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540" windowWidth="15360" windowHeight="6510" tabRatio="933" activeTab="2"/>
  </bookViews>
  <sheets>
    <sheet name="b1 MH" sheetId="108" r:id="rId1"/>
    <sheet name="b2 tht" sheetId="109" r:id="rId2"/>
    <sheet name="B3 htx" sheetId="110" r:id="rId3"/>
    <sheet name="b4 dn" sheetId="111" r:id="rId4"/>
    <sheet name="b5 gtnt" sheetId="107" r:id="rId5"/>
    <sheet name="b6. kmnd" sheetId="105" r:id="rId6"/>
    <sheet name="P7. Giai ngan NSTW" sheetId="106" r:id="rId7"/>
    <sheet name="Sheet3" sheetId="90" state="hidden" r:id="rId8"/>
    <sheet name="Sheet1" sheetId="88" state="hidden" r:id="rId9"/>
    <sheet name="Sheet2" sheetId="89" state="hidden" r:id="rId10"/>
    <sheet name="B10. Giai ngan" sheetId="55" state="hidden" r:id="rId11"/>
    <sheet name="VUON MAU" sheetId="99" state="hidden" r:id="rId12"/>
    <sheet name="Sheet4" sheetId="100" state="hidden" r:id="rId13"/>
    <sheet name="Sheet5" sheetId="101" state="hidden" r:id="rId14"/>
    <sheet name="Sheet6" sheetId="103" state="hidden" r:id="rId15"/>
    <sheet name="vuon" sheetId="104" state="hidden" r:id="rId16"/>
  </sheets>
  <externalReferences>
    <externalReference r:id="rId17"/>
  </externalReferences>
  <definedNames>
    <definedName name="\0051">#N/A</definedName>
    <definedName name="\0061">#N/A</definedName>
    <definedName name="\0061a">#N/A</definedName>
    <definedName name="\0062a">#N/A</definedName>
    <definedName name="\0062b">#N/A</definedName>
    <definedName name="\0062c">#N/A</definedName>
    <definedName name="\0063">#N/A</definedName>
    <definedName name="\0063a">#N/A</definedName>
    <definedName name="\0064">#N/A</definedName>
    <definedName name="\0081">#N/A</definedName>
    <definedName name="\0082">#N/A</definedName>
    <definedName name="\010">#N/A</definedName>
    <definedName name="\4001a">#N/A</definedName>
    <definedName name="\4001b">#N/A</definedName>
    <definedName name="\4002a">#N/A</definedName>
    <definedName name="\4002b">#N/A</definedName>
    <definedName name="\4003a">#N/A</definedName>
    <definedName name="\4003b">#N/A</definedName>
    <definedName name="\4004">#N/A</definedName>
    <definedName name="\4005">#N/A</definedName>
    <definedName name="\4006">#N/A</definedName>
    <definedName name="\4007">#N/A</definedName>
    <definedName name="\4013">#N/A</definedName>
    <definedName name="\4041">#N/A</definedName>
    <definedName name="\4042">#N/A</definedName>
    <definedName name="\4043">#N/A</definedName>
    <definedName name="\4044">#N/A</definedName>
    <definedName name="\4051">#N/A</definedName>
    <definedName name="\4052">#N/A</definedName>
    <definedName name="\4053">#N/A</definedName>
    <definedName name="\4054">#N/A</definedName>
    <definedName name="\4055">#N/A</definedName>
    <definedName name="\4056">#N/A</definedName>
    <definedName name="\4057">#N/A</definedName>
    <definedName name="\4061">#N/A</definedName>
    <definedName name="\4062">#N/A</definedName>
    <definedName name="\4063">#N/A</definedName>
    <definedName name="\4064">#N/A</definedName>
    <definedName name="\4065">#N/A</definedName>
    <definedName name="\4066">#N/A</definedName>
    <definedName name="\4071">#N/A</definedName>
    <definedName name="\4072">#N/A</definedName>
    <definedName name="\4073">#N/A</definedName>
    <definedName name="\4074">#N/A</definedName>
    <definedName name="\4075">#N/A</definedName>
    <definedName name="\4076">#N/A</definedName>
    <definedName name="\5001">#N/A</definedName>
    <definedName name="\50010a">#N/A</definedName>
    <definedName name="\50010b">#N/A</definedName>
    <definedName name="\50011a">#N/A</definedName>
    <definedName name="\50011b">#N/A</definedName>
    <definedName name="\50011c">#N/A</definedName>
    <definedName name="\5002">#N/A</definedName>
    <definedName name="\5003a">#N/A</definedName>
    <definedName name="\5003b">#N/A</definedName>
    <definedName name="\5004a">#N/A</definedName>
    <definedName name="\5004b">#N/A</definedName>
    <definedName name="\5004c">#N/A</definedName>
    <definedName name="\5004d">#N/A</definedName>
    <definedName name="\5004e">#N/A</definedName>
    <definedName name="\5004f">#N/A</definedName>
    <definedName name="\5004g">#N/A</definedName>
    <definedName name="\5005a">#N/A</definedName>
    <definedName name="\5005b">#N/A</definedName>
    <definedName name="\5005c">#N/A</definedName>
    <definedName name="\5006">#N/A</definedName>
    <definedName name="\5007">#N/A</definedName>
    <definedName name="\5008a">#N/A</definedName>
    <definedName name="\5008b">#N/A</definedName>
    <definedName name="\5009">#N/A</definedName>
    <definedName name="\5021">#N/A</definedName>
    <definedName name="\5022">#N/A</definedName>
    <definedName name="\5023">#N/A</definedName>
    <definedName name="\5041">#N/A</definedName>
    <definedName name="\5045">#N/A</definedName>
    <definedName name="\505">#N/A</definedName>
    <definedName name="\506">#N/A</definedName>
    <definedName name="\5081">#N/A</definedName>
    <definedName name="\5082">#N/A</definedName>
    <definedName name="\6001a">#N/A</definedName>
    <definedName name="\6001b">#N/A</definedName>
    <definedName name="\6001c">#N/A</definedName>
    <definedName name="\6002">#N/A</definedName>
    <definedName name="\6003">#N/A</definedName>
    <definedName name="\6004">#N/A</definedName>
    <definedName name="\6012">#N/A</definedName>
    <definedName name="\6021">#N/A</definedName>
    <definedName name="\6051">#N/A</definedName>
    <definedName name="\6052">#N/A</definedName>
    <definedName name="\6053">#N/A</definedName>
    <definedName name="\6055">#N/A</definedName>
    <definedName name="\6061">#N/A</definedName>
    <definedName name="\6101">#N/A</definedName>
    <definedName name="\6102">#N/A</definedName>
    <definedName name="\6121">#N/A</definedName>
    <definedName name="\6122">#N/A</definedName>
    <definedName name="\6123">#N/A</definedName>
    <definedName name="\6125">#N/A</definedName>
    <definedName name="\ct5" localSheetId="0">#REF!</definedName>
    <definedName name="\ct5" localSheetId="1">#REF!</definedName>
    <definedName name="\ct5" localSheetId="2">#REF!</definedName>
    <definedName name="\ct5" localSheetId="3">#REF!</definedName>
    <definedName name="\ct5">#REF!</definedName>
    <definedName name="\cvang" localSheetId="0">#REF!</definedName>
    <definedName name="\cvang" localSheetId="1">#REF!</definedName>
    <definedName name="\cvang" localSheetId="2">#REF!</definedName>
    <definedName name="\cvang" localSheetId="3">#REF!</definedName>
    <definedName name="\cvang">#REF!</definedName>
    <definedName name="\da05">#REF!</definedName>
    <definedName name="\da1">#REF!</definedName>
    <definedName name="\da24">#REF!</definedName>
    <definedName name="\dahoc">#REF!</definedName>
    <definedName name="\govk">#REF!</definedName>
    <definedName name="\nhua">#REF!</definedName>
    <definedName name="\son">#REF!</definedName>
    <definedName name="\T">#REF!</definedName>
    <definedName name="\thepb">#REF!</definedName>
    <definedName name="______CON1">#REF!</definedName>
    <definedName name="______CON2">#REF!</definedName>
    <definedName name="______NET2">#REF!</definedName>
    <definedName name="_____a129" localSheetId="0" hidden="1">{"Offgrid",#N/A,FALSE,"OFFGRID";"Region",#N/A,FALSE,"REGION";"Offgrid -2",#N/A,FALSE,"OFFGRID";"WTP",#N/A,FALSE,"WTP";"WTP -2",#N/A,FALSE,"WTP";"Project",#N/A,FALSE,"PROJECT";"Summary -2",#N/A,FALSE,"SUMMARY"}</definedName>
    <definedName name="_____a129" localSheetId="1" hidden="1">{"Offgrid",#N/A,FALSE,"OFFGRID";"Region",#N/A,FALSE,"REGION";"Offgrid -2",#N/A,FALSE,"OFFGRID";"WTP",#N/A,FALSE,"WTP";"WTP -2",#N/A,FALSE,"WTP";"Project",#N/A,FALSE,"PROJECT";"Summary -2",#N/A,FALSE,"SUMMARY"}</definedName>
    <definedName name="_____a129" localSheetId="2" hidden="1">{"Offgrid",#N/A,FALSE,"OFFGRID";"Region",#N/A,FALSE,"REGION";"Offgrid -2",#N/A,FALSE,"OFFGRID";"WTP",#N/A,FALSE,"WTP";"WTP -2",#N/A,FALSE,"WTP";"Project",#N/A,FALSE,"PROJECT";"Summary -2",#N/A,FALSE,"SUMMARY"}</definedName>
    <definedName name="_____a129" localSheetId="3" hidden="1">{"Offgrid",#N/A,FALSE,"OFFGRID";"Region",#N/A,FALSE,"REGION";"Offgrid -2",#N/A,FALSE,"OFFGRID";"WTP",#N/A,FALSE,"WTP";"WTP -2",#N/A,FALSE,"WTP";"Project",#N/A,FALSE,"PROJECT";"Summary -2",#N/A,FALSE,"SUMMARY"}</definedName>
    <definedName name="_____a129" hidden="1">{"Offgrid",#N/A,FALSE,"OFFGRID";"Region",#N/A,FALSE,"REGION";"Offgrid -2",#N/A,FALSE,"OFFGRID";"WTP",#N/A,FALSE,"WTP";"WTP -2",#N/A,FALSE,"WTP";"Project",#N/A,FALSE,"PROJECT";"Summary -2",#N/A,FALSE,"SUMMARY"}</definedName>
    <definedName name="_____a130" localSheetId="0" hidden="1">{"Offgrid",#N/A,FALSE,"OFFGRID";"Region",#N/A,FALSE,"REGION";"Offgrid -2",#N/A,FALSE,"OFFGRID";"WTP",#N/A,FALSE,"WTP";"WTP -2",#N/A,FALSE,"WTP";"Project",#N/A,FALSE,"PROJECT";"Summary -2",#N/A,FALSE,"SUMMARY"}</definedName>
    <definedName name="_____a130" localSheetId="1" hidden="1">{"Offgrid",#N/A,FALSE,"OFFGRID";"Region",#N/A,FALSE,"REGION";"Offgrid -2",#N/A,FALSE,"OFFGRID";"WTP",#N/A,FALSE,"WTP";"WTP -2",#N/A,FALSE,"WTP";"Project",#N/A,FALSE,"PROJECT";"Summary -2",#N/A,FALSE,"SUMMARY"}</definedName>
    <definedName name="_____a130" localSheetId="2" hidden="1">{"Offgrid",#N/A,FALSE,"OFFGRID";"Region",#N/A,FALSE,"REGION";"Offgrid -2",#N/A,FALSE,"OFFGRID";"WTP",#N/A,FALSE,"WTP";"WTP -2",#N/A,FALSE,"WTP";"Project",#N/A,FALSE,"PROJECT";"Summary -2",#N/A,FALSE,"SUMMARY"}</definedName>
    <definedName name="_____a130" localSheetId="3"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oi1">#REF!</definedName>
    <definedName name="_____boi2">#REF!</definedName>
    <definedName name="_____BTM150">#REF!</definedName>
    <definedName name="_____BTM200">#REF!</definedName>
    <definedName name="_____BTM50">#REF!</definedName>
    <definedName name="_____cao1">#REF!</definedName>
    <definedName name="_____cao2">#REF!</definedName>
    <definedName name="_____cao3">#REF!</definedName>
    <definedName name="_____cao4">#REF!</definedName>
    <definedName name="_____cao5">#REF!</definedName>
    <definedName name="_____cao6">#REF!</definedName>
    <definedName name="_____chk1">#REF!</definedName>
    <definedName name="_____CON1">#REF!</definedName>
    <definedName name="_____CON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Goi8" localSheetId="0" hidden="1">{"'Sheet1'!$L$16"}</definedName>
    <definedName name="_____Goi8" localSheetId="1" hidden="1">{"'Sheet1'!$L$16"}</definedName>
    <definedName name="_____Goi8" localSheetId="2" hidden="1">{"'Sheet1'!$L$16"}</definedName>
    <definedName name="_____Goi8" localSheetId="3" hidden="1">{"'Sheet1'!$L$16"}</definedName>
    <definedName name="_____Goi8" hidden="1">{"'Sheet1'!$L$16"}</definedName>
    <definedName name="_____hom2">#REF!</definedName>
    <definedName name="_____MAC12">#REF!</definedName>
    <definedName name="_____MAC46">#REF!</definedName>
    <definedName name="_____NCL100">#REF!</definedName>
    <definedName name="_____NCL200">#REF!</definedName>
    <definedName name="_____NCL250">#REF!</definedName>
    <definedName name="_____NET2">#REF!</definedName>
    <definedName name="_____nin190">#REF!</definedName>
    <definedName name="_____PA3" localSheetId="0" hidden="1">{"'Sheet1'!$L$16"}</definedName>
    <definedName name="_____PA3" localSheetId="1" hidden="1">{"'Sheet1'!$L$16"}</definedName>
    <definedName name="_____PA3" localSheetId="2" hidden="1">{"'Sheet1'!$L$16"}</definedName>
    <definedName name="_____PA3" localSheetId="3" hidden="1">{"'Sheet1'!$L$16"}</definedName>
    <definedName name="_____PA3"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sc1">#REF!</definedName>
    <definedName name="_____SC2">#REF!</definedName>
    <definedName name="_____sc3">#REF!</definedName>
    <definedName name="_____slg1">#REF!</definedName>
    <definedName name="_____slg2">#REF!</definedName>
    <definedName name="_____slg3">#REF!</definedName>
    <definedName name="_____slg4">#REF!</definedName>
    <definedName name="_____slg5">#REF!</definedName>
    <definedName name="_____slg6">#REF!</definedName>
    <definedName name="_____SN3">#REF!</definedName>
    <definedName name="_____sua20">#REF!</definedName>
    <definedName name="_____sua30">#REF!</definedName>
    <definedName name="_____TL1">#REF!</definedName>
    <definedName name="_____TL2">#REF!</definedName>
    <definedName name="_____TL3">#REF!</definedName>
    <definedName name="_____TLA120">#REF!</definedName>
    <definedName name="_____TLA35">#REF!</definedName>
    <definedName name="_____TLA50">#REF!</definedName>
    <definedName name="_____TLA70">#REF!</definedName>
    <definedName name="_____TLA95">#REF!</definedName>
    <definedName name="_____tz593">#REF!</definedName>
    <definedName name="_____VL100">#REF!</definedName>
    <definedName name="_____VL200">#REF!</definedName>
    <definedName name="_____VL250">#REF!</definedName>
    <definedName name="____a129" localSheetId="0" hidden="1">{"Offgrid",#N/A,FALSE,"OFFGRID";"Region",#N/A,FALSE,"REGION";"Offgrid -2",#N/A,FALSE,"OFFGRID";"WTP",#N/A,FALSE,"WTP";"WTP -2",#N/A,FALSE,"WTP";"Project",#N/A,FALSE,"PROJECT";"Summary -2",#N/A,FALSE,"SUMMARY"}</definedName>
    <definedName name="____a129" localSheetId="1" hidden="1">{"Offgrid",#N/A,FALSE,"OFFGRID";"Region",#N/A,FALSE,"REGION";"Offgrid -2",#N/A,FALSE,"OFFGRID";"WTP",#N/A,FALSE,"WTP";"WTP -2",#N/A,FALSE,"WTP";"Project",#N/A,FALSE,"PROJECT";"Summary -2",#N/A,FALSE,"SUMMARY"}</definedName>
    <definedName name="____a129" localSheetId="2" hidden="1">{"Offgrid",#N/A,FALSE,"OFFGRID";"Region",#N/A,FALSE,"REGION";"Offgrid -2",#N/A,FALSE,"OFFGRID";"WTP",#N/A,FALSE,"WTP";"WTP -2",#N/A,FALSE,"WTP";"Project",#N/A,FALSE,"PROJECT";"Summary -2",#N/A,FALSE,"SUMMARY"}</definedName>
    <definedName name="____a129" localSheetId="3" hidden="1">{"Offgrid",#N/A,FALSE,"OFFGRID";"Region",#N/A,FALSE,"REGION";"Offgrid -2",#N/A,FALSE,"OFFGRID";"WTP",#N/A,FALSE,"WTP";"WTP -2",#N/A,FALSE,"WTP";"Project",#N/A,FALSE,"PROJECT";"Summary -2",#N/A,FALSE,"SUMMARY"}</definedName>
    <definedName name="____a129" hidden="1">{"Offgrid",#N/A,FALSE,"OFFGRID";"Region",#N/A,FALSE,"REGION";"Offgrid -2",#N/A,FALSE,"OFFGRID";"WTP",#N/A,FALSE,"WTP";"WTP -2",#N/A,FALSE,"WTP";"Project",#N/A,FALSE,"PROJECT";"Summary -2",#N/A,FALSE,"SUMMARY"}</definedName>
    <definedName name="____a130" localSheetId="0" hidden="1">{"Offgrid",#N/A,FALSE,"OFFGRID";"Region",#N/A,FALSE,"REGION";"Offgrid -2",#N/A,FALSE,"OFFGRID";"WTP",#N/A,FALSE,"WTP";"WTP -2",#N/A,FALSE,"WTP";"Project",#N/A,FALSE,"PROJECT";"Summary -2",#N/A,FALSE,"SUMMARY"}</definedName>
    <definedName name="____a130" localSheetId="1" hidden="1">{"Offgrid",#N/A,FALSE,"OFFGRID";"Region",#N/A,FALSE,"REGION";"Offgrid -2",#N/A,FALSE,"OFFGRID";"WTP",#N/A,FALSE,"WTP";"WTP -2",#N/A,FALSE,"WTP";"Project",#N/A,FALSE,"PROJECT";"Summary -2",#N/A,FALSE,"SUMMARY"}</definedName>
    <definedName name="____a130" localSheetId="2" hidden="1">{"Offgrid",#N/A,FALSE,"OFFGRID";"Region",#N/A,FALSE,"REGION";"Offgrid -2",#N/A,FALSE,"OFFGRID";"WTP",#N/A,FALSE,"WTP";"WTP -2",#N/A,FALSE,"WTP";"Project",#N/A,FALSE,"PROJECT";"Summary -2",#N/A,FALSE,"SUMMARY"}</definedName>
    <definedName name="____a130" localSheetId="3"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oi1">#REF!</definedName>
    <definedName name="____boi2">#REF!</definedName>
    <definedName name="____BTM150">#REF!</definedName>
    <definedName name="____BTM200">#REF!</definedName>
    <definedName name="____BTM50">#REF!</definedName>
    <definedName name="____cao1">#REF!</definedName>
    <definedName name="____cao2">#REF!</definedName>
    <definedName name="____cao3">#REF!</definedName>
    <definedName name="____cao4">#REF!</definedName>
    <definedName name="____cao5">#REF!</definedName>
    <definedName name="____cao6">#REF!</definedName>
    <definedName name="____chk1">#REF!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Goi8" localSheetId="0" hidden="1">{"'Sheet1'!$L$16"}</definedName>
    <definedName name="____Goi8" localSheetId="1" hidden="1">{"'Sheet1'!$L$16"}</definedName>
    <definedName name="____Goi8" localSheetId="2" hidden="1">{"'Sheet1'!$L$16"}</definedName>
    <definedName name="____Goi8" localSheetId="3" hidden="1">{"'Sheet1'!$L$16"}</definedName>
    <definedName name="____Goi8" hidden="1">{"'Sheet1'!$L$16"}</definedName>
    <definedName name="____hom2">#REF!</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PA3" localSheetId="0" hidden="1">{"'Sheet1'!$L$16"}</definedName>
    <definedName name="____PA3" localSheetId="1" hidden="1">{"'Sheet1'!$L$16"}</definedName>
    <definedName name="____PA3" localSheetId="2" hidden="1">{"'Sheet1'!$L$16"}</definedName>
    <definedName name="____PA3" localSheetId="3" hidden="1">{"'Sheet1'!$L$16"}</definedName>
    <definedName name="____PA3"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z593">#REF!</definedName>
    <definedName name="____VL100">#REF!</definedName>
    <definedName name="____VL200">#REF!</definedName>
    <definedName name="____VL250">#REF!</definedName>
    <definedName name="___a129" localSheetId="0" hidden="1">{"Offgrid",#N/A,FALSE,"OFFGRID";"Region",#N/A,FALSE,"REGION";"Offgrid -2",#N/A,FALSE,"OFFGRID";"WTP",#N/A,FALSE,"WTP";"WTP -2",#N/A,FALSE,"WTP";"Project",#N/A,FALSE,"PROJECT";"Summary -2",#N/A,FALSE,"SUMMARY"}</definedName>
    <definedName name="___a129" localSheetId="1" hidden="1">{"Offgrid",#N/A,FALSE,"OFFGRID";"Region",#N/A,FALSE,"REGION";"Offgrid -2",#N/A,FALSE,"OFFGRID";"WTP",#N/A,FALSE,"WTP";"WTP -2",#N/A,FALSE,"WTP";"Project",#N/A,FALSE,"PROJECT";"Summary -2",#N/A,FALSE,"SUMMARY"}</definedName>
    <definedName name="___a129" localSheetId="2" hidden="1">{"Offgrid",#N/A,FALSE,"OFFGRID";"Region",#N/A,FALSE,"REGION";"Offgrid -2",#N/A,FALSE,"OFFGRID";"WTP",#N/A,FALSE,"WTP";"WTP -2",#N/A,FALSE,"WTP";"Project",#N/A,FALSE,"PROJECT";"Summary -2",#N/A,FALSE,"SUMMARY"}</definedName>
    <definedName name="___a129" localSheetId="3" hidden="1">{"Offgrid",#N/A,FALSE,"OFFGRID";"Region",#N/A,FALSE,"REGION";"Offgrid -2",#N/A,FALSE,"OFFGRID";"WTP",#N/A,FALSE,"WTP";"WTP -2",#N/A,FALSE,"WTP";"Project",#N/A,FALSE,"PROJECT";"Summary -2",#N/A,FALSE,"SUMMARY"}</definedName>
    <definedName name="___a129" hidden="1">{"Offgrid",#N/A,FALSE,"OFFGRID";"Region",#N/A,FALSE,"REGION";"Offgrid -2",#N/A,FALSE,"OFFGRID";"WTP",#N/A,FALSE,"WTP";"WTP -2",#N/A,FALSE,"WTP";"Project",#N/A,FALSE,"PROJECT";"Summary -2",#N/A,FALSE,"SUMMARY"}</definedName>
    <definedName name="___a130" localSheetId="0" hidden="1">{"Offgrid",#N/A,FALSE,"OFFGRID";"Region",#N/A,FALSE,"REGION";"Offgrid -2",#N/A,FALSE,"OFFGRID";"WTP",#N/A,FALSE,"WTP";"WTP -2",#N/A,FALSE,"WTP";"Project",#N/A,FALSE,"PROJECT";"Summary -2",#N/A,FALSE,"SUMMARY"}</definedName>
    <definedName name="___a130" localSheetId="1" hidden="1">{"Offgrid",#N/A,FALSE,"OFFGRID";"Region",#N/A,FALSE,"REGION";"Offgrid -2",#N/A,FALSE,"OFFGRID";"WTP",#N/A,FALSE,"WTP";"WTP -2",#N/A,FALSE,"WTP";"Project",#N/A,FALSE,"PROJECT";"Summary -2",#N/A,FALSE,"SUMMARY"}</definedName>
    <definedName name="___a130" localSheetId="2" hidden="1">{"Offgrid",#N/A,FALSE,"OFFGRID";"Region",#N/A,FALSE,"REGION";"Offgrid -2",#N/A,FALSE,"OFFGRID";"WTP",#N/A,FALSE,"WTP";"WTP -2",#N/A,FALSE,"WTP";"Project",#N/A,FALSE,"PROJECT";"Summary -2",#N/A,FALSE,"SUMMARY"}</definedName>
    <definedName name="___a130" localSheetId="3"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bac3">#N/A</definedName>
    <definedName name="___boi1">#REF!</definedName>
    <definedName name="___boi2">#REF!</definedName>
    <definedName name="___BTM150">#REF!</definedName>
    <definedName name="___BTM200">#REF!</definedName>
    <definedName name="___BTM50">#REF!</definedName>
    <definedName name="___cao1">#REF!</definedName>
    <definedName name="___cao2">#REF!</definedName>
    <definedName name="___cao3">#REF!</definedName>
    <definedName name="___cao4">#REF!</definedName>
    <definedName name="___cao5">#REF!</definedName>
    <definedName name="___cao6">#REF!</definedName>
    <definedName name="___chk1">#REF!</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Goi8" localSheetId="0" hidden="1">{"'Sheet1'!$L$16"}</definedName>
    <definedName name="___Goi8" localSheetId="1" hidden="1">{"'Sheet1'!$L$16"}</definedName>
    <definedName name="___Goi8" localSheetId="2" hidden="1">{"'Sheet1'!$L$16"}</definedName>
    <definedName name="___Goi8" localSheetId="3" hidden="1">{"'Sheet1'!$L$16"}</definedName>
    <definedName name="___Goi8" hidden="1">{"'Sheet1'!$L$16"}</definedName>
    <definedName name="___h1" localSheetId="0" hidden="1">{"'Sheet1'!$L$16"}</definedName>
    <definedName name="___h1" localSheetId="1" hidden="1">{"'Sheet1'!$L$16"}</definedName>
    <definedName name="___h1" localSheetId="2" hidden="1">{"'Sheet1'!$L$16"}</definedName>
    <definedName name="___h1" localSheetId="3" hidden="1">{"'Sheet1'!$L$16"}</definedName>
    <definedName name="___h1" hidden="1">{"'Sheet1'!$L$16"}</definedName>
    <definedName name="___hom2">#REF!</definedName>
    <definedName name="___kl1">#REF!</definedName>
    <definedName name="___KL2">#REF!</definedName>
    <definedName name="___Lan1" localSheetId="0" hidden="1">{"'Sheet1'!$L$16"}</definedName>
    <definedName name="___Lan1" localSheetId="1" hidden="1">{"'Sheet1'!$L$16"}</definedName>
    <definedName name="___Lan1" localSheetId="2" hidden="1">{"'Sheet1'!$L$16"}</definedName>
    <definedName name="___Lan1" localSheetId="3" hidden="1">{"'Sheet1'!$L$16"}</definedName>
    <definedName name="___Lan1" hidden="1">{"'Sheet1'!$L$16"}</definedName>
    <definedName name="___LAN3" localSheetId="0" hidden="1">{"'Sheet1'!$L$16"}</definedName>
    <definedName name="___LAN3" localSheetId="1" hidden="1">{"'Sheet1'!$L$16"}</definedName>
    <definedName name="___LAN3" localSheetId="2" hidden="1">{"'Sheet1'!$L$16"}</definedName>
    <definedName name="___LAN3" localSheetId="3" hidden="1">{"'Sheet1'!$L$16"}</definedName>
    <definedName name="___LAN3" hidden="1">{"'Sheet1'!$L$16"}</definedName>
    <definedName name="___MAC12">#REF!</definedName>
    <definedName name="___MAC46">#REF!</definedName>
    <definedName name="___NC1">#REF!</definedName>
    <definedName name="___NC2">#REF!</definedName>
    <definedName name="___NC3">#REF!</definedName>
    <definedName name="___NCL100">#REF!</definedName>
    <definedName name="___NCL200">#REF!</definedName>
    <definedName name="___NCL250">#REF!</definedName>
    <definedName name="___NET2">#REF!</definedName>
    <definedName name="___nin190">#REF!</definedName>
    <definedName name="___PA3" localSheetId="0" hidden="1">{"'Sheet1'!$L$16"}</definedName>
    <definedName name="___PA3" localSheetId="1" hidden="1">{"'Sheet1'!$L$16"}</definedName>
    <definedName name="___PA3" localSheetId="2" hidden="1">{"'Sheet1'!$L$16"}</definedName>
    <definedName name="___PA3" localSheetId="3"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sat10">#REF!</definedName>
    <definedName name="___sat12">#REF!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ua20">#REF!</definedName>
    <definedName name="___sua30">#REF!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t3" localSheetId="0" hidden="1">{"'Sheet1'!$L$16"}</definedName>
    <definedName name="___tt3" localSheetId="1" hidden="1">{"'Sheet1'!$L$16"}</definedName>
    <definedName name="___tt3" localSheetId="2" hidden="1">{"'Sheet1'!$L$16"}</definedName>
    <definedName name="___tt3" localSheetId="3" hidden="1">{"'Sheet1'!$L$16"}</definedName>
    <definedName name="___tt3" hidden="1">{"'Sheet1'!$L$16"}</definedName>
    <definedName name="___tz593">#REF!</definedName>
    <definedName name="___VL100">#REF!</definedName>
    <definedName name="___VL200">#REF!</definedName>
    <definedName name="___VL250">#REF!</definedName>
    <definedName name="___VLP2" localSheetId="0" hidden="1">{"'Sheet1'!$L$16"}</definedName>
    <definedName name="___VLP2" localSheetId="1" hidden="1">{"'Sheet1'!$L$16"}</definedName>
    <definedName name="___VLP2" localSheetId="2" hidden="1">{"'Sheet1'!$L$16"}</definedName>
    <definedName name="___VLP2" localSheetId="3" hidden="1">{"'Sheet1'!$L$16"}</definedName>
    <definedName name="___VLP2" hidden="1">{"'Sheet1'!$L$16"}</definedName>
    <definedName name="__a1" localSheetId="0" hidden="1">{"'Sheet1'!$L$16"}</definedName>
    <definedName name="__a1" localSheetId="1" hidden="1">{"'Sheet1'!$L$16"}</definedName>
    <definedName name="__a1" localSheetId="2" hidden="1">{"'Sheet1'!$L$16"}</definedName>
    <definedName name="__a1" localSheetId="3" hidden="1">{"'Sheet1'!$L$16"}</definedName>
    <definedName name="__a1" hidden="1">{"'Sheet1'!$L$16"}</definedName>
    <definedName name="__a129" localSheetId="0" hidden="1">{"Offgrid",#N/A,FALSE,"OFFGRID";"Region",#N/A,FALSE,"REGION";"Offgrid -2",#N/A,FALSE,"OFFGRID";"WTP",#N/A,FALSE,"WTP";"WTP -2",#N/A,FALSE,"WTP";"Project",#N/A,FALSE,"PROJECT";"Summary -2",#N/A,FALSE,"SUMMARY"}</definedName>
    <definedName name="__a129" localSheetId="1" hidden="1">{"Offgrid",#N/A,FALSE,"OFFGRID";"Region",#N/A,FALSE,"REGION";"Offgrid -2",#N/A,FALSE,"OFFGRID";"WTP",#N/A,FALSE,"WTP";"WTP -2",#N/A,FALSE,"WTP";"Project",#N/A,FALSE,"PROJECT";"Summary -2",#N/A,FALSE,"SUMMARY"}</definedName>
    <definedName name="__a129" localSheetId="2" hidden="1">{"Offgrid",#N/A,FALSE,"OFFGRID";"Region",#N/A,FALSE,"REGION";"Offgrid -2",#N/A,FALSE,"OFFGRID";"WTP",#N/A,FALSE,"WTP";"WTP -2",#N/A,FALSE,"WTP";"Project",#N/A,FALSE,"PROJECT";"Summary -2",#N/A,FALSE,"SUMMARY"}</definedName>
    <definedName name="__a129" localSheetId="3" hidden="1">{"Offgrid",#N/A,FALSE,"OFFGRID";"Region",#N/A,FALSE,"REGION";"Offgrid -2",#N/A,FALSE,"OFFGRID";"WTP",#N/A,FALSE,"WTP";"WTP -2",#N/A,FALSE,"WTP";"Project",#N/A,FALSE,"PROJECT";"Summary -2",#N/A,FALSE,"SUMMARY"}</definedName>
    <definedName name="__a129" hidden="1">{"Offgrid",#N/A,FALSE,"OFFGRID";"Region",#N/A,FALSE,"REGION";"Offgrid -2",#N/A,FALSE,"OFFGRID";"WTP",#N/A,FALSE,"WTP";"WTP -2",#N/A,FALSE,"WTP";"Project",#N/A,FALSE,"PROJECT";"Summary -2",#N/A,FALSE,"SUMMARY"}</definedName>
    <definedName name="__a130" localSheetId="0" hidden="1">{"Offgrid",#N/A,FALSE,"OFFGRID";"Region",#N/A,FALSE,"REGION";"Offgrid -2",#N/A,FALSE,"OFFGRID";"WTP",#N/A,FALSE,"WTP";"WTP -2",#N/A,FALSE,"WTP";"Project",#N/A,FALSE,"PROJECT";"Summary -2",#N/A,FALSE,"SUMMARY"}</definedName>
    <definedName name="__a130" localSheetId="1" hidden="1">{"Offgrid",#N/A,FALSE,"OFFGRID";"Region",#N/A,FALSE,"REGION";"Offgrid -2",#N/A,FALSE,"OFFGRID";"WTP",#N/A,FALSE,"WTP";"WTP -2",#N/A,FALSE,"WTP";"Project",#N/A,FALSE,"PROJECT";"Summary -2",#N/A,FALSE,"SUMMARY"}</definedName>
    <definedName name="__a130" localSheetId="2" hidden="1">{"Offgrid",#N/A,FALSE,"OFFGRID";"Region",#N/A,FALSE,"REGION";"Offgrid -2",#N/A,FALSE,"OFFGRID";"WTP",#N/A,FALSE,"WTP";"WTP -2",#N/A,FALSE,"WTP";"Project",#N/A,FALSE,"PROJECT";"Summary -2",#N/A,FALSE,"SUMMARY"}</definedName>
    <definedName name="__a130" localSheetId="3"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ac3">#N/A</definedName>
    <definedName name="__bac4">#N/A</definedName>
    <definedName name="__bac5">#N/A</definedName>
    <definedName name="__bat1">#REF!</definedName>
    <definedName name="__ben10">#N/A</definedName>
    <definedName name="__ben12">#N/A</definedName>
    <definedName name="__boi1">#REF!</definedName>
    <definedName name="__boi2">#REF!</definedName>
    <definedName name="__boi3">#REF!</definedName>
    <definedName name="__boi4">#REF!</definedName>
    <definedName name="__btc20">#REF!</definedName>
    <definedName name="__btc30">#REF!</definedName>
    <definedName name="__btc35">#REF!</definedName>
    <definedName name="__btm10">#REF!</definedName>
    <definedName name="__btm100">#REF!</definedName>
    <definedName name="__BTM150">#REF!</definedName>
    <definedName name="__BTM200">#REF!</definedName>
    <definedName name="__BTM250">#REF!</definedName>
    <definedName name="__btM300">#REF!</definedName>
    <definedName name="__BTM50">#REF!</definedName>
    <definedName name="__bua25">#REF!</definedName>
    <definedName name="__Can2">#REF!</definedName>
    <definedName name="__cao1">#REF!</definedName>
    <definedName name="__cao2">#REF!</definedName>
    <definedName name="__cao3">#REF!</definedName>
    <definedName name="__cao4">#REF!</definedName>
    <definedName name="__cao5">#REF!</definedName>
    <definedName name="__cao6">#REF!</definedName>
    <definedName name="__cat2">#REF!</definedName>
    <definedName name="__cat3">#REF!</definedName>
    <definedName name="__cat4">#REF!</definedName>
    <definedName name="__cat5">#REF!</definedName>
    <definedName name="__cau10">#N/A</definedName>
    <definedName name="__CAU22">#REF!</definedName>
    <definedName name="__cau5">#REF!</definedName>
    <definedName name="__cau60">#N/A</definedName>
    <definedName name="__cau63">#N/A</definedName>
    <definedName name="__cau7">#N/A</definedName>
    <definedName name="__CAU8">#REF!</definedName>
    <definedName name="__CAU9">#REF!</definedName>
    <definedName name="__chk1">#REF!</definedName>
    <definedName name="__ckn12">#N/A</definedName>
    <definedName name="__CNA50">#REF!</definedName>
    <definedName name="__coc35">#REF!</definedName>
    <definedName name="__CON1">#REF!</definedName>
    <definedName name="__CON2">#REF!</definedName>
    <definedName name="__COT1">#REF!</definedName>
    <definedName name="__COT2">#REF!</definedName>
    <definedName name="__cpd1">#REF!</definedName>
    <definedName name="__cpd2">#REF!</definedName>
    <definedName name="__Cty501" localSheetId="0" hidden="1">{"'Sheet1'!$L$16"}</definedName>
    <definedName name="__Cty501" localSheetId="1" hidden="1">{"'Sheet1'!$L$16"}</definedName>
    <definedName name="__Cty501" localSheetId="2" hidden="1">{"'Sheet1'!$L$16"}</definedName>
    <definedName name="__Cty501" localSheetId="3" hidden="1">{"'Sheet1'!$L$16"}</definedName>
    <definedName name="__Cty501" hidden="1">{"'Sheet1'!$L$16"}</definedName>
    <definedName name="__d1500" localSheetId="0" hidden="1">{"'Sheet1'!$L$16"}</definedName>
    <definedName name="__d1500" localSheetId="1" hidden="1">{"'Sheet1'!$L$16"}</definedName>
    <definedName name="__d1500" localSheetId="2" hidden="1">{"'Sheet1'!$L$16"}</definedName>
    <definedName name="__d1500" localSheetId="3" hidden="1">{"'Sheet1'!$L$16"}</definedName>
    <definedName name="__d1500" hidden="1">{"'Sheet1'!$L$16"}</definedName>
    <definedName name="__dai1">#REF!</definedName>
    <definedName name="__dai2">#REF!</definedName>
    <definedName name="__dai3">#REF!</definedName>
    <definedName name="__dai4">#REF!</definedName>
    <definedName name="__dai5">#REF!</definedName>
    <definedName name="__dai6">#REF!</definedName>
    <definedName name="__dam18">#REF!</definedName>
    <definedName name="__dam33">#REF!</definedName>
    <definedName name="__dan1">#REF!</definedName>
    <definedName name="__dan2">#REF!</definedName>
    <definedName name="__DDC3">#REF!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DGC10">#REF!</definedName>
    <definedName name="__DGC22">#REF!</definedName>
    <definedName name="__DGC7">#REF!</definedName>
    <definedName name="__DGC8">#REF!</definedName>
    <definedName name="__DGC9">#REF!</definedName>
    <definedName name="__E99999">#REF!</definedName>
    <definedName name="__FIL2">#REF!</definedName>
    <definedName name="__GFE28">#REF!</definedName>
    <definedName name="__GIA1">#REF!</definedName>
    <definedName name="__gis150">#REF!</definedName>
    <definedName name="__Goi8" localSheetId="0" hidden="1">{"'Sheet1'!$L$16"}</definedName>
    <definedName name="__Goi8" localSheetId="1" hidden="1">{"'Sheet1'!$L$16"}</definedName>
    <definedName name="__Goi8" localSheetId="2" hidden="1">{"'Sheet1'!$L$16"}</definedName>
    <definedName name="__Goi8" localSheetId="3" hidden="1">{"'Sheet1'!$L$16"}</definedName>
    <definedName name="__Goi8" hidden="1">{"'Sheet1'!$L$16"}</definedName>
    <definedName name="__gon4">#REF!</definedName>
    <definedName name="__h1" localSheetId="0" hidden="1">{"'Sheet1'!$L$16"}</definedName>
    <definedName name="__h1" localSheetId="1" hidden="1">{"'Sheet1'!$L$16"}</definedName>
    <definedName name="__h1" localSheetId="2" hidden="1">{"'Sheet1'!$L$16"}</definedName>
    <definedName name="__h1" localSheetId="3" hidden="1">{"'Sheet1'!$L$16"}</definedName>
    <definedName name="__h1" hidden="1">{"'Sheet1'!$L$16"}</definedName>
    <definedName name="__H500866">#REF!</definedName>
    <definedName name="__han23">#N/A</definedName>
    <definedName name="__hom2">#REF!</definedName>
    <definedName name="__hsm2">1.1289</definedName>
    <definedName name="__hu1" localSheetId="0" hidden="1">{"'Sheet1'!$L$16"}</definedName>
    <definedName name="__hu1" localSheetId="1" hidden="1">{"'Sheet1'!$L$16"}</definedName>
    <definedName name="__hu1" localSheetId="2" hidden="1">{"'Sheet1'!$L$16"}</definedName>
    <definedName name="__hu1" localSheetId="3" hidden="1">{"'Sheet1'!$L$16"}</definedName>
    <definedName name="__hu1" hidden="1">{"'Sheet1'!$L$16"}</definedName>
    <definedName name="__hu2" localSheetId="0" hidden="1">{"'Sheet1'!$L$16"}</definedName>
    <definedName name="__hu2" localSheetId="1" hidden="1">{"'Sheet1'!$L$16"}</definedName>
    <definedName name="__hu2" localSheetId="2" hidden="1">{"'Sheet1'!$L$16"}</definedName>
    <definedName name="__hu2" localSheetId="3" hidden="1">{"'Sheet1'!$L$16"}</definedName>
    <definedName name="__hu2" hidden="1">{"'Sheet1'!$L$16"}</definedName>
    <definedName name="__hu5" localSheetId="0" hidden="1">{"'Sheet1'!$L$16"}</definedName>
    <definedName name="__hu5" localSheetId="1" hidden="1">{"'Sheet1'!$L$16"}</definedName>
    <definedName name="__hu5" localSheetId="2" hidden="1">{"'Sheet1'!$L$16"}</definedName>
    <definedName name="__hu5" localSheetId="3" hidden="1">{"'Sheet1'!$L$16"}</definedName>
    <definedName name="__hu5" hidden="1">{"'Sheet1'!$L$16"}</definedName>
    <definedName name="__hu6" localSheetId="0" hidden="1">{"'Sheet1'!$L$16"}</definedName>
    <definedName name="__hu6" localSheetId="1" hidden="1">{"'Sheet1'!$L$16"}</definedName>
    <definedName name="__hu6" localSheetId="2" hidden="1">{"'Sheet1'!$L$16"}</definedName>
    <definedName name="__hu6" localSheetId="3" hidden="1">{"'Sheet1'!$L$16"}</definedName>
    <definedName name="__hu6" hidden="1">{"'Sheet1'!$L$16"}</definedName>
    <definedName name="__kl1">#REF!</definedName>
    <definedName name="__KL2">#REF!</definedName>
    <definedName name="__KL3">#REF!</definedName>
    <definedName name="__KL4">#REF!</definedName>
    <definedName name="__KL5">#REF!</definedName>
    <definedName name="__KL6">#REF!</definedName>
    <definedName name="__KL7">#REF!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m36">#REF!</definedName>
    <definedName name="__kn12">#N/A</definedName>
    <definedName name="__Knc2">#REF!</definedName>
    <definedName name="__Knc36">#REF!</definedName>
    <definedName name="__Knc57">#REF!</definedName>
    <definedName name="__Kvl36">#REF!</definedName>
    <definedName name="__Lan1" localSheetId="0" hidden="1">{"'Sheet1'!$L$16"}</definedName>
    <definedName name="__Lan1" localSheetId="1" hidden="1">{"'Sheet1'!$L$16"}</definedName>
    <definedName name="__Lan1" localSheetId="2" hidden="1">{"'Sheet1'!$L$16"}</definedName>
    <definedName name="__Lan1" localSheetId="3" hidden="1">{"'Sheet1'!$L$16"}</definedName>
    <definedName name="__Lan1" hidden="1">{"'Sheet1'!$L$16"}</definedName>
    <definedName name="__LAN3" localSheetId="0" hidden="1">{"'Sheet1'!$L$16"}</definedName>
    <definedName name="__LAN3" localSheetId="1" hidden="1">{"'Sheet1'!$L$16"}</definedName>
    <definedName name="__LAN3" localSheetId="2" hidden="1">{"'Sheet1'!$L$16"}</definedName>
    <definedName name="__LAN3" localSheetId="3" hidden="1">{"'Sheet1'!$L$16"}</definedName>
    <definedName name="__LAN3" hidden="1">{"'Sheet1'!$L$16"}</definedName>
    <definedName name="__lap1">#REF!</definedName>
    <definedName name="__lap2">#REF!</definedName>
    <definedName name="__LCB1">#REF!</definedName>
    <definedName name="__lk2" localSheetId="0" hidden="1">{"'Sheet1'!$L$16"}</definedName>
    <definedName name="__lk2" localSheetId="1" hidden="1">{"'Sheet1'!$L$16"}</definedName>
    <definedName name="__lk2" localSheetId="2" hidden="1">{"'Sheet1'!$L$16"}</definedName>
    <definedName name="__lk2" localSheetId="3" hidden="1">{"'Sheet1'!$L$16"}</definedName>
    <definedName name="__lk2" hidden="1">{"'Sheet1'!$L$16"}</definedName>
    <definedName name="__lop16">#REF!</definedName>
    <definedName name="__lop25">#REF!</definedName>
    <definedName name="__lop9">#REF!</definedName>
    <definedName name="__lu10">#REF!</definedName>
    <definedName name="__lu13">#REF!</definedName>
    <definedName name="__lu8">#N/A</definedName>
    <definedName name="__lu85">#REF!</definedName>
    <definedName name="__LX100">#REF!</definedName>
    <definedName name="__M2" localSheetId="0" hidden="1">{"'Sheet1'!$L$16"}</definedName>
    <definedName name="__M2" localSheetId="1" hidden="1">{"'Sheet1'!$L$16"}</definedName>
    <definedName name="__M2" localSheetId="2" hidden="1">{"'Sheet1'!$L$16"}</definedName>
    <definedName name="__M2" localSheetId="3" hidden="1">{"'Sheet1'!$L$16"}</definedName>
    <definedName name="__M2" hidden="1">{"'Sheet1'!$L$16"}</definedName>
    <definedName name="__m4" localSheetId="0" hidden="1">{"'Sheet1'!$L$16"}</definedName>
    <definedName name="__m4" localSheetId="1" hidden="1">{"'Sheet1'!$L$16"}</definedName>
    <definedName name="__m4" localSheetId="2" hidden="1">{"'Sheet1'!$L$16"}</definedName>
    <definedName name="__m4" localSheetId="3" hidden="1">{"'Sheet1'!$L$16"}</definedName>
    <definedName name="__m4" hidden="1">{"'Sheet1'!$L$16"}</definedName>
    <definedName name="__ma1">#REF!</definedName>
    <definedName name="__ma10">#REF!</definedName>
    <definedName name="__ma2">#REF!</definedName>
    <definedName name="__ma3">#REF!</definedName>
    <definedName name="__ma4">#REF!</definedName>
    <definedName name="__ma5">#REF!</definedName>
    <definedName name="__ma6">#REF!</definedName>
    <definedName name="__ma7">#REF!</definedName>
    <definedName name="__ma8">#REF!</definedName>
    <definedName name="__ma9">#REF!</definedName>
    <definedName name="__MAC12">#REF!</definedName>
    <definedName name="__MAC46">#REF!</definedName>
    <definedName name="__may04">#REF!</definedName>
    <definedName name="__may05">#REF!</definedName>
    <definedName name="__may1">#REF!</definedName>
    <definedName name="__may2">#REF!</definedName>
    <definedName name="__may3">#REF!</definedName>
    <definedName name="__mtc1">#REF!</definedName>
    <definedName name="__mtc2">#REF!</definedName>
    <definedName name="__mtc3">#REF!</definedName>
    <definedName name="__MUI1">#REF!</definedName>
    <definedName name="__MUI101">#REF!</definedName>
    <definedName name="__MUI11">#REF!</definedName>
    <definedName name="__mx1">#REF!</definedName>
    <definedName name="__mx2">#REF!</definedName>
    <definedName name="__nc04">#REF!</definedName>
    <definedName name="__nc05">#REF!</definedName>
    <definedName name="__NC1">#REF!</definedName>
    <definedName name="__nc10">#REF!</definedName>
    <definedName name="__NC100">#REF!</definedName>
    <definedName name="__nc150">#REF!</definedName>
    <definedName name="__nc151">#REF!</definedName>
    <definedName name="__NC2">#REF!</definedName>
    <definedName name="__NC200">#REF!</definedName>
    <definedName name="__NC3">#REF!</definedName>
    <definedName name="__nc30">#REF!</definedName>
    <definedName name="__nc50">#REF!</definedName>
    <definedName name="__nc6">#REF!</definedName>
    <definedName name="__nc7">#REF!</definedName>
    <definedName name="__nc8">#REF!</definedName>
    <definedName name="__nc9">#REF!</definedName>
    <definedName name="__ncc2">#REF!</definedName>
    <definedName name="__NCC3">#REF!</definedName>
    <definedName name="__ncc5">#REF!</definedName>
    <definedName name="__ncc6">#REF!</definedName>
    <definedName name="__ncc7">#REF!</definedName>
    <definedName name="__NCL100">#REF!</definedName>
    <definedName name="__NCL200">#REF!</definedName>
    <definedName name="__NCL250">#REF!</definedName>
    <definedName name="__ncm200">#REF!</definedName>
    <definedName name="__NCO150">#REF!</definedName>
    <definedName name="__NCO200">#REF!</definedName>
    <definedName name="__NCO50">#REF!</definedName>
    <definedName name="__nd1">#REF!</definedName>
    <definedName name="__NET2">#REF!</definedName>
    <definedName name="__nh1">#REF!</definedName>
    <definedName name="__nin190">#REF!</definedName>
    <definedName name="__NLF01">#REF!</definedName>
    <definedName name="__NLF07">#REF!</definedName>
    <definedName name="__NLF12">#REF!</definedName>
    <definedName name="__NLF60">#REF!</definedName>
    <definedName name="__off1">#REF!</definedName>
    <definedName name="__oto5">#N/A</definedName>
    <definedName name="__oto7">#N/A</definedName>
    <definedName name="__PA3" localSheetId="0" hidden="1">{"'Sheet1'!$L$16"}</definedName>
    <definedName name="__PA3" localSheetId="1" hidden="1">{"'Sheet1'!$L$16"}</definedName>
    <definedName name="__PA3" localSheetId="2" hidden="1">{"'Sheet1'!$L$16"}</definedName>
    <definedName name="__PA3" localSheetId="3" hidden="1">{"'Sheet1'!$L$16"}</definedName>
    <definedName name="__PA3" hidden="1">{"'Sheet1'!$L$16"}</definedName>
    <definedName name="__Ph30">#REF!</definedName>
    <definedName name="__phi10">#REF!</definedName>
    <definedName name="__phi1000">#REF!</definedName>
    <definedName name="__phi12">#REF!</definedName>
    <definedName name="__phi14">#REF!</definedName>
    <definedName name="__phi1500">#REF!</definedName>
    <definedName name="__phi16">#REF!</definedName>
    <definedName name="__phi18">#REF!</definedName>
    <definedName name="__phi20">#REF!</definedName>
    <definedName name="__phi2000">#REF!</definedName>
    <definedName name="__phi22">#REF!</definedName>
    <definedName name="__phi25">#REF!</definedName>
    <definedName name="__phi28">#REF!</definedName>
    <definedName name="__phi50">#REF!</definedName>
    <definedName name="__phi6">#REF!</definedName>
    <definedName name="__phi750">#REF!</definedName>
    <definedName name="__phi8">#REF!</definedName>
    <definedName name="__PL1">#REF!</definedName>
    <definedName name="__PL2">#REF!</definedName>
    <definedName name="__PXB80">#REF!</definedName>
    <definedName name="__rai100">#N/A</definedName>
    <definedName name="__rai20">#N/A</definedName>
    <definedName name="__RF3">#REF!</definedName>
    <definedName name="__RHH1">#REF!</definedName>
    <definedName name="__RHH10">#REF!</definedName>
    <definedName name="__RHP1">#REF!</definedName>
    <definedName name="__RHP10">#REF!</definedName>
    <definedName name="__RI1">#REF!</definedName>
    <definedName name="__RI10">#REF!</definedName>
    <definedName name="__RII1">#REF!</definedName>
    <definedName name="__RII10">#REF!</definedName>
    <definedName name="__RIP1">#REF!</definedName>
    <definedName name="__RIP10">#REF!</definedName>
    <definedName name="__rp95">#REF!</definedName>
    <definedName name="__san180">#REF!</definedName>
    <definedName name="__san250">#REF!</definedName>
    <definedName name="__san54">#REF!</definedName>
    <definedName name="__san90">#REF!</definedName>
    <definedName name="__sat10">#REF!</definedName>
    <definedName name="__sat12">#REF!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2">#N/A</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1517">#REF!</definedName>
    <definedName name="__so1717">#REF!</definedName>
    <definedName name="__soi2">#REF!</definedName>
    <definedName name="__soi3">#REF!</definedName>
    <definedName name="__SQT10">#REF!</definedName>
    <definedName name="__SQT8">#REF!</definedName>
    <definedName name="__SQT9">#REF!</definedName>
    <definedName name="__sua20">#REF!</definedName>
    <definedName name="__sua30">#REF!</definedName>
    <definedName name="__TB1">#REF!</definedName>
    <definedName name="__TEN1">#REF!</definedName>
    <definedName name="__TG1">#REF!</definedName>
    <definedName name="__TG2">#REF!</definedName>
    <definedName name="__tg427">#REF!</definedName>
    <definedName name="__TH1">#REF!</definedName>
    <definedName name="__TH2">#REF!</definedName>
    <definedName name="__TH20">#REF!</definedName>
    <definedName name="__TH3">#REF!</definedName>
    <definedName name="__TH35">#REF!</definedName>
    <definedName name="__TH50">#REF!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lp3">#REF!</definedName>
    <definedName name="__tnh10">#REF!</definedName>
    <definedName name="__toi3">#N/A</definedName>
    <definedName name="__toi5">#N/A</definedName>
    <definedName name="__tra100">#REF!</definedName>
    <definedName name="__tra102">#REF!</definedName>
    <definedName name="__tra104">#REF!</definedName>
    <definedName name="__tra106">#REF!</definedName>
    <definedName name="__tra108">#REF!</definedName>
    <definedName name="__tra110">#REF!</definedName>
    <definedName name="__tra112">#REF!</definedName>
    <definedName name="__tra114">#REF!</definedName>
    <definedName name="__tra116">#REF!</definedName>
    <definedName name="__tra118">#REF!</definedName>
    <definedName name="__tra120">#REF!</definedName>
    <definedName name="__tra122">#REF!</definedName>
    <definedName name="__tra124">#REF!</definedName>
    <definedName name="__tra126">#REF!</definedName>
    <definedName name="__tra128">#REF!</definedName>
    <definedName name="__tra130">#REF!</definedName>
    <definedName name="__tra132">#REF!</definedName>
    <definedName name="__tra134">#REF!</definedName>
    <definedName name="__tra136">#REF!</definedName>
    <definedName name="__tra138">#REF!</definedName>
    <definedName name="__tra140">#REF!</definedName>
    <definedName name="__tra70">#REF!</definedName>
    <definedName name="__tra72">#REF!</definedName>
    <definedName name="__tra74">#REF!</definedName>
    <definedName name="__tra76">#REF!</definedName>
    <definedName name="__tra78">#REF!</definedName>
    <definedName name="__tra80">#REF!</definedName>
    <definedName name="__tra82">#REF!</definedName>
    <definedName name="__tra84">#REF!</definedName>
    <definedName name="__tra86">#REF!</definedName>
    <definedName name="__tra88">#REF!</definedName>
    <definedName name="__tra90">#REF!</definedName>
    <definedName name="__tra92">#REF!</definedName>
    <definedName name="__tra94">#REF!</definedName>
    <definedName name="__tra96">#REF!</definedName>
    <definedName name="__tra98">#REF!</definedName>
    <definedName name="__TS1">#REF!</definedName>
    <definedName name="__TS2">#REF!</definedName>
    <definedName name="__tt3" localSheetId="0" hidden="1">{"'Sheet1'!$L$16"}</definedName>
    <definedName name="__tt3" localSheetId="1" hidden="1">{"'Sheet1'!$L$16"}</definedName>
    <definedName name="__tt3" localSheetId="2" hidden="1">{"'Sheet1'!$L$16"}</definedName>
    <definedName name="__tt3" localSheetId="3" hidden="1">{"'Sheet1'!$L$16"}</definedName>
    <definedName name="__tt3" hidden="1">{"'Sheet1'!$L$16"}</definedName>
    <definedName name="__tz593">#REF!</definedName>
    <definedName name="__ui100">#REF!</definedName>
    <definedName name="__ui105">#REF!</definedName>
    <definedName name="__ui130">#REF!</definedName>
    <definedName name="__ui140">#N/A</definedName>
    <definedName name="__ui160">#REF!</definedName>
    <definedName name="__ui250">#REF!</definedName>
    <definedName name="__ui271">#REF!</definedName>
    <definedName name="__ui320">#REF!</definedName>
    <definedName name="__ui45">#REF!</definedName>
    <definedName name="__ui50">#REF!</definedName>
    <definedName name="__ui54">#REF!</definedName>
    <definedName name="__ui65">#REF!</definedName>
    <definedName name="__ui75">#REF!</definedName>
    <definedName name="__ui80">#REF!</definedName>
    <definedName name="__UT2">#REF!</definedName>
    <definedName name="__VAT1">#REF!</definedName>
    <definedName name="__VAT2">#REF!</definedName>
    <definedName name="__VC400">#REF!</definedName>
    <definedName name="__VCM75">#REF!</definedName>
    <definedName name="__vl1">#REF!</definedName>
    <definedName name="__vl10">#REF!</definedName>
    <definedName name="__VL100">#REF!</definedName>
    <definedName name="__vl150">#REF!</definedName>
    <definedName name="__VL200">#REF!</definedName>
    <definedName name="__VL250">#REF!</definedName>
    <definedName name="__vl4">#REF!</definedName>
    <definedName name="__vl5">#REF!</definedName>
    <definedName name="__vl50">#REF!</definedName>
    <definedName name="__vl6">#REF!</definedName>
    <definedName name="__vl7">#REF!</definedName>
    <definedName name="__vl8">#REF!</definedName>
    <definedName name="__vl9">#REF!</definedName>
    <definedName name="__VLI150">#REF!</definedName>
    <definedName name="__VLI200">#REF!</definedName>
    <definedName name="__VLI50">#REF!</definedName>
    <definedName name="__VLM75">#REF!</definedName>
    <definedName name="__VLP2" localSheetId="0" hidden="1">{"'Sheet1'!$L$16"}</definedName>
    <definedName name="__VLP2" localSheetId="1" hidden="1">{"'Sheet1'!$L$16"}</definedName>
    <definedName name="__VLP2" localSheetId="2" hidden="1">{"'Sheet1'!$L$16"}</definedName>
    <definedName name="__VLP2" localSheetId="3" hidden="1">{"'Sheet1'!$L$16"}</definedName>
    <definedName name="__VLP2" hidden="1">{"'Sheet1'!$L$16"}</definedName>
    <definedName name="__VT22">#REF!</definedName>
    <definedName name="__vtu1">#REF!</definedName>
    <definedName name="__vtu2">#REF!</definedName>
    <definedName name="__xb80">#REF!</definedName>
    <definedName name="__XL4">#REF!</definedName>
    <definedName name="__XM1">#REF!</definedName>
    <definedName name="__xm2">#REF!</definedName>
    <definedName name="__xm30">#REF!</definedName>
    <definedName name="__xm4">#REF!</definedName>
    <definedName name="__xm5">#REF!</definedName>
    <definedName name="__xx3">#REF!</definedName>
    <definedName name="__xx4">#REF!</definedName>
    <definedName name="__xx5">#REF!</definedName>
    <definedName name="__xx6">#REF!</definedName>
    <definedName name="__xx7">#REF!</definedName>
    <definedName name="_02">#REF!</definedName>
    <definedName name="_1">#REF!</definedName>
    <definedName name="_1000A01">#N/A</definedName>
    <definedName name="_11ÑÔN_GIAÙ">#REF!</definedName>
    <definedName name="_12_??????">#REF!</definedName>
    <definedName name="_13SOÁ_CTÖØ">#REF!</definedName>
    <definedName name="_14SOÁ_LÖÔÏNG">#REF!</definedName>
    <definedName name="_16TEÂN_HAØNG">#REF!</definedName>
    <definedName name="_18MAÕ_HAØNG">#REF!</definedName>
    <definedName name="_18TEÂN_KHAÙCH_HAØ">#REF!</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_?">#REF!</definedName>
    <definedName name="_20THAØNH_TIEÀN">#REF!</definedName>
    <definedName name="_22TRÒ_GIAÙ">#REF!</definedName>
    <definedName name="_23MAÕ_SOÁ_THUEÁ">#REF!</definedName>
    <definedName name="_24TRÒ_GIAÙ__VAT">#REF!</definedName>
    <definedName name="_28ÑÔN_GIAÙ">#REF!</definedName>
    <definedName name="_2BLA100">#REF!</definedName>
    <definedName name="_2DAL201">#REF!</definedName>
    <definedName name="_33SOÁ_CTÖØ">#REF!</definedName>
    <definedName name="_34SOÁ_LÖÔÏNG">#REF!</definedName>
    <definedName name="_39TEÂN_HAØNG">#REF!</definedName>
    <definedName name="_3BLXMD">#REF!</definedName>
    <definedName name="_3TU0609">#REF!</definedName>
    <definedName name="_4_??????">#REF!</definedName>
    <definedName name="_40x4">5100</definedName>
    <definedName name="_44TEÂN_KHAÙCH_HAØ">#REF!</definedName>
    <definedName name="_49THAØNH_TIEÀN">#REF!</definedName>
    <definedName name="_4CNT240">#REF!</definedName>
    <definedName name="_4CTL240">#REF!</definedName>
    <definedName name="_4FCO100">#REF!</definedName>
    <definedName name="_4HDCTT4">#REF!</definedName>
    <definedName name="_4HNCTT4">#REF!</definedName>
    <definedName name="_4LBCO01">#REF!</definedName>
    <definedName name="_54TRÒ_GIAÙ">#REF!</definedName>
    <definedName name="_59TRÒ_GIAÙ__VAT">#REF!</definedName>
    <definedName name="_6_?">#REF!</definedName>
    <definedName name="_7MAÕ_HAØNG">#REF!</definedName>
    <definedName name="_9MAÕ_SOÁ_THUEÁ">#REF!</definedName>
    <definedName name="_a1" localSheetId="0" hidden="1">{"'Sheet1'!$L$16"}</definedName>
    <definedName name="_a1" localSheetId="1" hidden="1">{"'Sheet1'!$L$16"}</definedName>
    <definedName name="_a1" localSheetId="2" hidden="1">{"'Sheet1'!$L$16"}</definedName>
    <definedName name="_a1" localSheetId="3" hidden="1">{"'Sheet1'!$L$16"}</definedName>
    <definedName name="_a1" hidden="1">{"'Sheet1'!$L$16"}</definedName>
    <definedName name="_a129" localSheetId="0" hidden="1">{"Offgrid",#N/A,FALSE,"OFFGRID";"Region",#N/A,FALSE,"REGION";"Offgrid -2",#N/A,FALSE,"OFFGRID";"WTP",#N/A,FALSE,"WTP";"WTP -2",#N/A,FALSE,"WTP";"Project",#N/A,FALSE,"PROJECT";"Summary -2",#N/A,FALSE,"SUMMARY"}</definedName>
    <definedName name="_a129" localSheetId="1" hidden="1">{"Offgrid",#N/A,FALSE,"OFFGRID";"Region",#N/A,FALSE,"REGION";"Offgrid -2",#N/A,FALSE,"OFFGRID";"WTP",#N/A,FALSE,"WTP";"WTP -2",#N/A,FALSE,"WTP";"Project",#N/A,FALSE,"PROJECT";"Summary -2",#N/A,FALSE,"SUMMARY"}</definedName>
    <definedName name="_a129" localSheetId="2" hidden="1">{"Offgrid",#N/A,FALSE,"OFFGRID";"Region",#N/A,FALSE,"REGION";"Offgrid -2",#N/A,FALSE,"OFFGRID";"WTP",#N/A,FALSE,"WTP";"WTP -2",#N/A,FALSE,"WTP";"Project",#N/A,FALSE,"PROJECT";"Summary -2",#N/A,FALSE,"SUMMARY"}</definedName>
    <definedName name="_a129" localSheetId="3" hidden="1">{"Offgrid",#N/A,FALSE,"OFFGRID";"Region",#N/A,FALSE,"REGION";"Offgrid -2",#N/A,FALSE,"OFFGRID";"WTP",#N/A,FALSE,"WTP";"WTP -2",#N/A,FALSE,"WTP";"Project",#N/A,FALSE,"PROJECT";"Summary -2",#N/A,FALSE,"SUMMARY"}</definedName>
    <definedName name="_a129" hidden="1">{"Offgrid",#N/A,FALSE,"OFFGRID";"Region",#N/A,FALSE,"REGION";"Offgrid -2",#N/A,FALSE,"OFFGRID";"WTP",#N/A,FALSE,"WTP";"WTP -2",#N/A,FALSE,"WTP";"Project",#N/A,FALSE,"PROJECT";"Summary -2",#N/A,FALSE,"SUMMARY"}</definedName>
    <definedName name="_a130" localSheetId="0" hidden="1">{"Offgrid",#N/A,FALSE,"OFFGRID";"Region",#N/A,FALSE,"REGION";"Offgrid -2",#N/A,FALSE,"OFFGRID";"WTP",#N/A,FALSE,"WTP";"WTP -2",#N/A,FALSE,"WTP";"Project",#N/A,FALSE,"PROJECT";"Summary -2",#N/A,FALSE,"SUMMARY"}</definedName>
    <definedName name="_a130" localSheetId="1" hidden="1">{"Offgrid",#N/A,FALSE,"OFFGRID";"Region",#N/A,FALSE,"REGION";"Offgrid -2",#N/A,FALSE,"OFFGRID";"WTP",#N/A,FALSE,"WTP";"WTP -2",#N/A,FALSE,"WTP";"Project",#N/A,FALSE,"PROJECT";"Summary -2",#N/A,FALSE,"SUMMARY"}</definedName>
    <definedName name="_a130" localSheetId="2" hidden="1">{"Offgrid",#N/A,FALSE,"OFFGRID";"Region",#N/A,FALSE,"REGION";"Offgrid -2",#N/A,FALSE,"OFFGRID";"WTP",#N/A,FALSE,"WTP";"WTP -2",#N/A,FALSE,"WTP";"Project",#N/A,FALSE,"PROJECT";"Summary -2",#N/A,FALSE,"SUMMARY"}</definedName>
    <definedName name="_a130" localSheetId="3" hidden="1">{"Offgrid",#N/A,FALSE,"OFFGRID";"Region",#N/A,FALSE,"REGION";"Offgrid -2",#N/A,FALSE,"OFFGRID";"WTP",#N/A,FALSE,"WTP";"WTP -2",#N/A,FALSE,"WTP";"Project",#N/A,FALSE,"PROJECT";"Summary -2",#N/A,FALSE,"SUMMARY"}</definedName>
    <definedName name="_a130" hidden="1">{"Offgrid",#N/A,FALSE,"OFFGRID";"Region",#N/A,FALSE,"REGION";"Offgrid -2",#N/A,FALSE,"OFFGRID";"WTP",#N/A,FALSE,"WTP";"WTP -2",#N/A,FALSE,"WTP";"Project",#N/A,FALSE,"PROJECT";"Summary -2",#N/A,FALSE,"SUMMARY"}</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ac4">#N/A</definedName>
    <definedName name="_bac5">#N/A</definedName>
    <definedName name="_bat1">#REF!</definedName>
    <definedName name="_ben10">#N/A</definedName>
    <definedName name="_ben12">#N/A</definedName>
    <definedName name="_boi1">#REF!</definedName>
    <definedName name="_boi2">#REF!</definedName>
    <definedName name="_boi3">#REF!</definedName>
    <definedName name="_boi4">#REF!</definedName>
    <definedName name="_btc20">#REF!</definedName>
    <definedName name="_btc30">#REF!</definedName>
    <definedName name="_btc35">#REF!</definedName>
    <definedName name="_btm10">#REF!</definedName>
    <definedName name="_btm100">#REF!</definedName>
    <definedName name="_BTM150">#REF!</definedName>
    <definedName name="_BTM200">#REF!</definedName>
    <definedName name="_BTM250">#REF!</definedName>
    <definedName name="_btM300">#REF!</definedName>
    <definedName name="_BTM50">#REF!</definedName>
    <definedName name="_bua25">#REF!</definedName>
    <definedName name="_Builtin0">#REF!</definedName>
    <definedName name="_Builtin155" hidden="1">#N/A</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#N/A</definedName>
    <definedName name="_CAU22">#REF!</definedName>
    <definedName name="_cau5">#REF!</definedName>
    <definedName name="_cau60">#N/A</definedName>
    <definedName name="_cau63">#N/A</definedName>
    <definedName name="_cau7">#N/A</definedName>
    <definedName name="_CAU8">#REF!</definedName>
    <definedName name="_CAU9">#REF!</definedName>
    <definedName name="_chk1">#REF!</definedName>
    <definedName name="_ckn12">#N/A</definedName>
    <definedName name="_CNA50">#REF!</definedName>
    <definedName name="_coc35">#REF!</definedName>
    <definedName name="_CON1">#REF!</definedName>
    <definedName name="_CON2">#REF!</definedName>
    <definedName name="_COT1">#REF!</definedName>
    <definedName name="_COT2">#REF!</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ty501" localSheetId="0" hidden="1">{"'Sheet1'!$L$16"}</definedName>
    <definedName name="_Cty501" localSheetId="1" hidden="1">{"'Sheet1'!$L$16"}</definedName>
    <definedName name="_Cty501" localSheetId="2" hidden="1">{"'Sheet1'!$L$16"}</definedName>
    <definedName name="_Cty501" localSheetId="3" hidden="1">{"'Sheet1'!$L$16"}</definedName>
    <definedName name="_Cty501" hidden="1">{"'Sheet1'!$L$16"}</definedName>
    <definedName name="_d1500" localSheetId="0" hidden="1">{"'Sheet1'!$L$16"}</definedName>
    <definedName name="_d1500" localSheetId="1" hidden="1">{"'Sheet1'!$L$16"}</definedName>
    <definedName name="_d1500" localSheetId="2" hidden="1">{"'Sheet1'!$L$16"}</definedName>
    <definedName name="_d1500" localSheetId="3" hidden="1">{"'Sheet1'!$L$16"}</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m33">#REF!</definedName>
    <definedName name="_dan1">#REF!</definedName>
    <definedName name="_dan2">#REF!</definedName>
    <definedName name="_DDC3">#REF!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10">#REF!</definedName>
    <definedName name="_DGC22">#REF!</definedName>
    <definedName name="_DGC7">#REF!</definedName>
    <definedName name="_DGC8">#REF!</definedName>
    <definedName name="_DGC9">#REF!</definedName>
    <definedName name="_E99999">#REF!</definedName>
    <definedName name="_FIL2">#REF!</definedName>
    <definedName name="_Fill" hidden="1">#REF!</definedName>
    <definedName name="_xlnm._FilterDatabase" localSheetId="1" hidden="1">'b2 tht'!$A$4:$F$16</definedName>
    <definedName name="_xlnm._FilterDatabase" localSheetId="3" hidden="1">'b4 dn'!$A$5:$F$17</definedName>
    <definedName name="_xlnm._FilterDatabase" localSheetId="6" hidden="1">'P7. Giai ngan NSTW'!$A$7:$R$157</definedName>
    <definedName name="_g1">#N/A</definedName>
    <definedName name="_g2">#N/A</definedName>
    <definedName name="_GFE28" localSheetId="0">#REF!</definedName>
    <definedName name="_GFE28" localSheetId="1">#REF!</definedName>
    <definedName name="_GFE28" localSheetId="2">#REF!</definedName>
    <definedName name="_GFE28" localSheetId="3">#REF!</definedName>
    <definedName name="_GFE28">#REF!</definedName>
    <definedName name="_GIA1" localSheetId="0">#REF!</definedName>
    <definedName name="_GIA1" localSheetId="1">#REF!</definedName>
    <definedName name="_GIA1" localSheetId="2">#REF!</definedName>
    <definedName name="_GIA1" localSheetId="3">#REF!</definedName>
    <definedName name="_GIA1">#REF!</definedName>
    <definedName name="_gis150">#REF!</definedName>
    <definedName name="_Goi8" localSheetId="0" hidden="1">{"'Sheet1'!$L$16"}</definedName>
    <definedName name="_Goi8" localSheetId="1" hidden="1">{"'Sheet1'!$L$16"}</definedName>
    <definedName name="_Goi8" localSheetId="2" hidden="1">{"'Sheet1'!$L$16"}</definedName>
    <definedName name="_Goi8" localSheetId="3" hidden="1">{"'Sheet1'!$L$16"}</definedName>
    <definedName name="_Goi8" hidden="1">{"'Sheet1'!$L$16"}</definedName>
    <definedName name="_gon4">#REF!</definedName>
    <definedName name="_H500866">#REF!</definedName>
    <definedName name="_han23">#N/A</definedName>
    <definedName name="_hom2">#REF!</definedName>
    <definedName name="_hsm2">1.1289</definedName>
    <definedName name="_hu1" localSheetId="0" hidden="1">{"'Sheet1'!$L$16"}</definedName>
    <definedName name="_hu1" localSheetId="1" hidden="1">{"'Sheet1'!$L$16"}</definedName>
    <definedName name="_hu1" localSheetId="2" hidden="1">{"'Sheet1'!$L$16"}</definedName>
    <definedName name="_hu1" localSheetId="3" hidden="1">{"'Sheet1'!$L$16"}</definedName>
    <definedName name="_hu1" hidden="1">{"'Sheet1'!$L$16"}</definedName>
    <definedName name="_hu2" localSheetId="0" hidden="1">{"'Sheet1'!$L$16"}</definedName>
    <definedName name="_hu2" localSheetId="1" hidden="1">{"'Sheet1'!$L$16"}</definedName>
    <definedName name="_hu2" localSheetId="2" hidden="1">{"'Sheet1'!$L$16"}</definedName>
    <definedName name="_hu2" localSheetId="3" hidden="1">{"'Sheet1'!$L$16"}</definedName>
    <definedName name="_hu2" hidden="1">{"'Sheet1'!$L$16"}</definedName>
    <definedName name="_hu5" localSheetId="0" hidden="1">{"'Sheet1'!$L$16"}</definedName>
    <definedName name="_hu5" localSheetId="1" hidden="1">{"'Sheet1'!$L$16"}</definedName>
    <definedName name="_hu5" localSheetId="2" hidden="1">{"'Sheet1'!$L$16"}</definedName>
    <definedName name="_hu5" localSheetId="3" hidden="1">{"'Sheet1'!$L$16"}</definedName>
    <definedName name="_hu5" hidden="1">{"'Sheet1'!$L$16"}</definedName>
    <definedName name="_hu6" localSheetId="0" hidden="1">{"'Sheet1'!$L$16"}</definedName>
    <definedName name="_hu6" localSheetId="1" hidden="1">{"'Sheet1'!$L$16"}</definedName>
    <definedName name="_hu6" localSheetId="2" hidden="1">{"'Sheet1'!$L$16"}</definedName>
    <definedName name="_hu6" localSheetId="3" hidden="1">{"'Sheet1'!$L$16"}</definedName>
    <definedName name="_hu6" hidden="1">{"'Sheet1'!$L$16"}</definedName>
    <definedName name="_Key1" hidden="1">#REF!</definedName>
    <definedName name="_Key2" hidden="1">#REF!</definedName>
    <definedName name="_KL3">#REF!</definedName>
    <definedName name="_KL4">#REF!</definedName>
    <definedName name="_KL5">#REF!</definedName>
    <definedName name="_KL6">#REF!</definedName>
    <definedName name="_KL7">#REF!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#N/A</definedName>
    <definedName name="_Knc2">#REF!</definedName>
    <definedName name="_Knc36">#REF!</definedName>
    <definedName name="_Knc57">#REF!</definedName>
    <definedName name="_Kvl36">#REF!</definedName>
    <definedName name="_Lan1" localSheetId="0" hidden="1">{"'Sheet1'!$L$16"}</definedName>
    <definedName name="_Lan1" localSheetId="1" hidden="1">{"'Sheet1'!$L$16"}</definedName>
    <definedName name="_Lan1" localSheetId="2" hidden="1">{"'Sheet1'!$L$16"}</definedName>
    <definedName name="_Lan1" localSheetId="3" hidden="1">{"'Sheet1'!$L$16"}</definedName>
    <definedName name="_Lan1" hidden="1">{"'Sheet1'!$L$16"}</definedName>
    <definedName name="_LAN3" localSheetId="0" hidden="1">{"'Sheet1'!$L$16"}</definedName>
    <definedName name="_LAN3" localSheetId="1" hidden="1">{"'Sheet1'!$L$16"}</definedName>
    <definedName name="_LAN3" localSheetId="2" hidden="1">{"'Sheet1'!$L$16"}</definedName>
    <definedName name="_LAN3" localSheetId="3" hidden="1">{"'Sheet1'!$L$16"}</definedName>
    <definedName name="_LAN3" hidden="1">{"'Sheet1'!$L$16"}</definedName>
    <definedName name="_lap1">#REF!</definedName>
    <definedName name="_lap2">#REF!</definedName>
    <definedName name="_LCB1">#REF!</definedName>
    <definedName name="_lk2" localSheetId="0" hidden="1">{"'Sheet1'!$L$16"}</definedName>
    <definedName name="_lk2" localSheetId="1" hidden="1">{"'Sheet1'!$L$16"}</definedName>
    <definedName name="_lk2" localSheetId="2" hidden="1">{"'Sheet1'!$L$16"}</definedName>
    <definedName name="_lk2" localSheetId="3" hidden="1">{"'Sheet1'!$L$16"}</definedName>
    <definedName name="_lk2" hidden="1">{"'Sheet1'!$L$16"}</definedName>
    <definedName name="_lop16">#REF!</definedName>
    <definedName name="_lop25">#REF!</definedName>
    <definedName name="_lop9">#REF!</definedName>
    <definedName name="_lu10">#REF!</definedName>
    <definedName name="_lu13">#REF!</definedName>
    <definedName name="_lu8">#N/A</definedName>
    <definedName name="_lu85">#REF!</definedName>
    <definedName name="_LX100">#REF!</definedName>
    <definedName name="_M2" localSheetId="0" hidden="1">{"'Sheet1'!$L$16"}</definedName>
    <definedName name="_M2" localSheetId="1" hidden="1">{"'Sheet1'!$L$16"}</definedName>
    <definedName name="_M2" localSheetId="2" hidden="1">{"'Sheet1'!$L$16"}</definedName>
    <definedName name="_M2" localSheetId="3" hidden="1">{"'Sheet1'!$L$16"}</definedName>
    <definedName name="_M2" hidden="1">{"'Sheet1'!$L$16"}</definedName>
    <definedName name="_m4" localSheetId="0" hidden="1">{"'Sheet1'!$L$16"}</definedName>
    <definedName name="_m4" localSheetId="1" hidden="1">{"'Sheet1'!$L$16"}</definedName>
    <definedName name="_m4" localSheetId="2" hidden="1">{"'Sheet1'!$L$16"}</definedName>
    <definedName name="_m4" localSheetId="3" hidden="1">{"'Sheet1'!$L$16"}</definedName>
    <definedName name="_m4" hidden="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y04">#REF!</definedName>
    <definedName name="_may05">#REF!</definedName>
    <definedName name="_may1">#REF!</definedName>
    <definedName name="_may2">#REF!</definedName>
    <definedName name="_may3">#REF!</definedName>
    <definedName name="_mtc1">#REF!</definedName>
    <definedName name="_mtc2">#REF!</definedName>
    <definedName name="_mtc3">#REF!</definedName>
    <definedName name="_MUI1">#REF!</definedName>
    <definedName name="_MUI101">#REF!</definedName>
    <definedName name="_MUI11">#REF!</definedName>
    <definedName name="_mx1">#REF!</definedName>
    <definedName name="_mx2">#REF!</definedName>
    <definedName name="_nc04">#REF!</definedName>
    <definedName name="_nc05">#REF!</definedName>
    <definedName name="_NC1">#REF!</definedName>
    <definedName name="_nc10">#REF!</definedName>
    <definedName name="_NC100">#REF!</definedName>
    <definedName name="_nc150">#REF!</definedName>
    <definedName name="_nc151">#REF!</definedName>
    <definedName name="_NC2">#REF!</definedName>
    <definedName name="_NC200">#REF!</definedName>
    <definedName name="_NC3">#REF!</definedName>
    <definedName name="_nc30">#REF!</definedName>
    <definedName name="_nc50">#REF!</definedName>
    <definedName name="_nc6">#REF!</definedName>
    <definedName name="_nc7">#REF!</definedName>
    <definedName name="_nc8">#REF!</definedName>
    <definedName name="_nc9">#REF!</definedName>
    <definedName name="_ncc2">#REF!</definedName>
    <definedName name="_NCC3">#REF!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d1">#REF!</definedName>
    <definedName name="_NET2">#REF!</definedName>
    <definedName name="_nh1">#REF!</definedName>
    <definedName name="_nin190">#REF!</definedName>
    <definedName name="_NLF01">#REF!</definedName>
    <definedName name="_NLF07">#REF!</definedName>
    <definedName name="_NLF12">#REF!</definedName>
    <definedName name="_NLF60">#REF!</definedName>
    <definedName name="_off1">#REF!</definedName>
    <definedName name="_Order1" hidden="1">255</definedName>
    <definedName name="_Order2" hidden="1">255</definedName>
    <definedName name="_oto5">#N/A</definedName>
    <definedName name="_oto7">#N/A</definedName>
    <definedName name="_PA3" localSheetId="0" hidden="1">{"'Sheet1'!$L$16"}</definedName>
    <definedName name="_PA3" localSheetId="1" hidden="1">{"'Sheet1'!$L$16"}</definedName>
    <definedName name="_PA3" localSheetId="2" hidden="1">{"'Sheet1'!$L$16"}</definedName>
    <definedName name="_PA3" localSheetId="3" hidden="1">{"'Sheet1'!$L$16"}</definedName>
    <definedName name="_PA3" hidden="1">{"'Sheet1'!$L$16"}</definedName>
    <definedName name="_Ph30">#REF!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L1">#REF!</definedName>
    <definedName name="_PL2">#REF!</definedName>
    <definedName name="_PXB80">#REF!</definedName>
    <definedName name="_R">#N/A</definedName>
    <definedName name="_rai100">#N/A</definedName>
    <definedName name="_rai20">#N/A</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san180">#REF!</definedName>
    <definedName name="_san250">#REF!</definedName>
    <definedName name="_san54">#REF!</definedName>
    <definedName name="_san90">#REF!</definedName>
    <definedName name="_sat10">#REF!</definedName>
    <definedName name="_sat12">#REF!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2">#N/A</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i2">#REF!</definedName>
    <definedName name="_soi3">#REF!</definedName>
    <definedName name="_Sort" hidden="1">#REF!</definedName>
    <definedName name="_SQT10">#REF!</definedName>
    <definedName name="_SQT8">#REF!</definedName>
    <definedName name="_SQT9">#REF!</definedName>
    <definedName name="_sua20">#REF!</definedName>
    <definedName name="_sua30">#REF!</definedName>
    <definedName name="_TB1">#REF!</definedName>
    <definedName name="_TEN1">#REF!</definedName>
    <definedName name="_TG1">#REF!</definedName>
    <definedName name="_TG2">#REF!</definedName>
    <definedName name="_tg427">#REF!</definedName>
    <definedName name="_TH1">#REF!</definedName>
    <definedName name="_TH2">#REF!</definedName>
    <definedName name="_TH20">#REF!</definedName>
    <definedName name="_TH3">#REF!</definedName>
    <definedName name="_TH35">#REF!</definedName>
    <definedName name="_TH50">#REF!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p3">#REF!</definedName>
    <definedName name="_tnh10">#REF!</definedName>
    <definedName name="_toi3">#N/A</definedName>
    <definedName name="_toi5">#N/A</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70">#REF!</definedName>
    <definedName name="_tra72">#REF!</definedName>
    <definedName name="_tra74">#REF!</definedName>
    <definedName name="_tra76">#REF!</definedName>
    <definedName name="_tra78">#REF!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S1">#REF!</definedName>
    <definedName name="_TS2">#REF!</definedName>
    <definedName name="_tt3" localSheetId="0" hidden="1">{"'Sheet1'!$L$16"}</definedName>
    <definedName name="_tt3" localSheetId="1" hidden="1">{"'Sheet1'!$L$16"}</definedName>
    <definedName name="_tt3" localSheetId="2" hidden="1">{"'Sheet1'!$L$16"}</definedName>
    <definedName name="_tt3" localSheetId="3" hidden="1">{"'Sheet1'!$L$16"}</definedName>
    <definedName name="_tt3" hidden="1">{"'Sheet1'!$L$16"}</definedName>
    <definedName name="_tz593">#REF!</definedName>
    <definedName name="_ui100">#REF!</definedName>
    <definedName name="_ui105">#REF!</definedName>
    <definedName name="_ui130">#REF!</definedName>
    <definedName name="_ui140">#N/A</definedName>
    <definedName name="_ui160">#REF!</definedName>
    <definedName name="_ui250">#REF!</definedName>
    <definedName name="_ui271">#REF!</definedName>
    <definedName name="_ui320">#REF!</definedName>
    <definedName name="_ui45">#REF!</definedName>
    <definedName name="_ui50">#REF!</definedName>
    <definedName name="_ui54">#REF!</definedName>
    <definedName name="_ui65">#REF!</definedName>
    <definedName name="_ui75">#REF!</definedName>
    <definedName name="_ui80">#REF!</definedName>
    <definedName name="_UT2">#REF!</definedName>
    <definedName name="_VAT1">#REF!</definedName>
    <definedName name="_VAT2">#REF!</definedName>
    <definedName name="_VC400">#REF!</definedName>
    <definedName name="_VCM75">#REF!</definedName>
    <definedName name="_vl1">#REF!</definedName>
    <definedName name="_vl10">#REF!</definedName>
    <definedName name="_VL100">#REF!</definedName>
    <definedName name="_vl150">#REF!</definedName>
    <definedName name="_VL200">#REF!</definedName>
    <definedName name="_VL250">#REF!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M75">#REF!</definedName>
    <definedName name="_VLP2" localSheetId="0" hidden="1">{"'Sheet1'!$L$16"}</definedName>
    <definedName name="_VLP2" localSheetId="1" hidden="1">{"'Sheet1'!$L$16"}</definedName>
    <definedName name="_VLP2" localSheetId="2" hidden="1">{"'Sheet1'!$L$16"}</definedName>
    <definedName name="_VLP2" localSheetId="3" hidden="1">{"'Sheet1'!$L$16"}</definedName>
    <definedName name="_VLP2" hidden="1">{"'Sheet1'!$L$16"}</definedName>
    <definedName name="_VT22">#REF!</definedName>
    <definedName name="_vtu1">#REF!</definedName>
    <definedName name="_vtu2">#REF!</definedName>
    <definedName name="_xb80">#REF!</definedName>
    <definedName name="_XM1">#REF!</definedName>
    <definedName name="_xm2">#REF!</definedName>
    <definedName name="_xm30">#REF!</definedName>
    <definedName name="_xm4">#REF!</definedName>
    <definedName name="_xm5">#REF!</definedName>
    <definedName name="_xx3">#REF!</definedName>
    <definedName name="_xx4">#REF!</definedName>
    <definedName name="_xx5">#REF!</definedName>
    <definedName name="_xx6">#REF!</definedName>
    <definedName name="_xx7">#REF!</definedName>
    <definedName name="A">#REF!</definedName>
    <definedName name="a.">#REF!</definedName>
    <definedName name="a_">#REF!</definedName>
    <definedName name="a_min">#REF!</definedName>
    <definedName name="a0.75">#REF!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1">#REF!</definedName>
    <definedName name="A120_">#REF!</definedName>
    <definedName name="a129_xoa" localSheetId="0" hidden="1">{"Offgrid",#N/A,FALSE,"OFFGRID";"Region",#N/A,FALSE,"REGION";"Offgrid -2",#N/A,FALSE,"OFFGRID";"WTP",#N/A,FALSE,"WTP";"WTP -2",#N/A,FALSE,"WTP";"Project",#N/A,FALSE,"PROJECT";"Summary -2",#N/A,FALSE,"SUMMARY"}</definedName>
    <definedName name="a129_xoa" localSheetId="1" hidden="1">{"Offgrid",#N/A,FALSE,"OFFGRID";"Region",#N/A,FALSE,"REGION";"Offgrid -2",#N/A,FALSE,"OFFGRID";"WTP",#N/A,FALSE,"WTP";"WTP -2",#N/A,FALSE,"WTP";"Project",#N/A,FALSE,"PROJECT";"Summary -2",#N/A,FALSE,"SUMMARY"}</definedName>
    <definedName name="a129_xoa" localSheetId="2" hidden="1">{"Offgrid",#N/A,FALSE,"OFFGRID";"Region",#N/A,FALSE,"REGION";"Offgrid -2",#N/A,FALSE,"OFFGRID";"WTP",#N/A,FALSE,"WTP";"WTP -2",#N/A,FALSE,"WTP";"Project",#N/A,FALSE,"PROJECT";"Summary -2",#N/A,FALSE,"SUMMARY"}</definedName>
    <definedName name="a129_xoa" localSheetId="3" hidden="1">{"Offgrid",#N/A,FALSE,"OFFGRID";"Region",#N/A,FALSE,"REGION";"Offgrid -2",#N/A,FALSE,"OFFGRID";"WTP",#N/A,FALSE,"WTP";"WTP -2",#N/A,FALSE,"WTP";"Project",#N/A,FALSE,"PROJECT";"Summary -2",#N/A,FALSE,"SUMMARY"}</definedName>
    <definedName name="a129_xoa" hidden="1">{"Offgrid",#N/A,FALSE,"OFFGRID";"Region",#N/A,FALSE,"REGION";"Offgrid -2",#N/A,FALSE,"OFFGRID";"WTP",#N/A,FALSE,"WTP";"WTP -2",#N/A,FALSE,"WTP";"Project",#N/A,FALSE,"PROJECT";"Summary -2",#N/A,FALSE,"SUMMARY"}</definedName>
    <definedName name="a129_xoaxoa" localSheetId="0" hidden="1">{"Offgrid",#N/A,FALSE,"OFFGRID";"Region",#N/A,FALSE,"REGION";"Offgrid -2",#N/A,FALSE,"OFFGRID";"WTP",#N/A,FALSE,"WTP";"WTP -2",#N/A,FALSE,"WTP";"Project",#N/A,FALSE,"PROJECT";"Summary -2",#N/A,FALSE,"SUMMARY"}</definedName>
    <definedName name="a129_xoaxoa" localSheetId="1" hidden="1">{"Offgrid",#N/A,FALSE,"OFFGRID";"Region",#N/A,FALSE,"REGION";"Offgrid -2",#N/A,FALSE,"OFFGRID";"WTP",#N/A,FALSE,"WTP";"WTP -2",#N/A,FALSE,"WTP";"Project",#N/A,FALSE,"PROJECT";"Summary -2",#N/A,FALSE,"SUMMARY"}</definedName>
    <definedName name="a129_xoaxoa" localSheetId="2" hidden="1">{"Offgrid",#N/A,FALSE,"OFFGRID";"Region",#N/A,FALSE,"REGION";"Offgrid -2",#N/A,FALSE,"OFFGRID";"WTP",#N/A,FALSE,"WTP";"WTP -2",#N/A,FALSE,"WTP";"Project",#N/A,FALSE,"PROJECT";"Summary -2",#N/A,FALSE,"SUMMARY"}</definedName>
    <definedName name="a129_xoaxoa" localSheetId="3" hidden="1">{"Offgrid",#N/A,FALSE,"OFFGRID";"Region",#N/A,FALSE,"REGION";"Offgrid -2",#N/A,FALSE,"OFFGRID";"WTP",#N/A,FALSE,"WTP";"WTP -2",#N/A,FALSE,"WTP";"Project",#N/A,FALSE,"PROJECT";"Summary -2",#N/A,FALSE,"SUMMARY"}</definedName>
    <definedName name="a129_xoaxoa" hidden="1">{"Offgrid",#N/A,FALSE,"OFFGRID";"Region",#N/A,FALSE,"REGION";"Offgrid -2",#N/A,FALSE,"OFFGRID";"WTP",#N/A,FALSE,"WTP";"WTP -2",#N/A,FALSE,"WTP";"Project",#N/A,FALSE,"PROJECT";"Summary -2",#N/A,FALSE,"SUMMARY"}</definedName>
    <definedName name="a130_xoa" localSheetId="0" hidden="1">{"Offgrid",#N/A,FALSE,"OFFGRID";"Region",#N/A,FALSE,"REGION";"Offgrid -2",#N/A,FALSE,"OFFGRID";"WTP",#N/A,FALSE,"WTP";"WTP -2",#N/A,FALSE,"WTP";"Project",#N/A,FALSE,"PROJECT";"Summary -2",#N/A,FALSE,"SUMMARY"}</definedName>
    <definedName name="a130_xoa" localSheetId="1" hidden="1">{"Offgrid",#N/A,FALSE,"OFFGRID";"Region",#N/A,FALSE,"REGION";"Offgrid -2",#N/A,FALSE,"OFFGRID";"WTP",#N/A,FALSE,"WTP";"WTP -2",#N/A,FALSE,"WTP";"Project",#N/A,FALSE,"PROJECT";"Summary -2",#N/A,FALSE,"SUMMARY"}</definedName>
    <definedName name="a130_xoa" localSheetId="2" hidden="1">{"Offgrid",#N/A,FALSE,"OFFGRID";"Region",#N/A,FALSE,"REGION";"Offgrid -2",#N/A,FALSE,"OFFGRID";"WTP",#N/A,FALSE,"WTP";"WTP -2",#N/A,FALSE,"WTP";"Project",#N/A,FALSE,"PROJECT";"Summary -2",#N/A,FALSE,"SUMMARY"}</definedName>
    <definedName name="a130_xoa" localSheetId="3" hidden="1">{"Offgrid",#N/A,FALSE,"OFFGRID";"Region",#N/A,FALSE,"REGION";"Offgrid -2",#N/A,FALSE,"OFFGRID";"WTP",#N/A,FALSE,"WTP";"WTP -2",#N/A,FALSE,"WTP";"Project",#N/A,FALSE,"PROJECT";"Summary -2",#N/A,FALSE,"SUMMARY"}</definedName>
    <definedName name="a130_xoa" hidden="1">{"Offgrid",#N/A,FALSE,"OFFGRID";"Region",#N/A,FALSE,"REGION";"Offgrid -2",#N/A,FALSE,"OFFGRID";"WTP",#N/A,FALSE,"WTP";"WTP -2",#N/A,FALSE,"WTP";"Project",#N/A,FALSE,"PROJECT";"Summary -2",#N/A,FALSE,"SUMMARY"}</definedName>
    <definedName name="a130_xoaxoa" localSheetId="0" hidden="1">{"Offgrid",#N/A,FALSE,"OFFGRID";"Region",#N/A,FALSE,"REGION";"Offgrid -2",#N/A,FALSE,"OFFGRID";"WTP",#N/A,FALSE,"WTP";"WTP -2",#N/A,FALSE,"WTP";"Project",#N/A,FALSE,"PROJECT";"Summary -2",#N/A,FALSE,"SUMMARY"}</definedName>
    <definedName name="a130_xoaxoa" localSheetId="1" hidden="1">{"Offgrid",#N/A,FALSE,"OFFGRID";"Region",#N/A,FALSE,"REGION";"Offgrid -2",#N/A,FALSE,"OFFGRID";"WTP",#N/A,FALSE,"WTP";"WTP -2",#N/A,FALSE,"WTP";"Project",#N/A,FALSE,"PROJECT";"Summary -2",#N/A,FALSE,"SUMMARY"}</definedName>
    <definedName name="a130_xoaxoa" localSheetId="2" hidden="1">{"Offgrid",#N/A,FALSE,"OFFGRID";"Region",#N/A,FALSE,"REGION";"Offgrid -2",#N/A,FALSE,"OFFGRID";"WTP",#N/A,FALSE,"WTP";"WTP -2",#N/A,FALSE,"WTP";"Project",#N/A,FALSE,"PROJECT";"Summary -2",#N/A,FALSE,"SUMMARY"}</definedName>
    <definedName name="a130_xoaxoa" localSheetId="3" hidden="1">{"Offgrid",#N/A,FALSE,"OFFGRID";"Region",#N/A,FALSE,"REGION";"Offgrid -2",#N/A,FALSE,"OFFGRID";"WTP",#N/A,FALSE,"WTP";"WTP -2",#N/A,FALSE,"WTP";"Project",#N/A,FALSE,"PROJECT";"Summary -2",#N/A,FALSE,"SUMMARY"}</definedName>
    <definedName name="a130_xoaxoa" hidden="1">{"Offgrid",#N/A,FALSE,"OFFGRID";"Region",#N/A,FALSE,"REGION";"Offgrid -2",#N/A,FALSE,"OFFGRID";"WTP",#N/A,FALSE,"WTP";"WTP -2",#N/A,FALSE,"WTP";"Project",#N/A,FALSE,"PROJECT";"Summary -2",#N/A,FALSE,"SUMMARY"}</definedName>
    <definedName name="a277Print_Titles">#REF!</definedName>
    <definedName name="A35_">#REF!</definedName>
    <definedName name="A50_">#REF!</definedName>
    <definedName name="A70_">#REF!</definedName>
    <definedName name="A95_">#REF!</definedName>
    <definedName name="AA">#REF!</definedName>
    <definedName name="aâ">#REF!</definedName>
    <definedName name="aAAA">#REF!</definedName>
    <definedName name="aaaaa">#REF!</definedName>
    <definedName name="aabb">#REF!</definedName>
    <definedName name="AB">#REF!</definedName>
    <definedName name="abba">#REF!</definedName>
    <definedName name="abc">#REF!</definedName>
    <definedName name="AC120_">#REF!</definedName>
    <definedName name="AC35_">#REF!</definedName>
    <definedName name="AC50_">#REF!</definedName>
    <definedName name="AC70_">#REF!</definedName>
    <definedName name="AC95_">#REF!</definedName>
    <definedName name="AccessDatabase" hidden="1">"C:\My Documents\LeBinh\Xls\VP Cong ty\FORM.mdb"</definedName>
    <definedName name="acdc">#REF!</definedName>
    <definedName name="Act_tec">#REF!</definedName>
    <definedName name="ad">#REF!</definedName>
    <definedName name="ADAY">#REF!</definedName>
    <definedName name="adb">#REF!</definedName>
    <definedName name="Address">#REF!</definedName>
    <definedName name="ADEQ">#REF!</definedName>
    <definedName name="adg">#REF!</definedName>
    <definedName name="Adn">#REF!</definedName>
    <definedName name="AEZ">#REF!</definedName>
    <definedName name="afdf" localSheetId="0" hidden="1">{"'Sheet1'!$L$16"}</definedName>
    <definedName name="afdf" localSheetId="1" hidden="1">{"'Sheet1'!$L$16"}</definedName>
    <definedName name="afdf" localSheetId="2" hidden="1">{"'Sheet1'!$L$16"}</definedName>
    <definedName name="afdf" localSheetId="3" hidden="1">{"'Sheet1'!$L$16"}</definedName>
    <definedName name="afdf" hidden="1">{"'Sheet1'!$L$16"}</definedName>
    <definedName name="Ag_">#REF!</definedName>
    <definedName name="ag15F80">#REF!</definedName>
    <definedName name="ah">#REF!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lfa">#REF!</definedName>
    <definedName name="Alfan">#REF!</definedName>
    <definedName name="All_Item">#REF!</definedName>
    <definedName name="ALPIN">#N/A</definedName>
    <definedName name="ALPJYOU">#N/A</definedName>
    <definedName name="ALPTOI">#N/A</definedName>
    <definedName name="am.">#REF!</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pha">#REF!</definedName>
    <definedName name="anscount" hidden="1">1</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Q">#REF!</definedName>
    <definedName name="As_">#REF!</definedName>
    <definedName name="AS2DocOpenMode" hidden="1">"AS2DocumentEdit"</definedName>
    <definedName name="asd">#REF!</definedName>
    <definedName name="Asoc">#REF!</definedName>
    <definedName name="ASTM">#REF!</definedName>
    <definedName name="at1.5">#REF!</definedName>
    <definedName name="atg">#REF!</definedName>
    <definedName name="atgoi">#REF!</definedName>
    <definedName name="ATRAM">#REF!</definedName>
    <definedName name="Av">#REF!</definedName>
    <definedName name="b">#REF!</definedName>
    <definedName name="B.4">#REF!</definedName>
    <definedName name="B.MinBacLieu">#REF!</definedName>
    <definedName name="B_">#REF!</definedName>
    <definedName name="b_260">#REF!</definedName>
    <definedName name="b_350">#REF!</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KLXLNX2">#REF!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60x">#REF!</definedName>
    <definedName name="b80x">#REF!</definedName>
    <definedName name="BABO">#REF!</definedName>
    <definedName name="bac2.5">#N/A</definedName>
    <definedName name="bac25d">#REF!</definedName>
    <definedName name="bac27d">#REF!</definedName>
    <definedName name="bac2d">#REF!</definedName>
    <definedName name="bac3.5">#N/A</definedName>
    <definedName name="bac35d">#REF!</definedName>
    <definedName name="bac37d">#REF!</definedName>
    <definedName name="bac3d">#REF!</definedName>
    <definedName name="bac4.5">#N/A</definedName>
    <definedName name="bac45d">#REF!</definedName>
    <definedName name="bac47d">#REF!</definedName>
    <definedName name="bac4d">#REF!</definedName>
    <definedName name="bac4d1">#REF!</definedName>
    <definedName name="BacKan">#REF!</definedName>
    <definedName name="bactham">#REF!</definedName>
    <definedName name="BAMUA1">#REF!</definedName>
    <definedName name="BAMUA2">#REF!</definedName>
    <definedName name="Ban_DH">#REF!</definedName>
    <definedName name="bang">#REF!</definedName>
    <definedName name="BANG_CHI_TIET_THI_NGHIEM_CONG_TO">#REF!</definedName>
    <definedName name="BANG_CHI_TIET_THI_NGHIEM_DZ0.4KV">#REF!</definedName>
    <definedName name="Bang_cly">#REF!</definedName>
    <definedName name="Bang_CVC">#REF!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1">#REF!</definedName>
    <definedName name="bang2">#REF!</definedName>
    <definedName name="BANG3">#REF!</definedName>
    <definedName name="bangchu">#REF!</definedName>
    <definedName name="BangGiaVL_Q">#REF!</definedName>
    <definedName name="BangMa">#REF!</definedName>
    <definedName name="bangtinh">#REF!</definedName>
    <definedName name="banQL" localSheetId="0" hidden="1">{"'Sheet1'!$L$16"}</definedName>
    <definedName name="banQL" localSheetId="1" hidden="1">{"'Sheet1'!$L$16"}</definedName>
    <definedName name="banQL" localSheetId="2" hidden="1">{"'Sheet1'!$L$16"}</definedName>
    <definedName name="banQL" localSheetId="3" hidden="1">{"'Sheet1'!$L$16"}</definedName>
    <definedName name="banQL" hidden="1">{"'Sheet1'!$L$16"}</definedName>
    <definedName name="baotai">#REF!</definedName>
    <definedName name="BarData">#REF!</definedName>
    <definedName name="BarData1">#REF!</definedName>
    <definedName name="Bardata2">#REF!</definedName>
    <definedName name="Bay">#REF!</definedName>
    <definedName name="BB">#REF!</definedName>
    <definedName name="Bbb">#REF!</definedName>
    <definedName name="bbbb">#REF!</definedName>
    <definedName name="bbcn">#REF!</definedName>
    <definedName name="Bbtt">#REF!</definedName>
    <definedName name="bbvuong">#REF!</definedName>
    <definedName name="Bc">#REF!</definedName>
    <definedName name="Bcb">#REF!</definedName>
    <definedName name="BCDKH">#REF!</definedName>
    <definedName name="BCDSCKC">#REF!</definedName>
    <definedName name="BCDSCKN">#REF!</definedName>
    <definedName name="BCDSDNC">#REF!</definedName>
    <definedName name="BCDSDNN">#REF!</definedName>
    <definedName name="Bctt">#REF!</definedName>
    <definedName name="BDAY">#REF!</definedName>
    <definedName name="bdd">1.5</definedName>
    <definedName name="BE">#REF!</definedName>
    <definedName name="BE100M">#REF!</definedName>
    <definedName name="BE50M">#REF!</definedName>
    <definedName name="beepsound">#REF!</definedName>
    <definedName name="ben">#REF!</definedName>
    <definedName name="bengam">#REF!</definedName>
    <definedName name="benuoc">#REF!</definedName>
    <definedName name="beta">#REF!</definedName>
    <definedName name="Bezugsfeld">#REF!</definedName>
    <definedName name="Bgc">#REF!</definedName>
    <definedName name="Bgiang" localSheetId="0" hidden="1">{"'Sheet1'!$L$16"}</definedName>
    <definedName name="Bgiang" localSheetId="1" hidden="1">{"'Sheet1'!$L$16"}</definedName>
    <definedName name="Bgiang" localSheetId="2" hidden="1">{"'Sheet1'!$L$16"}</definedName>
    <definedName name="Bgiang" localSheetId="3" hidden="1">{"'Sheet1'!$L$16"}</definedName>
    <definedName name="Bgiang" hidden="1">{"'Sheet1'!$L$16"}</definedName>
    <definedName name="BGS">#REF!</definedName>
    <definedName name="BHDB" localSheetId="0" hidden="1">{"'Sheet1'!$L$16"}</definedName>
    <definedName name="BHDB" localSheetId="1" hidden="1">{"'Sheet1'!$L$16"}</definedName>
    <definedName name="BHDB" localSheetId="2" hidden="1">{"'Sheet1'!$L$16"}</definedName>
    <definedName name="BHDB" localSheetId="3" hidden="1">{"'Sheet1'!$L$16"}</definedName>
    <definedName name="BHDB" hidden="1">{"'Sheet1'!$L$16"}</definedName>
    <definedName name="bia">#REF!</definedName>
    <definedName name="bienbao">#REF!</definedName>
    <definedName name="Binhduong">#REF!</definedName>
    <definedName name="Binhphuoc">#REF!</definedName>
    <definedName name="Bio_tec">#REF!</definedName>
    <definedName name="BL240HT">#REF!</definedName>
    <definedName name="BL280HT">#REF!</definedName>
    <definedName name="BL320HT">#REF!</definedName>
    <definedName name="Blc">#REF!</definedName>
    <definedName name="blkh">#REF!</definedName>
    <definedName name="blkh1">#REF!</definedName>
    <definedName name="BLOCK1">#REF!</definedName>
    <definedName name="BLOCK2">#REF!</definedName>
    <definedName name="BLOCK3">#REF!</definedName>
    <definedName name="BMCauDuongSat">#REF!</definedName>
    <definedName name="Bmn">#REF!</definedName>
    <definedName name="bN_fix">#REF!</definedName>
    <definedName name="Bnc">#REF!</definedName>
    <definedName name="Bng">#REF!</definedName>
    <definedName name="bomnuoc">#N/A</definedName>
    <definedName name="bomnuoc20cv">#N/A</definedName>
    <definedName name="bomnuocdau10">#REF!</definedName>
    <definedName name="bomnuocdau100">#REF!</definedName>
    <definedName name="bomnuocdau15">#REF!</definedName>
    <definedName name="bomnuocdau150">#REF!</definedName>
    <definedName name="bomnuocdau20">#REF!</definedName>
    <definedName name="bomnuocdau37">#REF!</definedName>
    <definedName name="bomnuocdau45">#REF!</definedName>
    <definedName name="bomnuocdau5">#REF!</definedName>
    <definedName name="bomnuocdau5.5">#REF!</definedName>
    <definedName name="bomnuocdau7">#REF!</definedName>
    <definedName name="bomnuocdau7.5">#REF!</definedName>
    <definedName name="bomnuocdau75">#REF!</definedName>
    <definedName name="bomnuocdien0.55">#REF!</definedName>
    <definedName name="bomnuocdien0.75">#REF!</definedName>
    <definedName name="bomnuocdien1.5">#REF!</definedName>
    <definedName name="bomnuocdien10">#REF!</definedName>
    <definedName name="bomnuocdien113">#REF!</definedName>
    <definedName name="bomnuocdien14">#REF!</definedName>
    <definedName name="bomnuocdien2">#REF!</definedName>
    <definedName name="bomnuocdien2.8">#REF!</definedName>
    <definedName name="bomnuocdien20">#REF!</definedName>
    <definedName name="bomnuocdien22">#REF!</definedName>
    <definedName name="bomnuocdien28">#REF!</definedName>
    <definedName name="bomnuocdien30">#REF!</definedName>
    <definedName name="bomnuocdien4">#REF!</definedName>
    <definedName name="bomnuocdien4.5">#REF!</definedName>
    <definedName name="bomnuocdien40">#REF!</definedName>
    <definedName name="bomnuocdien50">#REF!</definedName>
    <definedName name="bomnuocdien55">#REF!</definedName>
    <definedName name="bomnuocdien7">#REF!</definedName>
    <definedName name="bomnuocdien75">#REF!</definedName>
    <definedName name="bomnuocxang3">#REF!</definedName>
    <definedName name="bomnuocxang4">#REF!</definedName>
    <definedName name="bomnuocxang6">#REF!</definedName>
    <definedName name="bomnuocxang7">#REF!</definedName>
    <definedName name="bomnuocxang8">#REF!</definedName>
    <definedName name="bomvua">#N/A</definedName>
    <definedName name="Bon">#REF!</definedName>
    <definedName name="bonnuocdien1.1">#REF!</definedName>
    <definedName name="Book2">#REF!</definedName>
    <definedName name="BOQ">#REF!</definedName>
    <definedName name="botda">#REF!</definedName>
    <definedName name="bp">#REF!</definedName>
    <definedName name="bpm">#REF!</definedName>
    <definedName name="Bptc">#REF!</definedName>
    <definedName name="BQLTB">#REF!</definedName>
    <definedName name="BQLXL">#REF!</definedName>
    <definedName name="Bs">#REF!</definedName>
    <definedName name="Bsb">#REF!</definedName>
    <definedName name="BSM">#REF!</definedName>
    <definedName name="Bstt">#REF!</definedName>
    <definedName name="BT">#REF!</definedName>
    <definedName name="BT_125">#REF!</definedName>
    <definedName name="BT_A1">#REF!</definedName>
    <definedName name="BT_A2.1">#REF!</definedName>
    <definedName name="BT_A2.2">#REF!</definedName>
    <definedName name="BT_B1">#REF!</definedName>
    <definedName name="BT_B2">#REF!</definedName>
    <definedName name="BT_C1">#REF!</definedName>
    <definedName name="BT_loai_A2.1">#REF!</definedName>
    <definedName name="BT_P1">#REF!</definedName>
    <definedName name="BT200_50">#REF!</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h">#REF!</definedName>
    <definedName name="btch1">#REF!</definedName>
    <definedName name="btch2">#REF!</definedName>
    <definedName name="btchiuaxitm300">#REF!</definedName>
    <definedName name="BTchiuaxm200">#REF!</definedName>
    <definedName name="btcocM400">#REF!</definedName>
    <definedName name="BTcot">#REF!</definedName>
    <definedName name="Btcot1">#REF!</definedName>
    <definedName name="btcqn">#REF!</definedName>
    <definedName name="btcqt">#REF!</definedName>
    <definedName name="BTdaden">#REF!</definedName>
    <definedName name="btdbd">#REF!</definedName>
    <definedName name="btddn">#REF!</definedName>
    <definedName name="btdh">#REF!</definedName>
    <definedName name="btdqn">#REF!</definedName>
    <definedName name="btdqt">#REF!</definedName>
    <definedName name="bteqn">#REF!</definedName>
    <definedName name="BTGACHVO">#REF!</definedName>
    <definedName name="BTK">#REF!</definedName>
    <definedName name="btkn">#N/A</definedName>
    <definedName name="btl" localSheetId="0" hidden="1">{"'Sheet1'!$L$16"}</definedName>
    <definedName name="btl" localSheetId="1" hidden="1">{"'Sheet1'!$L$16"}</definedName>
    <definedName name="btl" localSheetId="2" hidden="1">{"'Sheet1'!$L$16"}</definedName>
    <definedName name="btl" localSheetId="3" hidden="1">{"'Sheet1'!$L$16"}</definedName>
    <definedName name="btl" hidden="1">{"'Sheet1'!$L$16"}</definedName>
    <definedName name="BTlotm100">#REF!</definedName>
    <definedName name="btm">#N/A</definedName>
    <definedName name="BTmin">#REF!</definedName>
    <definedName name="btr">#REF!</definedName>
    <definedName name="BTRAM">#REF!</definedName>
    <definedName name="btranh">#REF!</definedName>
    <definedName name="Btt">#REF!</definedName>
    <definedName name="BTtho">#REF!</definedName>
    <definedName name="BTtrung">#REF!</definedName>
    <definedName name="BU_CHENH_LECH_DZ0.4KV">#REF!</definedName>
    <definedName name="BU_CHENH_LECH_DZ22KV">#REF!</definedName>
    <definedName name="BU_CHENH_LECH_TBA">#REF!</definedName>
    <definedName name="Bua">#REF!</definedName>
    <definedName name="bua3.5">#N/A</definedName>
    <definedName name="buacan">#N/A</definedName>
    <definedName name="buarung">#N/A</definedName>
    <definedName name="bùc" localSheetId="0">{"Book1","Dt tonghop.xls"}</definedName>
    <definedName name="bùc" localSheetId="1">{"Book1","Dt tonghop.xls"}</definedName>
    <definedName name="bùc" localSheetId="2">{"Book1","Dt tonghop.xls"}</definedName>
    <definedName name="bùc" localSheetId="3">{"Book1","Dt tonghop.xls"}</definedName>
    <definedName name="bùc">{"Book1","Dt tonghop.xls"}</definedName>
    <definedName name="BuGia">#REF!</definedName>
    <definedName name="Bulongma">8700</definedName>
    <definedName name="Bulongthepcoctiepdia">#REF!</definedName>
    <definedName name="Button_1">"FORM_Bao_cao_cong_no_List"</definedName>
    <definedName name="bv">#REF!</definedName>
    <definedName name="BVCHOMOI">#REF!</definedName>
    <definedName name="BVCISUMMARY">#REF!</definedName>
    <definedName name="bvt">#REF!</definedName>
    <definedName name="bvtb">#REF!</definedName>
    <definedName name="bvttt">#REF!</definedName>
    <definedName name="bx">#REF!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nhanhP.Nam">#REF!</definedName>
    <definedName name="C.TBomMin">#REF!</definedName>
    <definedName name="C_">#REF!</definedName>
    <definedName name="C_1111">#REF!</definedName>
    <definedName name="C_1112">#REF!</definedName>
    <definedName name="C_1121">#REF!</definedName>
    <definedName name="C_1122">#REF!</definedName>
    <definedName name="C_1131">#REF!</definedName>
    <definedName name="C_1132">#REF!</definedName>
    <definedName name="C_131">#REF!</definedName>
    <definedName name="C_1331">#REF!</definedName>
    <definedName name="C_1332">#REF!</definedName>
    <definedName name="C_1338">#REF!</definedName>
    <definedName name="C_1388">#REF!</definedName>
    <definedName name="C_139">#REF!</definedName>
    <definedName name="C_141">#REF!</definedName>
    <definedName name="C_1421">#REF!</definedName>
    <definedName name="C_1422">#REF!</definedName>
    <definedName name="C_144">#REF!</definedName>
    <definedName name="C_152">#REF!</definedName>
    <definedName name="C_1531">#REF!</definedName>
    <definedName name="C_1532">#REF!</definedName>
    <definedName name="C_154">#REF!</definedName>
    <definedName name="C_155">#REF!</definedName>
    <definedName name="C_156">#REF!</definedName>
    <definedName name="C_2111">#REF!</definedName>
    <definedName name="C_2112">#REF!</definedName>
    <definedName name="C_2113">#REF!</definedName>
    <definedName name="C_2114">#REF!</definedName>
    <definedName name="C_2115">#REF!</definedName>
    <definedName name="C_2118">#REF!</definedName>
    <definedName name="C_2131">#REF!</definedName>
    <definedName name="C_2132">#REF!</definedName>
    <definedName name="C_2134">#REF!</definedName>
    <definedName name="C_2138">#REF!</definedName>
    <definedName name="C_2141">#REF!</definedName>
    <definedName name="C_2142">#REF!</definedName>
    <definedName name="C_2143">#REF!</definedName>
    <definedName name="C_2411">#REF!</definedName>
    <definedName name="C_244">#REF!</definedName>
    <definedName name="C_311">#REF!</definedName>
    <definedName name="C_315">#REF!</definedName>
    <definedName name="C_331">#REF!</definedName>
    <definedName name="C_33311">#REF!</definedName>
    <definedName name="C_33312">#REF!</definedName>
    <definedName name="C_3333">#REF!</definedName>
    <definedName name="C_3334">#REF!</definedName>
    <definedName name="C_3337">#REF!</definedName>
    <definedName name="C_3338">#REF!</definedName>
    <definedName name="C_3339">#REF!</definedName>
    <definedName name="C_334">#REF!</definedName>
    <definedName name="C_3383">#REF!</definedName>
    <definedName name="C_3384">#REF!</definedName>
    <definedName name="C_3388">#REF!</definedName>
    <definedName name="C_411">#REF!</definedName>
    <definedName name="C_412">#REF!</definedName>
    <definedName name="C_413">#REF!</definedName>
    <definedName name="C_415">#REF!</definedName>
    <definedName name="C_416">#REF!</definedName>
    <definedName name="C_4211">#REF!</definedName>
    <definedName name="C_4212">#REF!</definedName>
    <definedName name="C_441">#REF!</definedName>
    <definedName name="C_5111">#REF!</definedName>
    <definedName name="C_621">#REF!</definedName>
    <definedName name="C_622">#REF!</definedName>
    <definedName name="C_6271">#REF!</definedName>
    <definedName name="C_6272">#REF!</definedName>
    <definedName name="C_6273">#REF!</definedName>
    <definedName name="C_6274">#REF!</definedName>
    <definedName name="C_6277">#REF!</definedName>
    <definedName name="C_6278">#REF!</definedName>
    <definedName name="C_632">#REF!</definedName>
    <definedName name="C_6412">#REF!</definedName>
    <definedName name="C_6417">#REF!</definedName>
    <definedName name="C_6421">#REF!</definedName>
    <definedName name="C_6422">#REF!</definedName>
    <definedName name="C_6423">#REF!</definedName>
    <definedName name="C_6424">#REF!</definedName>
    <definedName name="C_6425">#REF!</definedName>
    <definedName name="C_6427">#REF!</definedName>
    <definedName name="C_6428">#REF!</definedName>
    <definedName name="C_711">#REF!</definedName>
    <definedName name="C_721">#REF!</definedName>
    <definedName name="C_811">#REF!</definedName>
    <definedName name="C_821">#REF!</definedName>
    <definedName name="C_911">#REF!</definedName>
    <definedName name="C_GTGTKT">#REF!</definedName>
    <definedName name="c_k">#REF!</definedName>
    <definedName name="C_LENGTH">#REF!</definedName>
    <definedName name="c_n">#REF!</definedName>
    <definedName name="C_NPT">#REF!</definedName>
    <definedName name="C_P">#REF!</definedName>
    <definedName name="C_TG">#REF!</definedName>
    <definedName name="C_TM">#REF!</definedName>
    <definedName name="C_TSCD">#REF!</definedName>
    <definedName name="C_TSLD">#REF!</definedName>
    <definedName name="C_V">#REF!</definedName>
    <definedName name="C_WIDTH">#REF!</definedName>
    <definedName name="C2.7">#REF!</definedName>
    <definedName name="C3.0">#REF!</definedName>
    <definedName name="C3.5">#REF!</definedName>
    <definedName name="C3.7">#REF!</definedName>
    <definedName name="C4.0">#REF!</definedName>
    <definedName name="c5.">#REF!</definedName>
    <definedName name="ca">#REF!</definedName>
    <definedName name="ca.1111">#REF!</definedName>
    <definedName name="ca.1111.th">#REF!</definedName>
    <definedName name="CA_PTVT">#REF!</definedName>
    <definedName name="cac">#REF!</definedName>
    <definedName name="CACAU">298161</definedName>
    <definedName name="Cachdienchuoi">#REF!</definedName>
    <definedName name="Cachdiendung">#REF!</definedName>
    <definedName name="Cachdienhaap">#REF!</definedName>
    <definedName name="CAMTC">#REF!</definedName>
    <definedName name="CanBQL">#REF!</definedName>
    <definedName name="CanLePhi">#REF!</definedName>
    <definedName name="CanMT">#REF!</definedName>
    <definedName name="cao">#REF!</definedName>
    <definedName name="cap">#REF!</definedName>
    <definedName name="Cap_DUL_doc_B">#REF!</definedName>
    <definedName name="CAP_DUL_ngang_B">#REF!</definedName>
    <definedName name="cap0.7">#REF!</definedName>
    <definedName name="CAP3BABE">#REF!</definedName>
    <definedName name="Capngam">#REF!</definedName>
    <definedName name="capphoithiennhien">#REF!</definedName>
    <definedName name="CAPT_2">#REF!</definedName>
    <definedName name="CAPT_3">#REF!</definedName>
    <definedName name="CAPT_4">#REF!</definedName>
    <definedName name="CAPT_5">#REF!</definedName>
    <definedName name="CAPT_6">#REF!</definedName>
    <definedName name="CAPT_7">#REF!</definedName>
    <definedName name="CAPT_8">#REF!</definedName>
    <definedName name="CAPT_9">#REF!</definedName>
    <definedName name="casing">#N/A</definedName>
    <definedName name="catchuan">#REF!</definedName>
    <definedName name="catdap">#N/A</definedName>
    <definedName name="Category_All">#REF!</definedName>
    <definedName name="cathatnho">#REF!</definedName>
    <definedName name="CATIN">#N/A</definedName>
    <definedName name="CATJYOU">#N/A</definedName>
    <definedName name="catm">#REF!</definedName>
    <definedName name="catmin">#REF!</definedName>
    <definedName name="catn">#REF!</definedName>
    <definedName name="catnen">#REF!</definedName>
    <definedName name="catong">#N/A</definedName>
    <definedName name="CATREC">#N/A</definedName>
    <definedName name="catsan">#REF!</definedName>
    <definedName name="CATSYU">#N/A</definedName>
    <definedName name="catthep">#N/A</definedName>
    <definedName name="catuon">#N/A</definedName>
    <definedName name="catvang">#REF!</definedName>
    <definedName name="catxay">#REF!</definedName>
    <definedName name="Cau_DaiTu">#REF!</definedName>
    <definedName name="Cau_MaiDich">#REF!</definedName>
    <definedName name="cau_nho">#REF!</definedName>
    <definedName name="Cau_ThanhXuan">#REF!</definedName>
    <definedName name="caubanhhoi10">#REF!</definedName>
    <definedName name="caubanhhoi16">#REF!</definedName>
    <definedName name="caubanhhoi25">#REF!</definedName>
    <definedName name="caubanhhoi3">#REF!</definedName>
    <definedName name="caubanhhoi4">#REF!</definedName>
    <definedName name="caubanhhoi40">#REF!</definedName>
    <definedName name="caubanhhoi5">#REF!</definedName>
    <definedName name="caubanhhoi6">#REF!</definedName>
    <definedName name="caubanhhoi65">#REF!</definedName>
    <definedName name="caubanhhoi7">#REF!</definedName>
    <definedName name="caubanhhoi8">#REF!</definedName>
    <definedName name="caubanhhoi90">#REF!</definedName>
    <definedName name="caubanhxich10">#REF!</definedName>
    <definedName name="caubanhxich100">#REF!</definedName>
    <definedName name="caubanhxich16">#REF!</definedName>
    <definedName name="caubanhxich25">#REF!</definedName>
    <definedName name="caubanhxich28">#REF!</definedName>
    <definedName name="caubanhxich40">#REF!</definedName>
    <definedName name="caubanhxich5">#REF!</definedName>
    <definedName name="caubanhxich50">#REF!</definedName>
    <definedName name="caubanhxich63">#REF!</definedName>
    <definedName name="caubanhxich7">#REF!</definedName>
    <definedName name="cauthap10">#REF!</definedName>
    <definedName name="cauthap12">#REF!</definedName>
    <definedName name="cauthap15">#REF!</definedName>
    <definedName name="cauthap20">#REF!</definedName>
    <definedName name="cauthap25">#REF!</definedName>
    <definedName name="cauthap3">#REF!</definedName>
    <definedName name="cauthap30">#REF!</definedName>
    <definedName name="cauthap40">#REF!</definedName>
    <definedName name="cauthap5">#REF!</definedName>
    <definedName name="cauthap50">#REF!</definedName>
    <definedName name="cauthap8">#REF!</definedName>
    <definedName name="cay">#REF!</definedName>
    <definedName name="caychong">#REF!</definedName>
    <definedName name="CayXanh">#REF!</definedName>
    <definedName name="cayxoi108">#N/A</definedName>
    <definedName name="cayxoi110">#N/A</definedName>
    <definedName name="cayxoi75">#N/A</definedName>
    <definedName name="CB">#REF!</definedName>
    <definedName name="CBA35HT">#REF!</definedName>
    <definedName name="CBA50HT">#REF!</definedName>
    <definedName name="CBA70HT">#REF!</definedName>
    <definedName name="CBE50M">#REF!</definedName>
    <definedName name="CBPT">#REF!</definedName>
    <definedName name="CBPT_2">#REF!</definedName>
    <definedName name="CBPT_3">#REF!</definedName>
    <definedName name="CBPT_4">#REF!</definedName>
    <definedName name="CBPT_5">#REF!</definedName>
    <definedName name="CBPT_6">#REF!</definedName>
    <definedName name="CBPT_7">#REF!</definedName>
    <definedName name="CBPT_8">#REF!</definedName>
    <definedName name="CBPT_9">#REF!</definedName>
    <definedName name="ccc" localSheetId="0" hidden="1">{"'Sheet1'!$L$16"}</definedName>
    <definedName name="ccc" localSheetId="1" hidden="1">{"'Sheet1'!$L$16"}</definedName>
    <definedName name="ccc" localSheetId="2" hidden="1">{"'Sheet1'!$L$16"}</definedName>
    <definedName name="ccc" localSheetId="3" hidden="1">{"'Sheet1'!$L$16"}</definedName>
    <definedName name="ccc" hidden="1">{"'Sheet1'!$L$16"}</definedName>
    <definedName name="cch">#REF!</definedName>
    <definedName name="cchong">#REF!</definedName>
    <definedName name="CCS">#REF!</definedName>
    <definedName name="CCT">#REF!</definedName>
    <definedName name="CDAY">#REF!</definedName>
    <definedName name="CDBT">#REF!</definedName>
    <definedName name="CDCK">#REF!</definedName>
    <definedName name="CDCN">#REF!</definedName>
    <definedName name="CDCT">#REF!</definedName>
    <definedName name="CDCTK">#REF!</definedName>
    <definedName name="CDCU">#REF!</definedName>
    <definedName name="CDD">#REF!</definedName>
    <definedName name="CDDD1PHA">#REF!</definedName>
    <definedName name="CDDD3PHA">#REF!</definedName>
    <definedName name="CDHT">#REF!</definedName>
    <definedName name="cdkt">#REF!</definedName>
    <definedName name="CDNDT">#REF!</definedName>
    <definedName name="CDNU">#REF!</definedName>
    <definedName name="Cdnum">#REF!</definedName>
    <definedName name="Cdo_8bat">#REF!</definedName>
    <definedName name="Cdo_TK50">#REF!</definedName>
    <definedName name="cdps">#REF!</definedName>
    <definedName name="CDT">#REF!</definedName>
    <definedName name="CDVAÄN_CHUYEÅN">#REF!</definedName>
    <definedName name="CDVC">#REF!</definedName>
    <definedName name="Céng">#REF!</definedName>
    <definedName name="cfc">#REF!</definedName>
    <definedName name="cfk">#REF!</definedName>
    <definedName name="CH">#REF!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_ATB">#REF!</definedName>
    <definedName name="Check_Levlling">#REF!</definedName>
    <definedName name="chi_tiÕt_vËt_liÖu___nh_n_c_ng___m_y_thi_c_ng">#REF!</definedName>
    <definedName name="ChieuSang">#REF!</definedName>
    <definedName name="chilk" localSheetId="0" hidden="1">{"'Sheet1'!$L$16"}</definedName>
    <definedName name="chilk" localSheetId="1" hidden="1">{"'Sheet1'!$L$16"}</definedName>
    <definedName name="chilk" localSheetId="2" hidden="1">{"'Sheet1'!$L$16"}</definedName>
    <definedName name="chilk" localSheetId="3" hidden="1">{"'Sheet1'!$L$16"}</definedName>
    <definedName name="chilk" hidden="1">{"'Sheet1'!$L$16"}</definedName>
    <definedName name="Chin">#REF!</definedName>
    <definedName name="CHIÕt_TÝnh_0_4_II">#REF!</definedName>
    <definedName name="ChiPhiChung">#REF!</definedName>
    <definedName name="chiphituvan">#REF!</definedName>
    <definedName name="CHIPHIVANCHUYEN">#REF!</definedName>
    <definedName name="chitietdao">#REF!</definedName>
    <definedName name="chk">#REF!</definedName>
    <definedName name="chl" localSheetId="0" hidden="1">{"'Sheet1'!$L$16"}</definedName>
    <definedName name="chl" localSheetId="1" hidden="1">{"'Sheet1'!$L$16"}</definedName>
    <definedName name="chl" localSheetId="2" hidden="1">{"'Sheet1'!$L$16"}</definedName>
    <definedName name="chl" localSheetId="3" hidden="1">{"'Sheet1'!$L$16"}</definedName>
    <definedName name="chl" hidden="1">{"'Sheet1'!$L$16"}</definedName>
    <definedName name="choiquet">#N/A</definedName>
    <definedName name="chon">#REF!</definedName>
    <definedName name="chon1">#REF!</definedName>
    <definedName name="chon2">#REF!</definedName>
    <definedName name="chon3">#REF!</definedName>
    <definedName name="ChonA">#REF!</definedName>
    <definedName name="CHORABOCBO">#REF!</definedName>
    <definedName name="Chs_bq">#REF!</definedName>
    <definedName name="Chsau">#REF!</definedName>
    <definedName name="chuc1">#REF!</definedName>
    <definedName name="chung">66</definedName>
    <definedName name="Chupdaucapcongotnong">#REF!</definedName>
    <definedName name="chuyen" localSheetId="0" hidden="1">{"'Sheet1'!$L$16"}</definedName>
    <definedName name="chuyen" localSheetId="1" hidden="1">{"'Sheet1'!$L$16"}</definedName>
    <definedName name="chuyen" localSheetId="2" hidden="1">{"'Sheet1'!$L$16"}</definedName>
    <definedName name="chuyen" localSheetId="3" hidden="1">{"'Sheet1'!$L$16"}</definedName>
    <definedName name="chuyen" hidden="1">{"'Sheet1'!$L$16"}</definedName>
    <definedName name="CI_PTVT">#REF!</definedName>
    <definedName name="City">#REF!</definedName>
    <definedName name="CK">#REF!</definedName>
    <definedName name="ckn">#N/A</definedName>
    <definedName name="ckna">#N/A</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a">#REF!</definedName>
    <definedName name="CLECH_0.4">#REF!</definedName>
    <definedName name="CLECT">#REF!</definedName>
    <definedName name="CLGia">#REF!</definedName>
    <definedName name="CLIEOS">#REF!</definedName>
    <definedName name="CLVC3">0.1</definedName>
    <definedName name="CLVC35">#REF!</definedName>
    <definedName name="CLVCTB">#REF!</definedName>
    <definedName name="cmc">#REF!</definedName>
    <definedName name="cn">#REF!</definedName>
    <definedName name="cN_fix">#REF!</definedName>
    <definedName name="CN_RC1">#REF!</definedName>
    <definedName name="CN_RC2">#REF!</definedName>
    <definedName name="CN_Rnha">#REF!</definedName>
    <definedName name="CN_Rs">#REF!</definedName>
    <definedName name="CNC">#REF!</definedName>
    <definedName name="CND">#REF!</definedName>
    <definedName name="cNden">#REF!</definedName>
    <definedName name="cne">#REF!</definedName>
    <definedName name="Cneo_8bat">#REF!</definedName>
    <definedName name="Cneo_TK50">#REF!</definedName>
    <definedName name="CNG">#REF!</definedName>
    <definedName name="Co">#REF!</definedName>
    <definedName name="co.">#REF!</definedName>
    <definedName name="co..">#REF!</definedName>
    <definedName name="COC_1.2">#REF!</definedName>
    <definedName name="Coc_2m">#REF!</definedName>
    <definedName name="Cocbetong">#REF!</definedName>
    <definedName name="cocbtct">#REF!</definedName>
    <definedName name="cocot">#REF!</definedName>
    <definedName name="cocott">#REF!</definedName>
    <definedName name="COCTIEU">#REF!</definedName>
    <definedName name="CocTieu_Bienbao">#REF!</definedName>
    <definedName name="coctre">#REF!</definedName>
    <definedName name="cocvt">#N/A</definedName>
    <definedName name="Code" hidden="1">#REF!</definedName>
    <definedName name="code2">#REF!</definedName>
    <definedName name="code3">#REF!</definedName>
    <definedName name="code4">#REF!</definedName>
    <definedName name="Cöï_ly_vaän_chuyeãn">#REF!</definedName>
    <definedName name="CÖÏ_LY_VAÄN_CHUYEÅN">#REF!</definedName>
    <definedName name="Combined_A">#N/A</definedName>
    <definedName name="Combined_B">#N/A</definedName>
    <definedName name="COMMON">#REF!</definedName>
    <definedName name="comong">#REF!</definedName>
    <definedName name="Company">#REF!</definedName>
    <definedName name="CON_DUCT">#REF!</definedName>
    <definedName name="CON_EQP_COS">#REF!</definedName>
    <definedName name="CON_EQP_COST">#REF!</definedName>
    <definedName name="cong">#N/A</definedName>
    <definedName name="Cong_HM_DTCT">#REF!</definedName>
    <definedName name="Cong_M_DTCT">#REF!</definedName>
    <definedName name="Cong_NC_DTCT">#REF!</definedName>
    <definedName name="Cong_VL_DTCT">#REF!</definedName>
    <definedName name="congbengam">#REF!</definedName>
    <definedName name="congbenuoc">#REF!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hop">#REF!</definedName>
    <definedName name="conglanhto">#REF!</definedName>
    <definedName name="congmong">#REF!</definedName>
    <definedName name="congmongbang">#REF!</definedName>
    <definedName name="congmongdon">#REF!</definedName>
    <definedName name="CONGPA1" localSheetId="0" hidden="1">{"'Sheet1'!$L$16"}</definedName>
    <definedName name="CONGPA1" localSheetId="1" hidden="1">{"'Sheet1'!$L$16"}</definedName>
    <definedName name="CONGPA1" localSheetId="2" hidden="1">{"'Sheet1'!$L$16"}</definedName>
    <definedName name="CONGPA1" localSheetId="3" hidden="1">{"'Sheet1'!$L$16"}</definedName>
    <definedName name="CONGPA1" hidden="1">{"'Sheet1'!$L$16"}</definedName>
    <definedName name="congpanen">#REF!</definedName>
    <definedName name="congsan">#REF!</definedName>
    <definedName name="congthang">#REF!</definedName>
    <definedName name="CongVattu">#REF!</definedName>
    <definedName name="conroom">#REF!</definedName>
    <definedName name="CONST_EQ">#REF!</definedName>
    <definedName name="CONT">#REF!</definedName>
    <definedName name="coppha">#REF!</definedName>
    <definedName name="Cos_tec">#REF!</definedName>
    <definedName name="Cost">#REF!</definedName>
    <definedName name="cot7.5">#REF!</definedName>
    <definedName name="cot8.5">#REF!</definedName>
    <definedName name="CotBTtronVuong">#REF!</definedName>
    <definedName name="cotdo">#REF!</definedName>
    <definedName name="CotM">#REF!</definedName>
    <definedName name="Cotsatma">9726</definedName>
    <definedName name="CotSau">#REF!</definedName>
    <definedName name="Cotthepma">9726</definedName>
    <definedName name="cottron">#REF!</definedName>
    <definedName name="cotvuong">#REF!</definedName>
    <definedName name="COÙ">#REF!</definedName>
    <definedName name="Country">#REF!</definedName>
    <definedName name="counxlkcs">#REF!</definedName>
    <definedName name="couxlkcs">#REF!</definedName>
    <definedName name="couxlkd">#REF!</definedName>
    <definedName name="couxlkh">#REF!</definedName>
    <definedName name="couxlktnl">#REF!</definedName>
    <definedName name="couxlkttv">#REF!</definedName>
    <definedName name="couxlpxsx">#REF!</definedName>
    <definedName name="couxltc">#REF!</definedName>
    <definedName name="COVER">#REF!</definedName>
    <definedName name="CP" hidden="1">#REF!</definedName>
    <definedName name="cp.1">#REF!</definedName>
    <definedName name="cp.2">#REF!</definedName>
    <definedName name="cp0x4">#REF!</definedName>
    <definedName name="cpc">#REF!</definedName>
    <definedName name="cpcat">#REF!</definedName>
    <definedName name="cpcc">#REF!</definedName>
    <definedName name="cpcd">#REF!</definedName>
    <definedName name="cpddhh">#REF!</definedName>
    <definedName name="CPHA">#REF!</definedName>
    <definedName name="CPK">#REF!</definedName>
    <definedName name="cpmtc">#REF!</definedName>
    <definedName name="cpnc">#REF!</definedName>
    <definedName name="cps">#REF!</definedName>
    <definedName name="CPT">#REF!</definedName>
    <definedName name="CPTB">#REF!</definedName>
    <definedName name="CPTK">#REF!</definedName>
    <definedName name="cptt">#REF!</definedName>
    <definedName name="CPVC100">#REF!</definedName>
    <definedName name="CPVC35">#REF!</definedName>
    <definedName name="cpvl">#REF!</definedName>
    <definedName name="CQM">#REF!</definedName>
    <definedName name="CRD">#REF!</definedName>
    <definedName name="CRIT1">#REF!</definedName>
    <definedName name="CRIT10">#REF!</definedName>
    <definedName name="CRIT2">#REF!</definedName>
    <definedName name="CRIT3">#REF!</definedName>
    <definedName name="CRIT4">#REF!</definedName>
    <definedName name="CRIT5">#REF!</definedName>
    <definedName name="CRIT6">#REF!</definedName>
    <definedName name="CRIT7">#REF!</definedName>
    <definedName name="CRIT8">#REF!</definedName>
    <definedName name="CRIT9">#REF!</definedName>
    <definedName name="CRITINST">#REF!</definedName>
    <definedName name="CRITPURC">#REF!</definedName>
    <definedName name="CropEstablishmentWage">#REF!</definedName>
    <definedName name="CropManagementWage">#REF!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SMBA">#REF!</definedName>
    <definedName name="ct" localSheetId="0" hidden="1">{"'Sheet1'!$L$16"}</definedName>
    <definedName name="ct" localSheetId="1" hidden="1">{"'Sheet1'!$L$16"}</definedName>
    <definedName name="ct" localSheetId="2" hidden="1">{"'Sheet1'!$L$16"}</definedName>
    <definedName name="ct" localSheetId="3" hidden="1">{"'Sheet1'!$L$16"}</definedName>
    <definedName name="ct" hidden="1">{"'Sheet1'!$L$16"}</definedName>
    <definedName name="CT_50">#REF!</definedName>
    <definedName name="CT_KSTK">#REF!</definedName>
    <definedName name="CT_MCX">#REF!</definedName>
    <definedName name="CT0.4">#REF!</definedName>
    <definedName name="CTBL">#REF!</definedName>
    <definedName name="CTCT">#REF!</definedName>
    <definedName name="CTCT1" localSheetId="0" hidden="1">{"'Sheet1'!$L$16"}</definedName>
    <definedName name="CTCT1" localSheetId="1" hidden="1">{"'Sheet1'!$L$16"}</definedName>
    <definedName name="CTCT1" localSheetId="2" hidden="1">{"'Sheet1'!$L$16"}</definedName>
    <definedName name="CTCT1" localSheetId="3" hidden="1">{"'Sheet1'!$L$16"}</definedName>
    <definedName name="CTCT1" hidden="1">{"'Sheet1'!$L$16"}</definedName>
    <definedName name="ctdn9697">#REF!</definedName>
    <definedName name="CTDZ">#REF!</definedName>
    <definedName name="CTDz35">#REF!</definedName>
    <definedName name="ctiep">#REF!</definedName>
    <definedName name="CTIET">#REF!</definedName>
    <definedName name="ctieu" localSheetId="0" hidden="1">{"'Sheet1'!$L$16"}</definedName>
    <definedName name="ctieu" localSheetId="1" hidden="1">{"'Sheet1'!$L$16"}</definedName>
    <definedName name="ctieu" localSheetId="2" hidden="1">{"'Sheet1'!$L$16"}</definedName>
    <definedName name="ctieu" localSheetId="3" hidden="1">{"'Sheet1'!$L$16"}</definedName>
    <definedName name="ctieu" hidden="1">{"'Sheet1'!$L$16"}</definedName>
    <definedName name="ctmai">#REF!</definedName>
    <definedName name="CTN">#REF!</definedName>
    <definedName name="ctong">#REF!</definedName>
    <definedName name="ctr">#REF!</definedName>
    <definedName name="CTRAM">#REF!</definedName>
    <definedName name="ctre">#REF!</definedName>
    <definedName name="CTTAICHO">#REF!</definedName>
    <definedName name="CTY_TNHH_SX_TM__NHÖ_QUYEÀN">#N/A</definedName>
    <definedName name="cu">#REF!</definedName>
    <definedName name="CU_LY">#REF!</definedName>
    <definedName name="CU_LY_VAN_CHUYEN_GIA_QUYEN">#REF!</definedName>
    <definedName name="CU_LY_VAN_CHUYEN_THU_CONG">#REF!</definedName>
    <definedName name="cuaong">#N/A</definedName>
    <definedName name="CuLy">#REF!</definedName>
    <definedName name="CuLy_Q">#REF!</definedName>
    <definedName name="CumXaQuangKheBaBe">#REF!</definedName>
    <definedName name="CumXaTanAnNaRi">#REF!</definedName>
    <definedName name="CumXaThanhMaiChoMoi">#REF!</definedName>
    <definedName name="cun">#REF!</definedName>
    <definedName name="cuoc_vc">#REF!</definedName>
    <definedName name="CuocVC">#REF!</definedName>
    <definedName name="cuond">#REF!</definedName>
    <definedName name="Cuong" localSheetId="0" hidden="1">{"'Sheet1'!$L$16"}</definedName>
    <definedName name="Cuong" localSheetId="1" hidden="1">{"'Sheet1'!$L$16"}</definedName>
    <definedName name="Cuong" localSheetId="2" hidden="1">{"'Sheet1'!$L$16"}</definedName>
    <definedName name="Cuong" localSheetId="3" hidden="1">{"'Sheet1'!$L$16"}</definedName>
    <definedName name="Cuong" hidden="1">{"'Sheet1'!$L$16"}</definedName>
    <definedName name="cuonong">#N/A</definedName>
    <definedName name="CURRENCY">#REF!</definedName>
    <definedName name="Currency_tec">#REF!</definedName>
    <definedName name="cutram">#REF!</definedName>
    <definedName name="CVC">#REF!</definedName>
    <definedName name="CVC_Q">#REF!</definedName>
    <definedName name="CX">#REF!</definedName>
    <definedName name="cxm">#REF!</definedName>
    <definedName name="d" localSheetId="0" hidden="1">{"'Sheet1'!$L$16"}</definedName>
    <definedName name="d" localSheetId="1" hidden="1">{"'Sheet1'!$L$16"}</definedName>
    <definedName name="d" localSheetId="2" hidden="1">{"'Sheet1'!$L$16"}</definedName>
    <definedName name="d" localSheetId="3" hidden="1">{"'Sheet1'!$L$16"}</definedName>
    <definedName name="d" localSheetId="6">#REF!</definedName>
    <definedName name="d" hidden="1">{"'Sheet1'!$L$16"}</definedName>
    <definedName name="Ð">#N/A</definedName>
    <definedName name="d_">#REF!</definedName>
    <definedName name="D_7101A_B">#REF!</definedName>
    <definedName name="D_L">#REF!</definedName>
    <definedName name="D_n">#REF!</definedName>
    <definedName name="d0.5">#REF!</definedName>
    <definedName name="d05x1">#REF!</definedName>
    <definedName name="d1.2">#REF!</definedName>
    <definedName name="d1_">#REF!</definedName>
    <definedName name="d1A">#REF!</definedName>
    <definedName name="D1Z">#REF!</definedName>
    <definedName name="d2.4">#REF!</definedName>
    <definedName name="d2_">#REF!</definedName>
    <definedName name="d2A">#REF!</definedName>
    <definedName name="d3_">#REF!</definedName>
    <definedName name="d3A">#REF!</definedName>
    <definedName name="d4.6">#REF!</definedName>
    <definedName name="d4A">#REF!</definedName>
    <definedName name="D4Z">#REF!</definedName>
    <definedName name="d6.8">#REF!</definedName>
    <definedName name="da0.5x1">#REF!</definedName>
    <definedName name="da05.1">#REF!</definedName>
    <definedName name="da1.2">#REF!</definedName>
    <definedName name="da1x0.5">#N/A</definedName>
    <definedName name="da1x22">#REF!</definedName>
    <definedName name="da1x23">#REF!</definedName>
    <definedName name="da1x24">#REF!</definedName>
    <definedName name="da1x25">#REF!</definedName>
    <definedName name="da2.4">#REF!</definedName>
    <definedName name="da4.6">#REF!</definedName>
    <definedName name="da4x7">#REF!</definedName>
    <definedName name="da5x7">#REF!</definedName>
    <definedName name="DACAN">#REF!</definedName>
    <definedName name="dacat">#N/A</definedName>
    <definedName name="dah">#REF!</definedName>
    <definedName name="dahb">#REF!</definedName>
    <definedName name="dahg">#REF!</definedName>
    <definedName name="dahnlt">#REF!</definedName>
    <definedName name="dam">#REF!</definedName>
    <definedName name="dam_24">#REF!</definedName>
    <definedName name="dama">#REF!</definedName>
    <definedName name="damban0.4">#REF!</definedName>
    <definedName name="damban0.6">#REF!</definedName>
    <definedName name="damban0.8">#REF!</definedName>
    <definedName name="damban1">#N/A</definedName>
    <definedName name="dambaoGT">#REF!</definedName>
    <definedName name="damcanh1">#REF!</definedName>
    <definedName name="damchancuu5.5">#REF!</definedName>
    <definedName name="damchancuu9">#REF!</definedName>
    <definedName name="damdui0.6">#REF!</definedName>
    <definedName name="damdui0.8">#REF!</definedName>
    <definedName name="damdui1">#REF!</definedName>
    <definedName name="damdui2.8">#REF!</definedName>
    <definedName name="DamNgang">#REF!</definedName>
    <definedName name="damrung15">#REF!</definedName>
    <definedName name="damrung18">#REF!</definedName>
    <definedName name="damrung8">#REF!</definedName>
    <definedName name="damtay60">#REF!</definedName>
    <definedName name="damtay80">#REF!</definedName>
    <definedName name="DANCUPHOMOI">#REF!</definedName>
    <definedName name="danducsan">#REF!</definedName>
    <definedName name="DANHMUCVN">#REF!</definedName>
    <definedName name="dao">#REF!</definedName>
    <definedName name="DAO_DAT">#REF!</definedName>
    <definedName name="dao0.4">#N/A</definedName>
    <definedName name="dao0.6">#N/A</definedName>
    <definedName name="dao0.8">#N/A</definedName>
    <definedName name="dao1.2">#N/A</definedName>
    <definedName name="dao1.25">#N/A</definedName>
    <definedName name="DAOBUN">#REF!</definedName>
    <definedName name="DAODA">#REF!</definedName>
    <definedName name="DAODAT">#REF!</definedName>
    <definedName name="DAOMAY">#REF!</definedName>
    <definedName name="DapChoTinhChoMoi">#REF!</definedName>
    <definedName name="dapdbm1">#REF!</definedName>
    <definedName name="dapdbm2">#REF!</definedName>
    <definedName name="DapLangSanNaRi">#REF!</definedName>
    <definedName name="DapLuongThuongNaRi">#REF!</definedName>
    <definedName name="DAPTC">#REF!</definedName>
    <definedName name="DAPTONGCHAO">#REF!</definedName>
    <definedName name="DAT">#REF!</definedName>
    <definedName name="data">#REF!</definedName>
    <definedName name="DATA_DATA2_List">#REF!</definedName>
    <definedName name="data1" hidden="1">#REF!</definedName>
    <definedName name="Data11">#REF!</definedName>
    <definedName name="data2">#REF!</definedName>
    <definedName name="data3" hidden="1">#REF!</definedName>
    <definedName name="Data41">#REF!</definedName>
    <definedName name="_xlnm.Database">#REF!</definedName>
    <definedName name="DATATKDT">#REF!</definedName>
    <definedName name="DATDAO">#REF!</definedName>
    <definedName name="datdo">#REF!</definedName>
    <definedName name="dathai">#REF!</definedName>
    <definedName name="datnen">#REF!</definedName>
    <definedName name="DATSATTHD">#REF!</definedName>
    <definedName name="Daucapcongotnong">#REF!</definedName>
    <definedName name="Daucaplapdattrongvangoainha">#REF!</definedName>
    <definedName name="DaucotdongcuaUc">#REF!</definedName>
    <definedName name="Daucotdongnhom">#REF!</definedName>
    <definedName name="dauma">#REF!</definedName>
    <definedName name="daunoi">#REF!</definedName>
    <definedName name="Daunoinhomdong">#REF!</definedName>
    <definedName name="day">#REF!</definedName>
    <definedName name="dayAE35">#REF!</definedName>
    <definedName name="dayAE50">#REF!</definedName>
    <definedName name="dayAE70">#REF!</definedName>
    <definedName name="dayAE95">#REF!</definedName>
    <definedName name="dayccham">#REF!</definedName>
    <definedName name="DayCEV">#REF!</definedName>
    <definedName name="daychay">#N/A</definedName>
    <definedName name="daydien">#REF!</definedName>
    <definedName name="daymong">#REF!</definedName>
    <definedName name="dayno">#REF!</definedName>
    <definedName name="dba">#REF!</definedName>
    <definedName name="dban">#REF!</definedName>
    <definedName name="DBASE">#REF!</definedName>
    <definedName name="DBGT">#REF!</definedName>
    <definedName name="dbhdkx12.5">#REF!</definedName>
    <definedName name="dbhdkx18">#REF!</definedName>
    <definedName name="dbhdkx25">#REF!</definedName>
    <definedName name="dbhdkx26.5">#REF!</definedName>
    <definedName name="dbhdkx9">#REF!</definedName>
    <definedName name="dbhth16">#REF!</definedName>
    <definedName name="dbhth17.5">#REF!</definedName>
    <definedName name="dbhth25">#REF!</definedName>
    <definedName name="dbln">#REF!</definedName>
    <definedName name="dbs">#REF!</definedName>
    <definedName name="DBT">#REF!</definedName>
    <definedName name="DBULLVA">#REF!</definedName>
    <definedName name="dc">#REF!</definedName>
    <definedName name="dche">#REF!</definedName>
    <definedName name="DCL_22">12117600</definedName>
    <definedName name="DCL_35">25490000</definedName>
    <definedName name="DÇm_33">#REF!</definedName>
    <definedName name="dctc35">#REF!</definedName>
    <definedName name="DD">#REF!</definedName>
    <definedName name="ddabm">#REF!</definedName>
    <definedName name="ddam">#REF!</definedName>
    <definedName name="ddbm500">#REF!</definedName>
    <definedName name="ddd" localSheetId="0" hidden="1">{"'Sheet1'!$L$16"}</definedName>
    <definedName name="ddd" localSheetId="1" hidden="1">{"'Sheet1'!$L$16"}</definedName>
    <definedName name="ddd" localSheetId="2" hidden="1">{"'Sheet1'!$L$16"}</definedName>
    <definedName name="ddd" localSheetId="3" hidden="1">{"'Sheet1'!$L$16"}</definedName>
    <definedName name="ddd" hidden="1">{"'Sheet1'!$L$16"}</definedName>
    <definedName name="dden">#REF!</definedName>
    <definedName name="DDHT">#REF!</definedName>
    <definedName name="DDM">#REF!</definedName>
    <definedName name="de">#REF!</definedName>
    <definedName name="deA">#REF!</definedName>
    <definedName name="dec" localSheetId="0" hidden="1">{"Offgrid",#N/A,FALSE,"OFFGRID";"Region",#N/A,FALSE,"REGION";"Offgrid -2",#N/A,FALSE,"OFFGRID";"WTP",#N/A,FALSE,"WTP";"WTP -2",#N/A,FALSE,"WTP";"Project",#N/A,FALSE,"PROJECT";"Summary -2",#N/A,FALSE,"SUMMARY"}</definedName>
    <definedName name="dec" localSheetId="1" hidden="1">{"Offgrid",#N/A,FALSE,"OFFGRID";"Region",#N/A,FALSE,"REGION";"Offgrid -2",#N/A,FALSE,"OFFGRID";"WTP",#N/A,FALSE,"WTP";"WTP -2",#N/A,FALSE,"WTP";"Project",#N/A,FALSE,"PROJECT";"Summary -2",#N/A,FALSE,"SUMMARY"}</definedName>
    <definedName name="dec" localSheetId="2" hidden="1">{"Offgrid",#N/A,FALSE,"OFFGRID";"Region",#N/A,FALSE,"REGION";"Offgrid -2",#N/A,FALSE,"OFFGRID";"WTP",#N/A,FALSE,"WTP";"WTP -2",#N/A,FALSE,"WTP";"Project",#N/A,FALSE,"PROJECT";"Summary -2",#N/A,FALSE,"SUMMARY"}</definedName>
    <definedName name="dec" localSheetId="3" hidden="1">{"Offgrid",#N/A,FALSE,"OFFGRID";"Region",#N/A,FALSE,"REGION";"Offgrid -2",#N/A,FALSE,"OFFGRID";"WTP",#N/A,FALSE,"WTP";"WTP -2",#N/A,FALSE,"WTP";"Project",#N/A,FALSE,"PROJECT";"Summary -2",#N/A,FALSE,"SUMMARY"}</definedName>
    <definedName name="dec" hidden="1">{"Offgrid",#N/A,FALSE,"OFFGRID";"Region",#N/A,FALSE,"REGION";"Offgrid -2",#N/A,FALSE,"OFFGRID";"WTP",#N/A,FALSE,"WTP";"WTP -2",#N/A,FALSE,"WTP";"Project",#N/A,FALSE,"PROJECT";"Summary -2",#N/A,FALSE,"SUMMARY"}</definedName>
    <definedName name="Delta">#N/A</definedName>
    <definedName name="den_bu">#REF!</definedName>
    <definedName name="denbu">#REF!</definedName>
    <definedName name="DenDK" localSheetId="0" hidden="1">{"'Sheet1'!$L$16"}</definedName>
    <definedName name="DenDK" localSheetId="1" hidden="1">{"'Sheet1'!$L$16"}</definedName>
    <definedName name="DenDK" localSheetId="2" hidden="1">{"'Sheet1'!$L$16"}</definedName>
    <definedName name="DenDK" localSheetId="3" hidden="1">{"'Sheet1'!$L$16"}</definedName>
    <definedName name="DenDK" hidden="1">{"'Sheet1'!$L$16"}</definedName>
    <definedName name="DENEO">#REF!</definedName>
    <definedName name="DESC">#REF!</definedName>
    <definedName name="DESCRIPTION">#REF!</definedName>
    <definedName name="Det32x3">#REF!</definedName>
    <definedName name="Det35x3">#REF!</definedName>
    <definedName name="Det40x4">#REF!</definedName>
    <definedName name="Det50x5">#REF!</definedName>
    <definedName name="Det63x6">#REF!</definedName>
    <definedName name="Det75x6">#REF!</definedName>
    <definedName name="DEW">#REF!</definedName>
    <definedName name="df">#REF!</definedName>
    <definedName name="DFD" localSheetId="0" hidden="1">{"'Sheet1'!$L$16"}</definedName>
    <definedName name="DFD" localSheetId="1" hidden="1">{"'Sheet1'!$L$16"}</definedName>
    <definedName name="DFD" localSheetId="2" hidden="1">{"'Sheet1'!$L$16"}</definedName>
    <definedName name="DFD" localSheetId="3" hidden="1">{"'Sheet1'!$L$16"}</definedName>
    <definedName name="DFD" hidden="1">{"'Sheet1'!$L$16"}</definedName>
    <definedName name="dflk">#N/A</definedName>
    <definedName name="DG.Dam">#REF!</definedName>
    <definedName name="DG.Duong">#REF!</definedName>
    <definedName name="DG.Matcau">#REF!</definedName>
    <definedName name="DG.Phanduoi">#REF!</definedName>
    <definedName name="dg_5cau">#REF!</definedName>
    <definedName name="DG_M_C_X">#REF!</definedName>
    <definedName name="DG1M3BETONG">#REF!</definedName>
    <definedName name="dgbdII">#REF!</definedName>
    <definedName name="dgc">#REF!</definedName>
    <definedName name="DGCT_T.Quy_P.Thuy_Q">#N/A</definedName>
    <definedName name="DGCT_TRAUQUYPHUTHUY_HN">#N/A</definedName>
    <definedName name="DGCT1">#REF!</definedName>
    <definedName name="DGCT2">#REF!</definedName>
    <definedName name="DGCTI592">#REF!</definedName>
    <definedName name="dgd">#REF!</definedName>
    <definedName name="dgfg" localSheetId="0" hidden="1">{"'Sheet1'!$L$16"}</definedName>
    <definedName name="dgfg" localSheetId="1" hidden="1">{"'Sheet1'!$L$16"}</definedName>
    <definedName name="dgfg" localSheetId="2" hidden="1">{"'Sheet1'!$L$16"}</definedName>
    <definedName name="dgfg" localSheetId="3" hidden="1">{"'Sheet1'!$L$16"}</definedName>
    <definedName name="dgfg" hidden="1">{"'Sheet1'!$L$16"}</definedName>
    <definedName name="DGIA1">#REF!</definedName>
    <definedName name="DGIA10">#REF!</definedName>
    <definedName name="DGIA11">#REF!</definedName>
    <definedName name="DGIA2">#REF!</definedName>
    <definedName name="DGIA3">#REF!</definedName>
    <definedName name="DGIA4">#REF!</definedName>
    <definedName name="DGIA5">#REF!</definedName>
    <definedName name="DGIA6">#REF!</definedName>
    <definedName name="DGIA7">#REF!</definedName>
    <definedName name="DGIA8">#REF!</definedName>
    <definedName name="DGIA9">#REF!</definedName>
    <definedName name="DGiaDZ">#REF!</definedName>
    <definedName name="DGiaNCTr">#REF!</definedName>
    <definedName name="DGiaTBA">#REF!</definedName>
    <definedName name="DGiaTr">#REF!</definedName>
    <definedName name="dgnc">#REF!</definedName>
    <definedName name="dgqndn">#REF!</definedName>
    <definedName name="DGR">#REF!</definedName>
    <definedName name="DGTV">#REF!</definedName>
    <definedName name="dgvl">#REF!</definedName>
    <definedName name="DGVtu">#REF!</definedName>
    <definedName name="dhb">#REF!</definedName>
    <definedName name="dhoc">#REF!</definedName>
    <definedName name="dhom">#REF!</definedName>
    <definedName name="dien" localSheetId="0" hidden="1">{"'Sheet1'!$L$16"}</definedName>
    <definedName name="dien" localSheetId="1" hidden="1">{"'Sheet1'!$L$16"}</definedName>
    <definedName name="dien" localSheetId="2" hidden="1">{"'Sheet1'!$L$16"}</definedName>
    <definedName name="dien" localSheetId="3" hidden="1">{"'Sheet1'!$L$16"}</definedName>
    <definedName name="dien" hidden="1">{"'Sheet1'!$L$16"}</definedName>
    <definedName name="DienBulVa">#REF!</definedName>
    <definedName name="DienCaoTRi">#REF!</definedName>
    <definedName name="DienDucXuan">#REF!</definedName>
    <definedName name="DienKimHy">#REF!</definedName>
    <definedName name="DienNuoc">#REF!</definedName>
    <definedName name="DienQuanBinh">#REF!</definedName>
    <definedName name="DienTanLap">#REF!</definedName>
    <definedName name="DienThanhBinhChoMoi">#REF!</definedName>
    <definedName name="dientichck">#REF!</definedName>
    <definedName name="DienXaKhangNinhChoMoi">#REF!</definedName>
    <definedName name="DienXaNongHaChoMoi">#REF!</definedName>
    <definedName name="DienXuanLac">#REF!</definedName>
    <definedName name="diezel">#REF!</definedName>
    <definedName name="dim">#REF!</definedName>
    <definedName name="dinh">#REF!</definedName>
    <definedName name="dinh2">#REF!</definedName>
    <definedName name="dinhmong">#REF!</definedName>
    <definedName name="Dinhmuc">#REF!</definedName>
    <definedName name="Discount" hidden="1">#REF!</definedName>
    <definedName name="display_area_2" hidden="1">#REF!</definedName>
    <definedName name="dk">#REF!</definedName>
    <definedName name="DL10HT">#REF!</definedName>
    <definedName name="DL11HT">#REF!</definedName>
    <definedName name="DL12HT">#REF!</definedName>
    <definedName name="DL13HT">#REF!</definedName>
    <definedName name="DL14HT">#REF!</definedName>
    <definedName name="DL17HT">#REF!</definedName>
    <definedName name="DL18HT">#REF!</definedName>
    <definedName name="DL1HT">#REF!</definedName>
    <definedName name="DL21HT">#REF!</definedName>
    <definedName name="DL22HT">#REF!</definedName>
    <definedName name="DL23HT">#REF!</definedName>
    <definedName name="DL24HT">#REF!</definedName>
    <definedName name="DL25HT">#REF!</definedName>
    <definedName name="DL26HT">#REF!</definedName>
    <definedName name="DL2HT">#REF!</definedName>
    <definedName name="DL3HT">#REF!</definedName>
    <definedName name="DL4HT">#REF!</definedName>
    <definedName name="DL5HT">#REF!</definedName>
    <definedName name="DL6HT">#REF!</definedName>
    <definedName name="DL7HT">#REF!</definedName>
    <definedName name="DL8HT">#REF!</definedName>
    <definedName name="DL9HT">#REF!</definedName>
    <definedName name="DLC">#REF!</definedName>
    <definedName name="DLCC">#REF!</definedName>
    <definedName name="dm56bxd">#REF!</definedName>
    <definedName name="DMAY">#REF!</definedName>
    <definedName name="DMGT">#REF!</definedName>
    <definedName name="dmh">#REF!</definedName>
    <definedName name="DMlapdatxa">#REF!</definedName>
    <definedName name="DMTK">#REF!</definedName>
    <definedName name="DMTL">#REF!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bt">#REF!</definedName>
    <definedName name="DOC">#REF!</definedName>
    <definedName name="doclb">#REF!</definedName>
    <definedName name="Document_array" localSheetId="0">{"Book1"}</definedName>
    <definedName name="Document_array" localSheetId="1">{"Book1"}</definedName>
    <definedName name="Document_array" localSheetId="2">{"Book1"}</definedName>
    <definedName name="Document_array" localSheetId="3">{"Book1"}</definedName>
    <definedName name="Document_array">{"Book1"}</definedName>
    <definedName name="Documents_array">#REF!</definedName>
    <definedName name="DÖÏ_THAÀU">#REF!</definedName>
    <definedName name="Doku">#REF!</definedName>
    <definedName name="dolcb">#REF!</definedName>
    <definedName name="Domgia4">#REF!</definedName>
    <definedName name="DON_GIA_3282">#REF!</definedName>
    <definedName name="DON_GIA_3283">#REF!</definedName>
    <definedName name="DON_GIA_3285">#REF!</definedName>
    <definedName name="DON_GIA_VAN_CHUYEN_36">#REF!</definedName>
    <definedName name="Dong_A">#N/A</definedName>
    <definedName name="Dong_B">#N/A</definedName>
    <definedName name="Dongia2">#REF!</definedName>
    <definedName name="Dongia3">#REF!</definedName>
    <definedName name="Dongia4">#REF!</definedName>
    <definedName name="Dongia5">#REF!</definedName>
    <definedName name="Dongia6">#REF!</definedName>
    <definedName name="dongiangang">#REF!</definedName>
    <definedName name="dongiavanchuyen">#REF!</definedName>
    <definedName name="DPHT250">#REF!</definedName>
    <definedName name="DPHT350">#REF!</definedName>
    <definedName name="DPHT50">#REF!</definedName>
    <definedName name="drda">#REF!</definedName>
    <definedName name="drdat">#REF!</definedName>
    <definedName name="drn">#REF!</definedName>
    <definedName name="Drop1">"Drop Down 3"</definedName>
    <definedName name="Drop2">#N/A</definedName>
    <definedName name="Drop3">#N/A</definedName>
    <definedName name="drop4">#N/A</definedName>
    <definedName name="dry..">#REF!</definedName>
    <definedName name="ds">#REF!</definedName>
    <definedName name="DS_CTY">#REF!</definedName>
    <definedName name="Ds1_">#REF!</definedName>
    <definedName name="DS1p1vc">#REF!</definedName>
    <definedName name="ds1pnc">#REF!</definedName>
    <definedName name="ds1pvl">#REF!</definedName>
    <definedName name="Ds2_">#REF!</definedName>
    <definedName name="ds3pctnc">#REF!</definedName>
    <definedName name="ds3pctvc">#REF!</definedName>
    <definedName name="ds3pctvl">#REF!</definedName>
    <definedName name="ds3pnc">#REF!</definedName>
    <definedName name="ds3pvl">#REF!</definedName>
    <definedName name="dsfsdf" localSheetId="0" hidden="1">{"'Sheet1'!$L$16"}</definedName>
    <definedName name="dsfsdf" localSheetId="1" hidden="1">{"'Sheet1'!$L$16"}</definedName>
    <definedName name="dsfsdf" localSheetId="2" hidden="1">{"'Sheet1'!$L$16"}</definedName>
    <definedName name="dsfsdf" localSheetId="3" hidden="1">{"'Sheet1'!$L$16"}</definedName>
    <definedName name="dsfsdf" hidden="1">{"'Sheet1'!$L$16"}</definedName>
    <definedName name="dsjk" localSheetId="0" hidden="1">{"'Sheet1'!$L$16"}</definedName>
    <definedName name="dsjk" localSheetId="1" hidden="1">{"'Sheet1'!$L$16"}</definedName>
    <definedName name="dsjk" localSheetId="2" hidden="1">{"'Sheet1'!$L$16"}</definedName>
    <definedName name="dsjk" localSheetId="3" hidden="1">{"'Sheet1'!$L$16"}</definedName>
    <definedName name="dsjk" hidden="1">{"'Sheet1'!$L$16"}</definedName>
    <definedName name="DSNC">#REF!</definedName>
    <definedName name="DSNL">#REF!</definedName>
    <definedName name="Dsoc">#REF!</definedName>
    <definedName name="DSPK1p1nc">#REF!</definedName>
    <definedName name="DSPK1p1vl">#REF!</definedName>
    <definedName name="DSPK1pnc">#REF!</definedName>
    <definedName name="DSPK1pvl">#REF!</definedName>
    <definedName name="DSTD_Clear">#N/A</definedName>
    <definedName name="DSUMDATA">#REF!</definedName>
    <definedName name="Dt_">#REF!</definedName>
    <definedName name="DT_VKHNN">#REF!</definedName>
    <definedName name="dtc">#REF!</definedName>
    <definedName name="DTCTANG_BD">#REF!</definedName>
    <definedName name="DTCTANG_HT_BD">#REF!</definedName>
    <definedName name="DTCTANG_HT_KT">#REF!</definedName>
    <definedName name="DTCTANG_KT">#REF!</definedName>
    <definedName name="dtdt">#REF!</definedName>
    <definedName name="dthaihh">#REF!</definedName>
    <definedName name="dthft" localSheetId="0" hidden="1">{"'Sheet1'!$L$16"}</definedName>
    <definedName name="dthft" localSheetId="1" hidden="1">{"'Sheet1'!$L$16"}</definedName>
    <definedName name="dthft" localSheetId="2" hidden="1">{"'Sheet1'!$L$16"}</definedName>
    <definedName name="dthft" localSheetId="3" hidden="1">{"'Sheet1'!$L$16"}</definedName>
    <definedName name="dthft" hidden="1">{"'Sheet1'!$L$16"}</definedName>
    <definedName name="DTHU">#REF!</definedName>
    <definedName name="dtich1">#REF!</definedName>
    <definedName name="dtich2">#REF!</definedName>
    <definedName name="dtich3">#REF!</definedName>
    <definedName name="dtich4">#REF!</definedName>
    <definedName name="dtich5">#REF!</definedName>
    <definedName name="dtich6">#REF!</definedName>
    <definedName name="DTLA">#REF!</definedName>
    <definedName name="DTT">#REF!</definedName>
    <definedName name="dttdb">#REF!</definedName>
    <definedName name="dttdg">#REF!</definedName>
    <definedName name="DU_TOAN_CHI_TIET_CONG_TO">#REF!</definedName>
    <definedName name="DU_TOAN_CHI_TIET_DZ22KV">#REF!</definedName>
    <definedName name="DU_TOAN_CHI_TIET_KHO_BAI">#REF!</definedName>
    <definedName name="DUANCSHT135">#REF!</definedName>
    <definedName name="DUANHAONGHIA">#REF!</definedName>
    <definedName name="duc" localSheetId="0" hidden="1">{"'Sheet1'!$L$16"}</definedName>
    <definedName name="duc" localSheetId="1" hidden="1">{"'Sheet1'!$L$16"}</definedName>
    <definedName name="duc" localSheetId="2" hidden="1">{"'Sheet1'!$L$16"}</definedName>
    <definedName name="duc" localSheetId="3" hidden="1">{"'Sheet1'!$L$16"}</definedName>
    <definedName name="duc" hidden="1">{"'Sheet1'!$L$16"}</definedName>
    <definedName name="duccong">#N/A</definedName>
    <definedName name="dui">#REF!</definedName>
    <definedName name="duoi">#REF!</definedName>
    <definedName name="DuongDongPhucBaBe">#REF!</definedName>
    <definedName name="DuongN3">#REF!</definedName>
    <definedName name="DuongPhoMoi36M">#REF!</definedName>
    <definedName name="DuongTrucChinh41M">#REF!</definedName>
    <definedName name="DUT">#REF!</definedName>
    <definedName name="DutoanDongmo">#REF!</definedName>
    <definedName name="DVTPPTHBC">#REF!</definedName>
    <definedName name="dxd">#REF!</definedName>
    <definedName name="DZ_04">#REF!</definedName>
    <definedName name="DZ_35">#REF!</definedName>
    <definedName name="Ea">#REF!</definedName>
    <definedName name="Eb">#REF!</definedName>
    <definedName name="Ebdam">#REF!</definedName>
    <definedName name="EBT">#REF!</definedName>
    <definedName name="Ecdc">#REF!</definedName>
    <definedName name="Ecot1">#REF!</definedName>
    <definedName name="EDR">#REF!</definedName>
    <definedName name="eee">#REF!</definedName>
    <definedName name="Eff_min">#REF!</definedName>
    <definedName name="Ei">#REF!</definedName>
    <definedName name="EL2.">#REF!</definedName>
    <definedName name="Email">#REF!</definedName>
    <definedName name="emb">#REF!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o">#REF!</definedName>
    <definedName name="epcoc">#N/A</definedName>
    <definedName name="EQ">#REF!</definedName>
    <definedName name="EQI">#REF!</definedName>
    <definedName name="EQP">#REF!</definedName>
    <definedName name="eqtrwy" localSheetId="0" hidden="1">{"'Sheet1'!$L$16"}</definedName>
    <definedName name="eqtrwy" localSheetId="1" hidden="1">{"'Sheet1'!$L$16"}</definedName>
    <definedName name="eqtrwy" localSheetId="2" hidden="1">{"'Sheet1'!$L$16"}</definedName>
    <definedName name="eqtrwy" localSheetId="3" hidden="1">{"'Sheet1'!$L$16"}</definedName>
    <definedName name="eqtrwy" hidden="1">{"'Sheet1'!$L$16"}</definedName>
    <definedName name="Er">#REF!</definedName>
    <definedName name="Est._Vol">#REF!</definedName>
    <definedName name="ETCDC">#REF!</definedName>
    <definedName name="EVNB">#REF!</definedName>
    <definedName name="EXC">#N/A</definedName>
    <definedName name="EXCH">#N/A</definedName>
    <definedName name="EXPORT">#REF!</definedName>
    <definedName name="_xlnm.Extract">#REF!</definedName>
    <definedName name="f">#REF!</definedName>
    <definedName name="F_Class1">#REF!</definedName>
    <definedName name="F_Class2">#REF!</definedName>
    <definedName name="F_Class3">#REF!</definedName>
    <definedName name="F_Class4">#REF!</definedName>
    <definedName name="F_Class5">#REF!</definedName>
    <definedName name="F1bo">#REF!</definedName>
    <definedName name="F20B86">#REF!</definedName>
    <definedName name="f82E46">#N/A</definedName>
    <definedName name="fa">#REF!</definedName>
    <definedName name="fac">#REF!</definedName>
    <definedName name="FACTOR">#REF!</definedName>
    <definedName name="Fax">#REF!</definedName>
    <definedName name="Fay">#REF!</definedName>
    <definedName name="fbsdggdsf" localSheetId="0">{"DZ-TDTB2.XLS","Dcksat.xls"}</definedName>
    <definedName name="fbsdggdsf" localSheetId="1">{"DZ-TDTB2.XLS","Dcksat.xls"}</definedName>
    <definedName name="fbsdggdsf" localSheetId="2">{"DZ-TDTB2.XLS","Dcksat.xls"}</definedName>
    <definedName name="fbsdggdsf" localSheetId="3">{"DZ-TDTB2.XLS","Dcksat.xls"}</definedName>
    <definedName name="fbsdggdsf">{"DZ-TDTB2.XLS","Dcksat.xls"}</definedName>
    <definedName name="fc">#REF!</definedName>
    <definedName name="fc_">#REF!</definedName>
    <definedName name="FC5_total">#REF!</definedName>
    <definedName name="FC6_total">#REF!</definedName>
    <definedName name="fcc">#REF!</definedName>
    <definedName name="fcoc">#REF!</definedName>
    <definedName name="FCode" hidden="1">#REF!</definedName>
    <definedName name="fcp">#REF!</definedName>
    <definedName name="Fdaymong">#REF!</definedName>
    <definedName name="FDR">#REF!</definedName>
    <definedName name="fff" localSheetId="0" hidden="1">{"'Sheet1'!$L$16"}</definedName>
    <definedName name="fff" localSheetId="1" hidden="1">{"'Sheet1'!$L$16"}</definedName>
    <definedName name="fff" localSheetId="2" hidden="1">{"'Sheet1'!$L$16"}</definedName>
    <definedName name="fff" localSheetId="3" hidden="1">{"'Sheet1'!$L$16"}</definedName>
    <definedName name="fff" hidden="1">{"'Sheet1'!$L$16"}</definedName>
    <definedName name="fg" localSheetId="0" hidden="1">{"'Sheet1'!$L$16"}</definedName>
    <definedName name="fg" localSheetId="1" hidden="1">{"'Sheet1'!$L$16"}</definedName>
    <definedName name="fg" localSheetId="2" hidden="1">{"'Sheet1'!$L$16"}</definedName>
    <definedName name="fg" localSheetId="3" hidden="1">{"'Sheet1'!$L$16"}</definedName>
    <definedName name="fg" hidden="1">{"'Sheet1'!$L$16"}</definedName>
    <definedName name="fh">#REF!</definedName>
    <definedName name="Fi">#REF!</definedName>
    <definedName name="FI_12">4820</definedName>
    <definedName name="Fi_f">#REF!</definedName>
    <definedName name="fII">#REF!</definedName>
    <definedName name="FIL">#REF!</definedName>
    <definedName name="FILE">#REF!</definedName>
    <definedName name="finclb">#REF!</definedName>
    <definedName name="fkgjk" localSheetId="0" hidden="1">{"'Sheet1'!$L$16"}</definedName>
    <definedName name="fkgjk" localSheetId="1" hidden="1">{"'Sheet1'!$L$16"}</definedName>
    <definedName name="fkgjk" localSheetId="2" hidden="1">{"'Sheet1'!$L$16"}</definedName>
    <definedName name="fkgjk" localSheetId="3" hidden="1">{"'Sheet1'!$L$16"}</definedName>
    <definedName name="fkgjk" hidden="1">{"'Sheet1'!$L$16"}</definedName>
    <definedName name="Fnc">#REF!</definedName>
    <definedName name="Fng">#REF!</definedName>
    <definedName name="Formula">#REF!</definedName>
    <definedName name="fr_ani">#REF!</definedName>
    <definedName name="frK_bls">#REF!</definedName>
    <definedName name="frN_bls">#REF!</definedName>
    <definedName name="frP_bls">#REF!</definedName>
    <definedName name="fs">#REF!</definedName>
    <definedName name="fsdfdsf" localSheetId="0" hidden="1">{"'Sheet1'!$L$16"}</definedName>
    <definedName name="fsdfdsf" localSheetId="1" hidden="1">{"'Sheet1'!$L$16"}</definedName>
    <definedName name="fsdfdsf" localSheetId="2" hidden="1">{"'Sheet1'!$L$16"}</definedName>
    <definedName name="fsdfdsf" localSheetId="3" hidden="1">{"'Sheet1'!$L$16"}</definedName>
    <definedName name="fsdfdsf" hidden="1">{"'Sheet1'!$L$16"}</definedName>
    <definedName name="fsdfsd" localSheetId="0" hidden="1">{#N/A,#N/A,FALSE,"Chi tiÆt"}</definedName>
    <definedName name="fsdfsd" localSheetId="1" hidden="1">{#N/A,#N/A,FALSE,"Chi tiÆt"}</definedName>
    <definedName name="fsdfsd" localSheetId="2" hidden="1">{#N/A,#N/A,FALSE,"Chi tiÆt"}</definedName>
    <definedName name="fsdfsd" localSheetId="3" hidden="1">{#N/A,#N/A,FALSE,"Chi tiÆt"}</definedName>
    <definedName name="fsdfsd" hidden="1">{#N/A,#N/A,FALSE,"Chi tiÆt"}</definedName>
    <definedName name="fsf">#N/A</definedName>
    <definedName name="Ft">#REF!</definedName>
    <definedName name="Ft_">#REF!</definedName>
    <definedName name="ftd">#REF!</definedName>
    <definedName name="fth">#REF!</definedName>
    <definedName name="Fucking">#REF!</definedName>
    <definedName name="fuckoff">#REF!</definedName>
    <definedName name="fuji">#REF!</definedName>
    <definedName name="fy_">#REF!</definedName>
    <definedName name="g_1">#REF!</definedName>
    <definedName name="G_2">#REF!</definedName>
    <definedName name="g_3">#REF!</definedName>
    <definedName name="G_ME">#REF!</definedName>
    <definedName name="gach">#REF!</definedName>
    <definedName name="GAHT">#REF!</definedName>
    <definedName name="GaicapbocCuXLPEPVCPVCloaiCEVV18den35kV">#REF!</definedName>
    <definedName name="gama">#REF!</definedName>
    <definedName name="Gamadam">#REF!</definedName>
    <definedName name="gas">#REF!</definedName>
    <definedName name="GC_DN">#REF!</definedName>
    <definedName name="GC_HT">#REF!</definedName>
    <definedName name="GC_TD">#REF!</definedName>
    <definedName name="gchi">#REF!</definedName>
    <definedName name="Gcpk">#REF!</definedName>
    <definedName name="GCS">#REF!</definedName>
    <definedName name="Gcv">#REF!</definedName>
    <definedName name="gd.">#REF!</definedName>
    <definedName name="gdhgh" localSheetId="0" hidden="1">{"'Sheet1'!$L$16"}</definedName>
    <definedName name="gdhgh" localSheetId="1" hidden="1">{"'Sheet1'!$L$16"}</definedName>
    <definedName name="gdhgh" localSheetId="2" hidden="1">{"'Sheet1'!$L$16"}</definedName>
    <definedName name="gdhgh" localSheetId="3" hidden="1">{"'Sheet1'!$L$16"}</definedName>
    <definedName name="gdhgh" hidden="1">{"'Sheet1'!$L$16"}</definedName>
    <definedName name="GDL">#REF!</definedName>
    <definedName name="GDTD">#REF!</definedName>
    <definedName name="geff">#REF!</definedName>
    <definedName name="geo">#REF!</definedName>
    <definedName name="Gerät">#N/A</definedName>
    <definedName name="gfg" localSheetId="0" hidden="1">{"'Sheet1'!$L$16"}</definedName>
    <definedName name="gfg" localSheetId="1" hidden="1">{"'Sheet1'!$L$16"}</definedName>
    <definedName name="gfg" localSheetId="2" hidden="1">{"'Sheet1'!$L$16"}</definedName>
    <definedName name="gfg" localSheetId="3" hidden="1">{"'Sheet1'!$L$16"}</definedName>
    <definedName name="gfg" hidden="1">{"'Sheet1'!$L$16"}</definedName>
    <definedName name="GFJHJ" localSheetId="0" hidden="1">{"'Sheet1'!$L$16"}</definedName>
    <definedName name="GFJHJ" localSheetId="1" hidden="1">{"'Sheet1'!$L$16"}</definedName>
    <definedName name="GFJHJ" localSheetId="2" hidden="1">{"'Sheet1'!$L$16"}</definedName>
    <definedName name="GFJHJ" localSheetId="3" hidden="1">{"'Sheet1'!$L$16"}</definedName>
    <definedName name="GFJHJ" hidden="1">{"'Sheet1'!$L$16"}</definedName>
    <definedName name="ggg" localSheetId="0" hidden="1">{"'Sheet1'!$L$16"}</definedName>
    <definedName name="ggg" localSheetId="1" hidden="1">{"'Sheet1'!$L$16"}</definedName>
    <definedName name="ggg" localSheetId="2" hidden="1">{"'Sheet1'!$L$16"}</definedName>
    <definedName name="ggg" localSheetId="3" hidden="1">{"'Sheet1'!$L$16"}</definedName>
    <definedName name="ggg" hidden="1">{"'Sheet1'!$L$16"}</definedName>
    <definedName name="ggss" localSheetId="0" hidden="1">{"'Sheet1'!$L$16"}</definedName>
    <definedName name="ggss" localSheetId="1" hidden="1">{"'Sheet1'!$L$16"}</definedName>
    <definedName name="ggss" localSheetId="2" hidden="1">{"'Sheet1'!$L$16"}</definedName>
    <definedName name="ggss" localSheetId="3" hidden="1">{"'Sheet1'!$L$16"}</definedName>
    <definedName name="ggss" hidden="1">{"'Sheet1'!$L$16"}</definedName>
    <definedName name="gh" localSheetId="0" hidden="1">{"'Sheet1'!$L$16"}</definedName>
    <definedName name="gh" localSheetId="1" hidden="1">{"'Sheet1'!$L$16"}</definedName>
    <definedName name="gh" localSheetId="2" hidden="1">{"'Sheet1'!$L$16"}</definedName>
    <definedName name="gh" localSheetId="3" hidden="1">{"'Sheet1'!$L$16"}</definedName>
    <definedName name="gh" hidden="1">{"'Sheet1'!$L$16"}</definedName>
    <definedName name="GHDF" localSheetId="0" hidden="1">{"'Sheet1'!$L$16"}</definedName>
    <definedName name="GHDF" localSheetId="1" hidden="1">{"'Sheet1'!$L$16"}</definedName>
    <definedName name="GHDF" localSheetId="2" hidden="1">{"'Sheet1'!$L$16"}</definedName>
    <definedName name="GHDF" localSheetId="3" hidden="1">{"'Sheet1'!$L$16"}</definedName>
    <definedName name="GHDF" hidden="1">{"'Sheet1'!$L$16"}</definedName>
    <definedName name="ghg" localSheetId="0" hidden="1">{"'Sheet1'!$L$16"}</definedName>
    <definedName name="ghg" localSheetId="1" hidden="1">{"'Sheet1'!$L$16"}</definedName>
    <definedName name="ghg" localSheetId="2" hidden="1">{"'Sheet1'!$L$16"}</definedName>
    <definedName name="ghg" localSheetId="3" hidden="1">{"'Sheet1'!$L$16"}</definedName>
    <definedName name="ghg" hidden="1">{"'Sheet1'!$L$16"}</definedName>
    <definedName name="ghgh" localSheetId="0" hidden="1">{"'Sheet1'!$L$16"}</definedName>
    <definedName name="ghgh" localSheetId="1" hidden="1">{"'Sheet1'!$L$16"}</definedName>
    <definedName name="ghgh" localSheetId="2" hidden="1">{"'Sheet1'!$L$16"}</definedName>
    <definedName name="ghgh" localSheetId="3" hidden="1">{"'Sheet1'!$L$16"}</definedName>
    <definedName name="ghgh" hidden="1">{"'Sheet1'!$L$16"}</definedName>
    <definedName name="ghip">#REF!</definedName>
    <definedName name="gi">0.4</definedName>
    <definedName name="Gia_CT">#REF!</definedName>
    <definedName name="GIA_CU_LY_VAN_CHUYEN">#REF!</definedName>
    <definedName name="GIA_THANH_VAN_CHUYEN_1M3_BE_TONG">#REF!</definedName>
    <definedName name="gia_tien">#REF!</definedName>
    <definedName name="gia_tien_1">#REF!</definedName>
    <definedName name="gia_tien_2">#REF!</definedName>
    <definedName name="gia_tien_3">#REF!</definedName>
    <definedName name="gia_tien_BTN">#REF!</definedName>
    <definedName name="gia_tri_1BTN">#REF!</definedName>
    <definedName name="gia_tri_2BTN">#REF!</definedName>
    <definedName name="gia_tri_3BTN">#REF!</definedName>
    <definedName name="Gia_VT">#REF!</definedName>
    <definedName name="GIAC">#REF!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dc">#REF!</definedName>
    <definedName name="GIADCST">#REF!</definedName>
    <definedName name="GIADNEO">#REF!</definedName>
    <definedName name="giam">#REF!</definedName>
    <definedName name="Giasatthep">#REF!</definedName>
    <definedName name="giatb">#REF!</definedName>
    <definedName name="GIATT">#REF!</definedName>
    <definedName name="Giavatlieukhac">#REF!</definedName>
    <definedName name="GIAVL_TRALY">#N/A</definedName>
    <definedName name="GIAVLIEUTN">#REF!</definedName>
    <definedName name="GiaVtu">#REF!</definedName>
    <definedName name="giaydau">#REF!</definedName>
    <definedName name="Giocong">#REF!</definedName>
    <definedName name="giom">#N/A</definedName>
    <definedName name="giomoi">#N/A</definedName>
    <definedName name="gis">#REF!</definedName>
    <definedName name="gis150room">#REF!</definedName>
    <definedName name="gjgh" localSheetId="0" hidden="1">{"'Sheet1'!$L$16"}</definedName>
    <definedName name="gjgh" localSheetId="1" hidden="1">{"'Sheet1'!$L$16"}</definedName>
    <definedName name="gjgh" localSheetId="2" hidden="1">{"'Sheet1'!$L$16"}</definedName>
    <definedName name="gjgh" localSheetId="3" hidden="1">{"'Sheet1'!$L$16"}</definedName>
    <definedName name="gjgh" hidden="1">{"'Sheet1'!$L$16"}</definedName>
    <definedName name="gjh" localSheetId="0" hidden="1">{"'Sheet1'!$L$16"}</definedName>
    <definedName name="gjh" localSheetId="1" hidden="1">{"'Sheet1'!$L$16"}</definedName>
    <definedName name="gjh" localSheetId="2" hidden="1">{"'Sheet1'!$L$16"}</definedName>
    <definedName name="gjh" localSheetId="3" hidden="1">{"'Sheet1'!$L$16"}</definedName>
    <definedName name="gjh" hidden="1">{"'Sheet1'!$L$16"}</definedName>
    <definedName name="gkGTGT">#REF!</definedName>
    <definedName name="gl3p">#REF!</definedName>
    <definedName name="gld">#REF!</definedName>
    <definedName name="GLL">#REF!</definedName>
    <definedName name="gm">#N/A</definedName>
    <definedName name="Gnql">#REF!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da">#REF!</definedName>
    <definedName name="gonhom4">#REF!</definedName>
    <definedName name="govankhuon">#REF!</definedName>
    <definedName name="GP">#REF!</definedName>
    <definedName name="Gqlda">#REF!</definedName>
    <definedName name="grB">#REF!</definedName>
    <definedName name="GRID">#REF!</definedName>
    <definedName name="gs">#REF!</definedName>
    <definedName name="GSTC">#REF!</definedName>
    <definedName name="GT">#REF!</definedName>
    <definedName name="Gtb">#REF!</definedName>
    <definedName name="gtbtt">#REF!</definedName>
    <definedName name="gtc">#REF!</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RI">#REF!</definedName>
    <definedName name="gtst">#REF!</definedName>
    <definedName name="GTXL">#REF!</definedName>
    <definedName name="gvk">#REF!</definedName>
    <definedName name="GVL_LDT">#N/A</definedName>
    <definedName name="GVTXD">#REF!</definedName>
    <definedName name="gx">#REF!</definedName>
    <definedName name="Gxd">#REF!</definedName>
    <definedName name="Gxl">#REF!</definedName>
    <definedName name="gxltt">#REF!</definedName>
    <definedName name="gxm">#REF!</definedName>
    <definedName name="GXMAX">#REF!</definedName>
    <definedName name="GXMIN">#REF!</definedName>
    <definedName name="GYMAX">#REF!</definedName>
    <definedName name="GYMIN">#REF!</definedName>
    <definedName name="h">#REF!</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1">#REF!</definedName>
    <definedName name="H_2">#REF!</definedName>
    <definedName name="H_3">#REF!</definedName>
    <definedName name="H_30">#REF!</definedName>
    <definedName name="H_Class1">#REF!</definedName>
    <definedName name="H_Class2">#REF!</definedName>
    <definedName name="H_Class3">#REF!</definedName>
    <definedName name="H_Class4">#REF!</definedName>
    <definedName name="H_Class5">#REF!</definedName>
    <definedName name="h_d">#REF!</definedName>
    <definedName name="H_THUCHTHH">#REF!</definedName>
    <definedName name="H_THUCTT">#REF!</definedName>
    <definedName name="h_xoa" localSheetId="0" hidden="1">{"'Sheet1'!$L$16"}</definedName>
    <definedName name="h_xoa" localSheetId="1" hidden="1">{"'Sheet1'!$L$16"}</definedName>
    <definedName name="h_xoa" localSheetId="2" hidden="1">{"'Sheet1'!$L$16"}</definedName>
    <definedName name="h_xoa" localSheetId="3" hidden="1">{"'Sheet1'!$L$16"}</definedName>
    <definedName name="h_xoa" hidden="1">{"'Sheet1'!$L$16"}</definedName>
    <definedName name="h_xoa2" localSheetId="0" hidden="1">{"'Sheet1'!$L$16"}</definedName>
    <definedName name="h_xoa2" localSheetId="1" hidden="1">{"'Sheet1'!$L$16"}</definedName>
    <definedName name="h_xoa2" localSheetId="2" hidden="1">{"'Sheet1'!$L$16"}</definedName>
    <definedName name="h_xoa2" localSheetId="3" hidden="1">{"'Sheet1'!$L$16"}</definedName>
    <definedName name="h_xoa2" hidden="1">{"'Sheet1'!$L$16"}</definedName>
    <definedName name="h0">#REF!</definedName>
    <definedName name="H0.4">#REF!</definedName>
    <definedName name="h0.75">#REF!</definedName>
    <definedName name="h18x">#REF!</definedName>
    <definedName name="H21dai75">#REF!</definedName>
    <definedName name="H21dai9">#REF!</definedName>
    <definedName name="H22dai6">#REF!</definedName>
    <definedName name="H22dai75">#REF!</definedName>
    <definedName name="h30x">#REF!</definedName>
    <definedName name="H43dai6">#REF!</definedName>
    <definedName name="H43dai75">#REF!</definedName>
    <definedName name="H43dai9">#REF!</definedName>
    <definedName name="H44dai6">#REF!</definedName>
    <definedName name="H44dai75">#REF!</definedName>
    <definedName name="H44dai9">#REF!</definedName>
    <definedName name="Ha">#REF!</definedName>
    <definedName name="ha.">#REF!</definedName>
    <definedName name="hai">#N/A</definedName>
    <definedName name="hall1">#REF!</definedName>
    <definedName name="hall2">#REF!</definedName>
    <definedName name="Ham">#REF!</definedName>
    <definedName name="handau10.2">#REF!</definedName>
    <definedName name="handau27.5">#REF!</definedName>
    <definedName name="handau4">#REF!</definedName>
    <definedName name="Hang_muc_khac">#REF!</definedName>
    <definedName name="hangmuc">#REF!</definedName>
    <definedName name="hanmotchieu40">#REF!</definedName>
    <definedName name="hanmotchieu50">#REF!</definedName>
    <definedName name="hanxang20">#REF!</definedName>
    <definedName name="hanxang9">#REF!</definedName>
    <definedName name="hanxoaychieu23">#REF!</definedName>
    <definedName name="hanxoaychieu29.2">#REF!</definedName>
    <definedName name="hanxoaychieu33.5">#REF!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tho">#REF!</definedName>
    <definedName name="hau">#REF!</definedName>
    <definedName name="hb.">#REF!</definedName>
    <definedName name="Hbb">#REF!</definedName>
    <definedName name="HBC">#REF!</definedName>
    <definedName name="HbHcOnOff">#REF!</definedName>
    <definedName name="HBL">#REF!</definedName>
    <definedName name="HBTFF">#REF!</definedName>
    <definedName name="Hbtt">#REF!</definedName>
    <definedName name="hc">#REF!</definedName>
    <definedName name="hc.">#REF!</definedName>
    <definedName name="hc0.75">#REF!</definedName>
    <definedName name="Hcb">#REF!</definedName>
    <definedName name="HCM">#REF!</definedName>
    <definedName name="HCNA" localSheetId="0" hidden="1">{"'Sheet1'!$L$16"}</definedName>
    <definedName name="HCNA" localSheetId="1" hidden="1">{"'Sheet1'!$L$16"}</definedName>
    <definedName name="HCNA" localSheetId="2" hidden="1">{"'Sheet1'!$L$16"}</definedName>
    <definedName name="HCNA" localSheetId="3" hidden="1">{"'Sheet1'!$L$16"}</definedName>
    <definedName name="HCNA" hidden="1">{"'Sheet1'!$L$16"}</definedName>
    <definedName name="HCPH">#REF!</definedName>
    <definedName name="HCS">#REF!</definedName>
    <definedName name="HCT">#REF!</definedName>
    <definedName name="Hctt">#REF!</definedName>
    <definedName name="HCU">#REF!</definedName>
    <definedName name="Hd">#REF!</definedName>
    <definedName name="Hdb">#REF!</definedName>
    <definedName name="HDC">#REF!</definedName>
    <definedName name="hdd">#REF!</definedName>
    <definedName name="Hdtt">#REF!</definedName>
    <definedName name="HDU">#REF!</definedName>
    <definedName name="HDV">#REF!</definedName>
    <definedName name="HE_SO_KHO_KHAN_CANG_DAY">#REF!</definedName>
    <definedName name="Heä_soá_laép_xaø_H">1.7</definedName>
    <definedName name="heä_soá_sình_laày">#REF!</definedName>
    <definedName name="Hello">#N/A</definedName>
    <definedName name="HeSo">#REF!</definedName>
    <definedName name="HFFTRB">#REF!</definedName>
    <definedName name="HFFTSF">#REF!</definedName>
    <definedName name="Hg">#REF!</definedName>
    <definedName name="hgh" localSheetId="0" hidden="1">{"'Sheet1'!$L$16"}</definedName>
    <definedName name="hgh" localSheetId="1" hidden="1">{"'Sheet1'!$L$16"}</definedName>
    <definedName name="hgh" localSheetId="2" hidden="1">{"'Sheet1'!$L$16"}</definedName>
    <definedName name="hgh" localSheetId="3" hidden="1">{"'Sheet1'!$L$16"}</definedName>
    <definedName name="hgh" hidden="1">{"'Sheet1'!$L$16"}</definedName>
    <definedName name="HGLTB">#REF!</definedName>
    <definedName name="HH">#REF!</definedName>
    <definedName name="HH10HT">#REF!</definedName>
    <definedName name="HH11HT">#REF!</definedName>
    <definedName name="HH12HT">#REF!</definedName>
    <definedName name="HH13HT">#REF!</definedName>
    <definedName name="HH14HT">#REF!</definedName>
    <definedName name="HH17HT">#REF!</definedName>
    <definedName name="HH18HT">#REF!</definedName>
    <definedName name="HH1HT">#REF!</definedName>
    <definedName name="HH21HT">#REF!</definedName>
    <definedName name="HH22HT">#REF!</definedName>
    <definedName name="HH23HT">#REF!</definedName>
    <definedName name="HH24HT">#REF!</definedName>
    <definedName name="HH25HT">#REF!</definedName>
    <definedName name="HH26HT">#REF!</definedName>
    <definedName name="HH2HT">#REF!</definedName>
    <definedName name="HH3HT">#REF!</definedName>
    <definedName name="HH4HT">#REF!</definedName>
    <definedName name="HH5HT">#REF!</definedName>
    <definedName name="HH6HT">#REF!</definedName>
    <definedName name="HH7HT">#REF!</definedName>
    <definedName name="HH8HT">#REF!</definedName>
    <definedName name="HH9HT">#REF!</definedName>
    <definedName name="HHcat">#REF!</definedName>
    <definedName name="HHda">#REF!</definedName>
    <definedName name="hhhh">#REF!</definedName>
    <definedName name="HHHT">#REF!</definedName>
    <definedName name="HHIC">#REF!</definedName>
    <definedName name="HHT">#REF!</definedName>
    <definedName name="HHTT">#REF!</definedName>
    <definedName name="HHxm">#REF!</definedName>
    <definedName name="HiddenRows" hidden="1">#REF!</definedName>
    <definedName name="hien">#REF!</definedName>
    <definedName name="Hinh_thuc">#REF!</definedName>
    <definedName name="HJ" localSheetId="0" hidden="1">{"'Sheet1'!$L$16"}</definedName>
    <definedName name="HJ" localSheetId="1" hidden="1">{"'Sheet1'!$L$16"}</definedName>
    <definedName name="HJ" localSheetId="2" hidden="1">{"'Sheet1'!$L$16"}</definedName>
    <definedName name="HJ" localSheetId="3" hidden="1">{"'Sheet1'!$L$16"}</definedName>
    <definedName name="HJ" hidden="1">{"'Sheet1'!$L$16"}</definedName>
    <definedName name="hjk" localSheetId="0" hidden="1">{"'Sheet1'!$L$16"}</definedName>
    <definedName name="hjk" localSheetId="1" hidden="1">{"'Sheet1'!$L$16"}</definedName>
    <definedName name="hjk" localSheetId="2" hidden="1">{"'Sheet1'!$L$16"}</definedName>
    <definedName name="hjk" localSheetId="3" hidden="1">{"'Sheet1'!$L$16"}</definedName>
    <definedName name="hjk" hidden="1">{"'Sheet1'!$L$16"}</definedName>
    <definedName name="HKE">#REF!</definedName>
    <definedName name="HKL">#REF!</definedName>
    <definedName name="HKLHI">#REF!</definedName>
    <definedName name="HKLL">#REF!</definedName>
    <definedName name="HKLLLO">#REF!</definedName>
    <definedName name="HLIC">#REF!</definedName>
    <definedName name="HLU">#REF!</definedName>
    <definedName name="HMC">#REF!</definedName>
    <definedName name="HMS">#REF!</definedName>
    <definedName name="HMVLNCM">#REF!</definedName>
    <definedName name="ho">#REF!</definedName>
    <definedName name="hÖ_sè_vËt_liÖu_ho__b_nh">#REF!</definedName>
    <definedName name="hoc">55000</definedName>
    <definedName name="hoida">#REF!</definedName>
    <definedName name="hoigio">#REF!</definedName>
    <definedName name="holan">#REF!</definedName>
    <definedName name="HOME_MANP">#REF!</definedName>
    <definedName name="HOMEOFFICE_COST">#REF!</definedName>
    <definedName name="Hong_Quang">#REF!</definedName>
    <definedName name="Hopnoicap">#REF!</definedName>
    <definedName name="Hoten">#REF!</definedName>
    <definedName name="Hoto">#REF!</definedName>
    <definedName name="hotrongcay">#REF!</definedName>
    <definedName name="Hoü_vaì_tãn">#REF!</definedName>
    <definedName name="Hp">#REF!</definedName>
    <definedName name="HPCAU10">#REF!</definedName>
    <definedName name="HPCAU22">#REF!</definedName>
    <definedName name="HPCAU7">#REF!</definedName>
    <definedName name="HPCAU8">#REF!</definedName>
    <definedName name="HPCAU9">#REF!</definedName>
    <definedName name="HPKHAC">#REF!</definedName>
    <definedName name="HR">#REF!</definedName>
    <definedName name="HRC">#REF!</definedName>
    <definedName name="hs">3.36</definedName>
    <definedName name="Hsc">#REF!</definedName>
    <definedName name="HSCK">#REF!</definedName>
    <definedName name="hscpc">#REF!</definedName>
    <definedName name="HSCPCC">#REF!</definedName>
    <definedName name="hscpcd">#REF!</definedName>
    <definedName name="hscq">#REF!</definedName>
    <definedName name="HSCT3">0.1</definedName>
    <definedName name="hsd">#REF!</definedName>
    <definedName name="HSDBGT">#REF!</definedName>
    <definedName name="hsdc">#REF!</definedName>
    <definedName name="hsdc1">#REF!</definedName>
    <definedName name="HSDN">2.5</definedName>
    <definedName name="HSFTRB">#REF!</definedName>
    <definedName name="HSGG">#N/A</definedName>
    <definedName name="HSHH">#REF!</definedName>
    <definedName name="HSHHUT">#REF!</definedName>
    <definedName name="hsk">#REF!</definedName>
    <definedName name="HSKK35">#REF!</definedName>
    <definedName name="HSKT">#REF!</definedName>
    <definedName name="hskt1">#REF!</definedName>
    <definedName name="hskt2">#REF!</definedName>
    <definedName name="HSKTST">#REF!</definedName>
    <definedName name="hskv">#REF!</definedName>
    <definedName name="hsl">#REF!</definedName>
    <definedName name="HSlan">#REF!</definedName>
    <definedName name="HSLT">#REF!</definedName>
    <definedName name="hslx">#REF!</definedName>
    <definedName name="HSLXH">1.7</definedName>
    <definedName name="HSLXP">#REF!</definedName>
    <definedName name="hsm">1.4</definedName>
    <definedName name="hsmn">#REF!</definedName>
    <definedName name="hsn">0.5</definedName>
    <definedName name="hsnc_cau">1.626</definedName>
    <definedName name="hsnc_cau2">1.626</definedName>
    <definedName name="hsnc_d">1.6356</definedName>
    <definedName name="hsnc_d2">1.6356</definedName>
    <definedName name="hsncd">#REF!</definedName>
    <definedName name="HSQD">#REF!</definedName>
    <definedName name="HSSL">#REF!</definedName>
    <definedName name="hßm4">#REF!</definedName>
    <definedName name="hstb">#REF!</definedName>
    <definedName name="hstdtk">#REF!</definedName>
    <definedName name="hsthep">#REF!</definedName>
    <definedName name="HSTHEPDEN">#REF!</definedName>
    <definedName name="hstn">#REF!</definedName>
    <definedName name="HSTNDN">#REF!</definedName>
    <definedName name="Hstt">#REF!</definedName>
    <definedName name="hsUd">#REF!</definedName>
    <definedName name="HSVAT">#REF!</definedName>
    <definedName name="HSVC">#REF!</definedName>
    <definedName name="HSVC1">#REF!</definedName>
    <definedName name="HSVC2">#REF!</definedName>
    <definedName name="HSVC3">#REF!</definedName>
    <definedName name="hsvl">#REF!</definedName>
    <definedName name="hsvl2">1</definedName>
    <definedName name="HSXA">#REF!</definedName>
    <definedName name="hsxk">#REF!</definedName>
    <definedName name="hsxm">#REF!</definedName>
    <definedName name="HT">#REF!</definedName>
    <definedName name="HTD">#REF!</definedName>
    <definedName name="htdd2003">#REF!</definedName>
    <definedName name="HTHH">#REF!</definedName>
    <definedName name="htlm" localSheetId="0" hidden="1">{"'Sheet1'!$L$16"}</definedName>
    <definedName name="htlm" localSheetId="1" hidden="1">{"'Sheet1'!$L$16"}</definedName>
    <definedName name="htlm" localSheetId="2" hidden="1">{"'Sheet1'!$L$16"}</definedName>
    <definedName name="htlm" localSheetId="3" hidden="1">{"'Sheet1'!$L$16"}</definedName>
    <definedName name="htlm" hidden="1">{"'Sheet1'!$L$16"}</definedName>
    <definedName name="HTML_CodePage" hidden="1">950</definedName>
    <definedName name="HTML_Control" localSheetId="0" hidden="1">{"'Sheet1'!$L$16"}</definedName>
    <definedName name="HTML_Control" localSheetId="1" hidden="1">{"'Sheet1'!$L$16"}</definedName>
    <definedName name="HTML_Control" localSheetId="2" hidden="1">{"'Sheet1'!$L$16"}</definedName>
    <definedName name="HTML_Control" localSheetId="3" hidden="1">{"'Sheet1'!$L$16"}</definedName>
    <definedName name="HTML_Control" hidden="1">{"'Sheet1'!$L$16"}</definedName>
    <definedName name="html_control_xoa2" localSheetId="0" hidden="1">{"'Sheet1'!$L$16"}</definedName>
    <definedName name="html_control_xoa2" localSheetId="1" hidden="1">{"'Sheet1'!$L$16"}</definedName>
    <definedName name="html_control_xoa2" localSheetId="2" hidden="1">{"'Sheet1'!$L$16"}</definedName>
    <definedName name="html_control_xoa2" localSheetId="3" hidden="1">{"'Sheet1'!$L$16"}</definedName>
    <definedName name="html_control_xoa2"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#REF!</definedName>
    <definedName name="HTS">#REF!</definedName>
    <definedName name="HTT">#REF!</definedName>
    <definedName name="HTU">#REF!</definedName>
    <definedName name="HTV">#REF!</definedName>
    <definedName name="HTVC">#REF!</definedName>
    <definedName name="HTVL">#REF!</definedName>
    <definedName name="hu" localSheetId="0" hidden="1">{"'Sheet1'!$L$16"}</definedName>
    <definedName name="hu" localSheetId="1" hidden="1">{"'Sheet1'!$L$16"}</definedName>
    <definedName name="hu" localSheetId="2" hidden="1">{"'Sheet1'!$L$16"}</definedName>
    <definedName name="hu" localSheetId="3" hidden="1">{"'Sheet1'!$L$16"}</definedName>
    <definedName name="hu" hidden="1">{"'Sheet1'!$L$16"}</definedName>
    <definedName name="HUB">#REF!</definedName>
    <definedName name="hung" localSheetId="0" hidden="1">{"'Sheet1'!$L$16"}</definedName>
    <definedName name="hung" localSheetId="1" hidden="1">{"'Sheet1'!$L$16"}</definedName>
    <definedName name="hung" localSheetId="2" hidden="1">{"'Sheet1'!$L$16"}</definedName>
    <definedName name="hung" localSheetId="3" hidden="1">{"'Sheet1'!$L$16"}</definedName>
    <definedName name="hung" hidden="1">{"'Sheet1'!$L$16"}</definedName>
    <definedName name="huy" localSheetId="0" hidden="1">{"'Sheet1'!$L$16"}</definedName>
    <definedName name="huy" localSheetId="1" hidden="1">{"'Sheet1'!$L$16"}</definedName>
    <definedName name="huy" localSheetId="2" hidden="1">{"'Sheet1'!$L$16"}</definedName>
    <definedName name="huy" localSheetId="3" hidden="1">{"'Sheet1'!$L$16"}</definedName>
    <definedName name="huy" hidden="1">{"'Sheet1'!$L$16"}</definedName>
    <definedName name="huy_xoa" localSheetId="0" hidden="1">{"'Sheet1'!$L$16"}</definedName>
    <definedName name="huy_xoa" localSheetId="1" hidden="1">{"'Sheet1'!$L$16"}</definedName>
    <definedName name="huy_xoa" localSheetId="2" hidden="1">{"'Sheet1'!$L$16"}</definedName>
    <definedName name="huy_xoa" localSheetId="3" hidden="1">{"'Sheet1'!$L$16"}</definedName>
    <definedName name="huy_xoa" hidden="1">{"'Sheet1'!$L$16"}</definedName>
    <definedName name="huy_xoa2" localSheetId="0" hidden="1">{"'Sheet1'!$L$16"}</definedName>
    <definedName name="huy_xoa2" localSheetId="1" hidden="1">{"'Sheet1'!$L$16"}</definedName>
    <definedName name="huy_xoa2" localSheetId="2" hidden="1">{"'Sheet1'!$L$16"}</definedName>
    <definedName name="huy_xoa2" localSheetId="3" hidden="1">{"'Sheet1'!$L$16"}</definedName>
    <definedName name="huy_xoa2" hidden="1">{"'Sheet1'!$L$16"}</definedName>
    <definedName name="HV">#REF!</definedName>
    <definedName name="hvac">#REF!</definedName>
    <definedName name="hvacctr">#REF!</definedName>
    <definedName name="hvacgis">#REF!</definedName>
    <definedName name="hvacgis4">#REF!</definedName>
    <definedName name="HVBC">#REF!</definedName>
    <definedName name="HVC">#REF!</definedName>
    <definedName name="Hvk">#REF!</definedName>
    <definedName name="HVL">#REF!</definedName>
    <definedName name="HVP">#REF!</definedName>
    <definedName name="hvt">#REF!</definedName>
    <definedName name="hvtb">#REF!</definedName>
    <definedName name="hvttt">#REF!</definedName>
    <definedName name="Hxk">#REF!</definedName>
    <definedName name="Hxn">#REF!</definedName>
    <definedName name="I">#REF!</definedName>
    <definedName name="I_A">#REF!</definedName>
    <definedName name="I_B">#REF!</definedName>
    <definedName name="I_c">#REF!</definedName>
    <definedName name="I_p">#REF!</definedName>
    <definedName name="IDLAB_COST">#REF!</definedName>
    <definedName name="II_A">#REF!</definedName>
    <definedName name="II_B">#REF!</definedName>
    <definedName name="II_c">#REF!</definedName>
    <definedName name="III_a">#REF!</definedName>
    <definedName name="III_B">#REF!</definedName>
    <definedName name="III_c">#REF!</definedName>
    <definedName name="IMPORT">#REF!</definedName>
    <definedName name="in">#REF!</definedName>
    <definedName name="IND_LAB">#REF!</definedName>
    <definedName name="INDMANP">#REF!</definedName>
    <definedName name="INF">#REF!</definedName>
    <definedName name="Ing">#REF!</definedName>
    <definedName name="INPUT">#REF!</definedName>
    <definedName name="INPUT1">#REF!</definedName>
    <definedName name="inputCosti">#REF!</definedName>
    <definedName name="inputLf">#REF!</definedName>
    <definedName name="inputWTP">#REF!</definedName>
    <definedName name="INT">#REF!</definedName>
    <definedName name="iÒu_chØnh_theo_TT03" localSheetId="0">hsm</definedName>
    <definedName name="iÒu_chØnh_theo_TT03" localSheetId="1">hsm</definedName>
    <definedName name="iÒu_chØnh_theo_TT03" localSheetId="2">hsm</definedName>
    <definedName name="iÒu_chØnh_theo_TT03" localSheetId="3">hsm</definedName>
    <definedName name="iÒu_chØnh_theo_TT03">hsm</definedName>
    <definedName name="Ip" localSheetId="0">#REF!</definedName>
    <definedName name="Ip" localSheetId="1">#REF!</definedName>
    <definedName name="Ip" localSheetId="2">#REF!</definedName>
    <definedName name="Ip" localSheetId="3">#REF!</definedName>
    <definedName name="Ip">#REF!</definedName>
    <definedName name="Ip_" localSheetId="0">#REF!</definedName>
    <definedName name="Ip_" localSheetId="1">#REF!</definedName>
    <definedName name="Ip_" localSheetId="2">#REF!</definedName>
    <definedName name="Ip_" localSheetId="3">#REF!</definedName>
    <definedName name="Ip_">#REF!</definedName>
    <definedName name="IS_a" localSheetId="0">#REF!</definedName>
    <definedName name="IS_a" localSheetId="1">#REF!</definedName>
    <definedName name="IS_a" localSheetId="2">#REF!</definedName>
    <definedName name="IS_a" localSheetId="3">#REF!</definedName>
    <definedName name="IS_a">#REF!</definedName>
    <definedName name="IS_Clay">#REF!</definedName>
    <definedName name="IS_pH">#REF!</definedName>
    <definedName name="IST">#REF!</definedName>
    <definedName name="it" localSheetId="0" hidden="1">{"'Sheet1'!$L$16"}</definedName>
    <definedName name="it" localSheetId="1" hidden="1">{"'Sheet1'!$L$16"}</definedName>
    <definedName name="it" localSheetId="2" hidden="1">{"'Sheet1'!$L$16"}</definedName>
    <definedName name="it" localSheetId="3" hidden="1">{"'Sheet1'!$L$16"}</definedName>
    <definedName name="it" hidden="1">{"'Sheet1'!$L$16"}</definedName>
    <definedName name="itd1.5">#REF!</definedName>
    <definedName name="itdd1.5">#REF!</definedName>
    <definedName name="itddgoi">#REF!</definedName>
    <definedName name="itdg">#REF!</definedName>
    <definedName name="itdgoi">#REF!</definedName>
    <definedName name="ITEM">#REF!</definedName>
    <definedName name="ith1.5">#REF!</definedName>
    <definedName name="ithg">#REF!</definedName>
    <definedName name="ithgoi">#REF!</definedName>
    <definedName name="IWTP">#REF!</definedName>
    <definedName name="j">#REF!</definedName>
    <definedName name="J.O">#REF!</definedName>
    <definedName name="J.O_GT">#REF!</definedName>
    <definedName name="j1.">#REF!</definedName>
    <definedName name="j2..">#REF!</definedName>
    <definedName name="j356C8">#REF!</definedName>
    <definedName name="J81j81">#REF!</definedName>
    <definedName name="JH" localSheetId="0" hidden="1">{"'Sheet1'!$L$16"}</definedName>
    <definedName name="JH" localSheetId="1" hidden="1">{"'Sheet1'!$L$16"}</definedName>
    <definedName name="JH" localSheetId="2" hidden="1">{"'Sheet1'!$L$16"}</definedName>
    <definedName name="JH" localSheetId="3" hidden="1">{"'Sheet1'!$L$16"}</definedName>
    <definedName name="JH" hidden="1">{"'Sheet1'!$L$16"}</definedName>
    <definedName name="JHJ" localSheetId="0" hidden="1">{"'Sheet1'!$L$16"}</definedName>
    <definedName name="JHJ" localSheetId="1" hidden="1">{"'Sheet1'!$L$16"}</definedName>
    <definedName name="JHJ" localSheetId="2" hidden="1">{"'Sheet1'!$L$16"}</definedName>
    <definedName name="JHJ" localSheetId="3" hidden="1">{"'Sheet1'!$L$16"}</definedName>
    <definedName name="JHJ" hidden="1">{"'Sheet1'!$L$16"}</definedName>
    <definedName name="jhk" localSheetId="0" hidden="1">{"'Sheet1'!$L$16"}</definedName>
    <definedName name="jhk" localSheetId="1" hidden="1">{"'Sheet1'!$L$16"}</definedName>
    <definedName name="jhk" localSheetId="2" hidden="1">{"'Sheet1'!$L$16"}</definedName>
    <definedName name="jhk" localSheetId="3" hidden="1">{"'Sheet1'!$L$16"}</definedName>
    <definedName name="jhk" hidden="1">{"'Sheet1'!$L$16"}</definedName>
    <definedName name="jhnjnn">#REF!</definedName>
    <definedName name="jkjhk" localSheetId="0" hidden="1">{"'Sheet1'!$L$16"}</definedName>
    <definedName name="jkjhk" localSheetId="1" hidden="1">{"'Sheet1'!$L$16"}</definedName>
    <definedName name="jkjhk" localSheetId="2" hidden="1">{"'Sheet1'!$L$16"}</definedName>
    <definedName name="jkjhk" localSheetId="3" hidden="1">{"'Sheet1'!$L$16"}</definedName>
    <definedName name="jkjhk" hidden="1">{"'Sheet1'!$L$16"}</definedName>
    <definedName name="JKJK" localSheetId="0" hidden="1">{"'Sheet1'!$L$16"}</definedName>
    <definedName name="JKJK" localSheetId="1" hidden="1">{"'Sheet1'!$L$16"}</definedName>
    <definedName name="JKJK" localSheetId="2" hidden="1">{"'Sheet1'!$L$16"}</definedName>
    <definedName name="JKJK" localSheetId="3" hidden="1">{"'Sheet1'!$L$16"}</definedName>
    <definedName name="JKJK" hidden="1">{"'Sheet1'!$L$16"}</definedName>
    <definedName name="JLJKL" localSheetId="0" hidden="1">{"'Sheet1'!$L$16"}</definedName>
    <definedName name="JLJKL" localSheetId="1" hidden="1">{"'Sheet1'!$L$16"}</definedName>
    <definedName name="JLJKL" localSheetId="2" hidden="1">{"'Sheet1'!$L$16"}</definedName>
    <definedName name="JLJKL" localSheetId="3" hidden="1">{"'Sheet1'!$L$16"}</definedName>
    <definedName name="JLJKL" hidden="1">{"'Sheet1'!$L$16"}</definedName>
    <definedName name="k">#REF!</definedName>
    <definedName name="k..">#REF!</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chae">#REF!</definedName>
    <definedName name="K_run">#REF!</definedName>
    <definedName name="K_sed">#REF!</definedName>
    <definedName name="k_xoa" localSheetId="0" hidden="1">{"Offgrid",#N/A,FALSE,"OFFGRID";"Region",#N/A,FALSE,"REGION";"Offgrid -2",#N/A,FALSE,"OFFGRID";"WTP",#N/A,FALSE,"WTP";"WTP -2",#N/A,FALSE,"WTP";"Project",#N/A,FALSE,"PROJECT";"Summary -2",#N/A,FALSE,"SUMMARY"}</definedName>
    <definedName name="k_xoa" localSheetId="1" hidden="1">{"Offgrid",#N/A,FALSE,"OFFGRID";"Region",#N/A,FALSE,"REGION";"Offgrid -2",#N/A,FALSE,"OFFGRID";"WTP",#N/A,FALSE,"WTP";"WTP -2",#N/A,FALSE,"WTP";"Project",#N/A,FALSE,"PROJECT";"Summary -2",#N/A,FALSE,"SUMMARY"}</definedName>
    <definedName name="k_xoa" localSheetId="2" hidden="1">{"Offgrid",#N/A,FALSE,"OFFGRID";"Region",#N/A,FALSE,"REGION";"Offgrid -2",#N/A,FALSE,"OFFGRID";"WTP",#N/A,FALSE,"WTP";"WTP -2",#N/A,FALSE,"WTP";"Project",#N/A,FALSE,"PROJECT";"Summary -2",#N/A,FALSE,"SUMMARY"}</definedName>
    <definedName name="k_xoa" localSheetId="3" hidden="1">{"Offgrid",#N/A,FALSE,"OFFGRID";"Region",#N/A,FALSE,"REGION";"Offgrid -2",#N/A,FALSE,"OFFGRID";"WTP",#N/A,FALSE,"WTP";"WTP -2",#N/A,FALSE,"WTP";"Project",#N/A,FALSE,"PROJECT";"Summary -2",#N/A,FALSE,"SUMMARY"}</definedName>
    <definedName name="k_xoa" hidden="1">{"Offgrid",#N/A,FALSE,"OFFGRID";"Region",#N/A,FALSE,"REGION";"Offgrid -2",#N/A,FALSE,"OFFGRID";"WTP",#N/A,FALSE,"WTP";"WTP -2",#N/A,FALSE,"WTP";"Project",#N/A,FALSE,"PROJECT";"Summary -2",#N/A,FALSE,"SUMMARY"}</definedName>
    <definedName name="k_xoa2" localSheetId="0" hidden="1">{"Offgrid",#N/A,FALSE,"OFFGRID";"Region",#N/A,FALSE,"REGION";"Offgrid -2",#N/A,FALSE,"OFFGRID";"WTP",#N/A,FALSE,"WTP";"WTP -2",#N/A,FALSE,"WTP";"Project",#N/A,FALSE,"PROJECT";"Summary -2",#N/A,FALSE,"SUMMARY"}</definedName>
    <definedName name="k_xoa2" localSheetId="1" hidden="1">{"Offgrid",#N/A,FALSE,"OFFGRID";"Region",#N/A,FALSE,"REGION";"Offgrid -2",#N/A,FALSE,"OFFGRID";"WTP",#N/A,FALSE,"WTP";"WTP -2",#N/A,FALSE,"WTP";"Project",#N/A,FALSE,"PROJECT";"Summary -2",#N/A,FALSE,"SUMMARY"}</definedName>
    <definedName name="k_xoa2" localSheetId="2" hidden="1">{"Offgrid",#N/A,FALSE,"OFFGRID";"Region",#N/A,FALSE,"REGION";"Offgrid -2",#N/A,FALSE,"OFFGRID";"WTP",#N/A,FALSE,"WTP";"WTP -2",#N/A,FALSE,"WTP";"Project",#N/A,FALSE,"PROJECT";"Summary -2",#N/A,FALSE,"SUMMARY"}</definedName>
    <definedName name="k_xoa2" localSheetId="3" hidden="1">{"Offgrid",#N/A,FALSE,"OFFGRID";"Region",#N/A,FALSE,"REGION";"Offgrid -2",#N/A,FALSE,"OFFGRID";"WTP",#N/A,FALSE,"WTP";"WTP -2",#N/A,FALSE,"WTP";"Project",#N/A,FALSE,"PROJECT";"Summary -2",#N/A,FALSE,"SUMMARY"}</definedName>
    <definedName name="k_xoa2" hidden="1">{"Offgrid",#N/A,FALSE,"OFFGRID";"Region",#N/A,FALSE,"REGION";"Offgrid -2",#N/A,FALSE,"OFFGRID";"WTP",#N/A,FALSE,"WTP";"WTP -2",#N/A,FALSE,"WTP";"Project",#N/A,FALSE,"PROJECT";"Summary -2",#N/A,FALSE,"SUMMARY"}</definedName>
    <definedName name="KA">#REF!</definedName>
    <definedName name="ka.">#REF!</definedName>
    <definedName name="KAE">#REF!</definedName>
    <definedName name="KAS">#REF!</definedName>
    <definedName name="kb">#REF!</definedName>
    <definedName name="kc">#REF!</definedName>
    <definedName name="kcdd">#REF!</definedName>
    <definedName name="kcg">#REF!</definedName>
    <definedName name="kcong">#REF!</definedName>
    <definedName name="Kcto">#REF!</definedName>
    <definedName name="Kctx">#REF!</definedName>
    <definedName name="KDC">#REF!</definedName>
    <definedName name="kdien">#REF!</definedName>
    <definedName name="KE_HOACH_VON_PHU_THU">#REF!</definedName>
    <definedName name="KeBve">#REF!</definedName>
    <definedName name="kem">#REF!</definedName>
    <definedName name="Kepcapcacloai">#REF!</definedName>
    <definedName name="KFFMAX">#REF!</definedName>
    <definedName name="KFFMIN">#REF!</definedName>
    <definedName name="KgBM">#REF!</definedName>
    <definedName name="Kgcot">#REF!</definedName>
    <definedName name="KgCTd4">#REF!</definedName>
    <definedName name="KgCTt4">#REF!</definedName>
    <definedName name="Kgdamd4">#REF!</definedName>
    <definedName name="Kgdamt4">#REF!</definedName>
    <definedName name="Kgmong">#REF!</definedName>
    <definedName name="KgNXOLdk">#REF!</definedName>
    <definedName name="Kgsan">#REF!</definedName>
    <definedName name="kh">#REF!</definedName>
    <definedName name="KH_Chang">#REF!</definedName>
    <definedName name="khac">2</definedName>
    <definedName name="khac1">#REF!</definedName>
    <definedName name="khac2">#REF!</definedName>
    <definedName name="khanang">#REF!</definedName>
    <definedName name="Khanhdonnoitrunggiannoidieuchinh">#REF!</definedName>
    <definedName name="KHKQKD">#REF!</definedName>
    <definedName name="KHldatcat">#REF!</definedName>
    <definedName name="khoanbt">#N/A</definedName>
    <definedName name="khoand">#N/A</definedName>
    <definedName name="khoanda">#N/A</definedName>
    <definedName name="khoansat">#N/A</definedName>
    <definedName name="khoanthep">#N/A</definedName>
    <definedName name="khoanxd">#N/A</definedName>
    <definedName name="khobac">#REF!</definedName>
    <definedName name="KHOI_LUONG_DAT_DAO_DAP">#REF!</definedName>
    <definedName name="khong">#REF!</definedName>
    <definedName name="khongtruotgia" localSheetId="0" hidden="1">{"'Sheet1'!$L$16"}</definedName>
    <definedName name="khongtruotgia" localSheetId="1" hidden="1">{"'Sheet1'!$L$16"}</definedName>
    <definedName name="khongtruotgia" localSheetId="2" hidden="1">{"'Sheet1'!$L$16"}</definedName>
    <definedName name="khongtruotgia" localSheetId="3" hidden="1">{"'Sheet1'!$L$16"}</definedName>
    <definedName name="khongtruotgia" hidden="1">{"'Sheet1'!$L$16"}</definedName>
    <definedName name="KHTHUE">#REF!</definedName>
    <definedName name="KhuDanCuDucXuan">#REF!</definedName>
    <definedName name="KhuVHthethaoTongDich">#REF!</definedName>
    <definedName name="kich">#N/A</definedName>
    <definedName name="kich18">#N/A</definedName>
    <definedName name="kiem">#REF!</definedName>
    <definedName name="Kiem_tra_trung_ten">#REF!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#N/A</definedName>
    <definedName name="kipdien">#REF!</definedName>
    <definedName name="kj">#REF!</definedName>
    <definedName name="kjk" localSheetId="0" hidden="1">{"'Sheet1'!$L$16"}</definedName>
    <definedName name="kjk" localSheetId="1" hidden="1">{"'Sheet1'!$L$16"}</definedName>
    <definedName name="kjk" localSheetId="2" hidden="1">{"'Sheet1'!$L$16"}</definedName>
    <definedName name="kjk" localSheetId="3" hidden="1">{"'Sheet1'!$L$16"}</definedName>
    <definedName name="kjk" hidden="1">{"'Sheet1'!$L$16"}</definedName>
    <definedName name="KKE_Sheet10_List">#REF!</definedName>
    <definedName name="kkk">#REF!</definedName>
    <definedName name="KL" localSheetId="0" hidden="1">{"'Sheet1'!$L$16"}</definedName>
    <definedName name="KL" localSheetId="1" hidden="1">{"'Sheet1'!$L$16"}</definedName>
    <definedName name="KL" localSheetId="2" hidden="1">{"'Sheet1'!$L$16"}</definedName>
    <definedName name="KL" localSheetId="3" hidden="1">{"'Sheet1'!$L$16"}</definedName>
    <definedName name="KL" hidden="1">{"'Sheet1'!$L$16"}</definedName>
    <definedName name="kl_ME">#REF!</definedName>
    <definedName name="KL1P">#REF!</definedName>
    <definedName name="klc">#REF!</definedName>
    <definedName name="klctbb">#REF!</definedName>
    <definedName name="KLDL">#REF!</definedName>
    <definedName name="KLFMAX">#REF!</definedName>
    <definedName name="KLFMIN">#REF!</definedName>
    <definedName name="klg">#REF!</definedName>
    <definedName name="KLHC15">#REF!</definedName>
    <definedName name="KLHC25">#REF!</definedName>
    <definedName name="KLHH">#REF!</definedName>
    <definedName name="kll">#REF!</definedName>
    <definedName name="KLLC15">#REF!</definedName>
    <definedName name="KLLC25">#REF!</definedName>
    <definedName name="KLMC15">#REF!</definedName>
    <definedName name="KLMC25">#REF!</definedName>
    <definedName name="KLTHDN">#REF!</definedName>
    <definedName name="KLVANKHUON">#REF!</definedName>
    <definedName name="KNEHT">#REF!</definedName>
    <definedName name="Kng">#REF!</definedName>
    <definedName name="KP">#REF!</definedName>
    <definedName name="kp1ph">#REF!</definedName>
    <definedName name="Ks">#REF!</definedName>
    <definedName name="KSDA" localSheetId="0" hidden="1">{"'Sheet1'!$L$16"}</definedName>
    <definedName name="KSDA" localSheetId="1" hidden="1">{"'Sheet1'!$L$16"}</definedName>
    <definedName name="KSDA" localSheetId="2" hidden="1">{"'Sheet1'!$L$16"}</definedName>
    <definedName name="KSDA" localSheetId="3" hidden="1">{"'Sheet1'!$L$16"}</definedName>
    <definedName name="KSDA" hidden="1">{"'Sheet1'!$L$16"}</definedName>
    <definedName name="KSTK">#REF!</definedName>
    <definedName name="kt">#REF!</definedName>
    <definedName name="ktc">#REF!</definedName>
    <definedName name="Kte">#REF!</definedName>
    <definedName name="kv">#REF!</definedName>
    <definedName name="KVC">#REF!</definedName>
    <definedName name="kvl">1.166</definedName>
    <definedName name="Kxc">#REF!</definedName>
    <definedName name="Kxp">#REF!</definedName>
    <definedName name="Ky">#REF!</definedName>
    <definedName name="Ký_nép">#REF!</definedName>
    <definedName name="l">#REF!</definedName>
    <definedName name="l_1">#REF!</definedName>
    <definedName name="L_mong">#REF!</definedName>
    <definedName name="l1d">#REF!</definedName>
    <definedName name="l2.">#REF!</definedName>
    <definedName name="L63x6">5800</definedName>
    <definedName name="Lab_tec">#REF!</definedName>
    <definedName name="LABEL">#REF!</definedName>
    <definedName name="Labour_cost">#REF!</definedName>
    <definedName name="Lac_tec">#REF!</definedName>
    <definedName name="laisuat">#REF!</definedName>
    <definedName name="lan">#REF!</definedName>
    <definedName name="lancan">#REF!</definedName>
    <definedName name="LandPreperationWage">#REF!</definedName>
    <definedName name="lanhto">#REF!</definedName>
    <definedName name="lantrai">#REF!</definedName>
    <definedName name="lao_keo_dam_cau">#REF!</definedName>
    <definedName name="LAP_DAT_TBA">#REF!</definedName>
    <definedName name="laptram">#REF!</definedName>
    <definedName name="Lb">#REF!</definedName>
    <definedName name="LBR">#REF!</definedName>
    <definedName name="LBS_22">107800000</definedName>
    <definedName name="LC5_total">#REF!</definedName>
    <definedName name="LC6_total">#REF!</definedName>
    <definedName name="LCB">#REF!</definedName>
    <definedName name="lcc">#N/A</definedName>
    <definedName name="LCD">#REF!</definedName>
    <definedName name="Lcot">#REF!</definedName>
    <definedName name="LCT">#REF!</definedName>
    <definedName name="Ld">#REF!</definedName>
    <definedName name="LDAM">#REF!</definedName>
    <definedName name="Ldatcat">#REF!</definedName>
    <definedName name="ldm">#REF!</definedName>
    <definedName name="Leâ_Coâng_Minh">#REF!</definedName>
    <definedName name="Lf">#REF!</definedName>
    <definedName name="LgL">#REF!</definedName>
    <definedName name="lh">#REF!</definedName>
    <definedName name="LiendanhVUTRAC">#REF!</definedName>
    <definedName name="LIET_KE_VI_TRI_DZ0.4KV">#REF!</definedName>
    <definedName name="LIET_KE_VI_TRI_DZ22KV">#REF!</definedName>
    <definedName name="LietKeDZ">#REF!</definedName>
    <definedName name="limcount" hidden="1">13</definedName>
    <definedName name="line15">#REF!</definedName>
    <definedName name="list">#REF!</definedName>
    <definedName name="ljkl" localSheetId="0" hidden="1">{"'Sheet1'!$L$16"}</definedName>
    <definedName name="ljkl" localSheetId="1" hidden="1">{"'Sheet1'!$L$16"}</definedName>
    <definedName name="ljkl" localSheetId="2" hidden="1">{"'Sheet1'!$L$16"}</definedName>
    <definedName name="ljkl" localSheetId="3" hidden="1">{"'Sheet1'!$L$16"}</definedName>
    <definedName name="ljkl" hidden="1">{"'Sheet1'!$L$16"}</definedName>
    <definedName name="LK" localSheetId="0" hidden="1">{"'Sheet1'!$L$16"}</definedName>
    <definedName name="LK" localSheetId="1" hidden="1">{"'Sheet1'!$L$16"}</definedName>
    <definedName name="LK" localSheetId="2" hidden="1">{"'Sheet1'!$L$16"}</definedName>
    <definedName name="LK" localSheetId="3" hidden="1">{"'Sheet1'!$L$16"}</definedName>
    <definedName name="LK" hidden="1">{"'Sheet1'!$L$16"}</definedName>
    <definedName name="LK_hathe">#REF!</definedName>
    <definedName name="LLs">#REF!</definedName>
    <definedName name="LM">#REF!</definedName>
    <definedName name="Lmk">#REF!</definedName>
    <definedName name="LMU">#REF!</definedName>
    <definedName name="LMUSelected">#REF!</definedName>
    <definedName name="LN">#REF!</definedName>
    <definedName name="lnm">#N/A</definedName>
    <definedName name="Lnsc">#REF!</definedName>
    <definedName name="lntt">#REF!</definedName>
    <definedName name="loai">#REF!</definedName>
    <definedName name="LoÁi_BQL">#REF!</definedName>
    <definedName name="LoÁi_CT">#REF!</definedName>
    <definedName name="LOAI_DUONG">#REF!</definedName>
    <definedName name="Loai_TD">#REF!</definedName>
    <definedName name="LoaiCT">#REF!</definedName>
    <definedName name="loaimuong">#REF!</definedName>
    <definedName name="LoaixeH">#REF!</definedName>
    <definedName name="LoaixeXB">#REF!</definedName>
    <definedName name="loinhuan">#REF!</definedName>
    <definedName name="lon">#REF!</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tec">#REF!</definedName>
    <definedName name="LRMC">#REF!</definedName>
    <definedName name="lrung">#REF!</definedName>
    <definedName name="lt">#REF!</definedName>
    <definedName name="LTD">#REF!</definedName>
    <definedName name="ltdbgt">#REF!</definedName>
    <definedName name="LTGTQM">#REF!</definedName>
    <definedName name="ltre">#REF!</definedName>
    <definedName name="lu12.2">#REF!</definedName>
    <definedName name="lu14.5">#REF!</definedName>
    <definedName name="lu15.5">#REF!</definedName>
    <definedName name="lu8.5">#REF!</definedName>
    <definedName name="lulop25">#N/A</definedName>
    <definedName name="luoichanrac">#REF!</definedName>
    <definedName name="LuongGoiXuat">#REF!</definedName>
    <definedName name="LuongXuatBan">#REF!</definedName>
    <definedName name="lurung25">#N/A</definedName>
    <definedName name="luthep12">#N/A</definedName>
    <definedName name="luthep8.5">#N/A</definedName>
    <definedName name="luuthong">#REF!</definedName>
    <definedName name="lv..">#REF!</definedName>
    <definedName name="lVC">#REF!</definedName>
    <definedName name="lvr..">#REF!</definedName>
    <definedName name="LVT">#REF!</definedName>
    <definedName name="LVX">#REF!</definedName>
    <definedName name="Lx">#REF!</definedName>
    <definedName name="LX100N">#REF!</definedName>
    <definedName name="m">#REF!</definedName>
    <definedName name="M0.4">#REF!</definedName>
    <definedName name="m1.">#REF!</definedName>
    <definedName name="m10_">#REF!</definedName>
    <definedName name="M102bn">#REF!</definedName>
    <definedName name="M102bnvc">#REF!</definedName>
    <definedName name="M10aa1p">#REF!</definedName>
    <definedName name="M10bbnc">#REF!</definedName>
    <definedName name="M10bbvc">#REF!</definedName>
    <definedName name="M10bbvl">#REF!</definedName>
    <definedName name="m11_">#REF!</definedName>
    <definedName name="M122bnvc">#REF!</definedName>
    <definedName name="M12ba3p">#REF!</definedName>
    <definedName name="M12bb1p">#REF!</definedName>
    <definedName name="M12cbnc">#REF!</definedName>
    <definedName name="M12cbvl">#REF!</definedName>
    <definedName name="M14bb1p">#REF!</definedName>
    <definedName name="m1m">#REF!</definedName>
    <definedName name="m2_">#REF!</definedName>
    <definedName name="M2H">#REF!</definedName>
    <definedName name="m2m">#REF!</definedName>
    <definedName name="m3_">#REF!</definedName>
    <definedName name="m3m">#REF!</definedName>
    <definedName name="m4_">#REF!</definedName>
    <definedName name="m4m">#REF!</definedName>
    <definedName name="m5_">#REF!</definedName>
    <definedName name="m6_">#REF!</definedName>
    <definedName name="m7_">#REF!</definedName>
    <definedName name="m8_">#REF!</definedName>
    <definedName name="M8aaHT">#REF!</definedName>
    <definedName name="m8aanc">#REF!</definedName>
    <definedName name="m8aavl">#REF!</definedName>
    <definedName name="M8aHT">#REF!</definedName>
    <definedName name="m9_">#REF!</definedName>
    <definedName name="Ma3pnc">#REF!</definedName>
    <definedName name="Ma3pvl">#REF!</definedName>
    <definedName name="Maa3pnc">#REF!</definedName>
    <definedName name="Maa3pvl">#REF!</definedName>
    <definedName name="macbt">#REF!</definedName>
    <definedName name="MACRO">#REF!</definedName>
    <definedName name="Macro2">#REF!</definedName>
    <definedName name="Macro3">#REF!</definedName>
    <definedName name="MACTANG_BD">#REF!</definedName>
    <definedName name="MACTANG_HT_BD">#REF!</definedName>
    <definedName name="MACTANG_HT_KT">#REF!</definedName>
    <definedName name="MACTANG_KT">#REF!</definedName>
    <definedName name="mahang">#REF!</definedName>
    <definedName name="mahang_tondk">#REF!</definedName>
    <definedName name="mahieu">#REF!</definedName>
    <definedName name="MAJ_CON_EQP">#REF!</definedName>
    <definedName name="MaKhachNhapXuat">#REF!</definedName>
    <definedName name="MaMay_Q">#N/A</definedName>
    <definedName name="MaNhapXuat">#REF!</definedName>
    <definedName name="Mat_cau">#REF!</definedName>
    <definedName name="MatDuong">#REF!</definedName>
    <definedName name="MATK">#REF!</definedName>
    <definedName name="Maùy_bieán_aùp_löïc_110_22_15KV___40MVA">#REF!</definedName>
    <definedName name="Maùy_thi_coâng">"mtc"</definedName>
    <definedName name="MAVANKHUON">#REF!</definedName>
    <definedName name="MAVLTHDN">#REF!</definedName>
    <definedName name="maybua">#REF!</definedName>
    <definedName name="maycay">#REF!</definedName>
    <definedName name="mayrhhbtn100">#REF!</definedName>
    <definedName name="mayrhhbtn65">#REF!</definedName>
    <definedName name="mayui110">#REF!</definedName>
    <definedName name="mazut">#REF!</definedName>
    <definedName name="MB20nc">#REF!</definedName>
    <definedName name="MB20vc">#REF!</definedName>
    <definedName name="MB20vl">#REF!</definedName>
    <definedName name="MBA">#REF!</definedName>
    <definedName name="Mba1p">#REF!</definedName>
    <definedName name="Mba3p">#REF!</definedName>
    <definedName name="Mbb3p">#REF!</definedName>
    <definedName name="Mbn1p">#REF!</definedName>
    <definedName name="MBT">#REF!</definedName>
    <definedName name="Mbtong">#REF!</definedName>
    <definedName name="mc1.5">#REF!</definedName>
    <definedName name="mc1.5s7">#REF!</definedName>
    <definedName name="mcbt">#REF!</definedName>
    <definedName name="mcgd">#REF!</definedName>
    <definedName name="mcgds7">#REF!</definedName>
    <definedName name="MDBT">#REF!</definedName>
    <definedName name="me">#REF!</definedName>
    <definedName name="Mè_A1">#REF!</definedName>
    <definedName name="Mè_A2">#REF!</definedName>
    <definedName name="MENU1">#REF!</definedName>
    <definedName name="MENUVIEW">#REF!</definedName>
    <definedName name="MESSAGE">#REF!</definedName>
    <definedName name="MESSAGE1">#REF!</definedName>
    <definedName name="MESSAGE2">#REF!</definedName>
    <definedName name="METAL">#REF!</definedName>
    <definedName name="MG_A">#REF!</definedName>
    <definedName name="MHDG">#REF!</definedName>
    <definedName name="mi">#REF!</definedName>
    <definedName name="MIH">#REF!</definedName>
    <definedName name="MINH">#REF!</definedName>
    <definedName name="minh_1">#REF!</definedName>
    <definedName name="minh_mtk">#REF!</definedName>
    <definedName name="minh1">#REF!</definedName>
    <definedName name="miyu" localSheetId="0" hidden="1">{"'Sheet1'!$L$16"}</definedName>
    <definedName name="miyu" localSheetId="1" hidden="1">{"'Sheet1'!$L$16"}</definedName>
    <definedName name="miyu" localSheetId="2" hidden="1">{"'Sheet1'!$L$16"}</definedName>
    <definedName name="miyu" localSheetId="3" hidden="1">{"'Sheet1'!$L$16"}</definedName>
    <definedName name="miyu" hidden="1">{"'Sheet1'!$L$16"}</definedName>
    <definedName name="MM">#REF!</definedName>
    <definedName name="mnkhi">#REF!</definedName>
    <definedName name="mo" localSheetId="0" hidden="1">{"'Sheet1'!$L$16"}</definedName>
    <definedName name="mo" localSheetId="1" hidden="1">{"'Sheet1'!$L$16"}</definedName>
    <definedName name="mo" localSheetId="2" hidden="1">{"'Sheet1'!$L$16"}</definedName>
    <definedName name="mo" localSheetId="3" hidden="1">{"'Sheet1'!$L$16"}</definedName>
    <definedName name="mo" hidden="1">{"'Sheet1'!$L$16"}</definedName>
    <definedName name="MODIFY">#REF!</definedName>
    <definedName name="moi" localSheetId="0" hidden="1">{"'Sheet1'!$L$16"}</definedName>
    <definedName name="moi" localSheetId="1" hidden="1">{"'Sheet1'!$L$16"}</definedName>
    <definedName name="moi" localSheetId="2" hidden="1">{"'Sheet1'!$L$16"}</definedName>
    <definedName name="moi" localSheetId="3" hidden="1">{"'Sheet1'!$L$16"}</definedName>
    <definedName name="moi" hidden="1">{"'Sheet1'!$L$16"}</definedName>
    <definedName name="mongbang">#REF!</definedName>
    <definedName name="mongdon">#REF!</definedName>
    <definedName name="Morning">#N/A</definedName>
    <definedName name="Morong">#REF!</definedName>
    <definedName name="Morong4054_85">#REF!</definedName>
    <definedName name="morong4054_98">#REF!</definedName>
    <definedName name="Moùng">#REF!</definedName>
    <definedName name="mR">#REF!</definedName>
    <definedName name="mrai">#REF!</definedName>
    <definedName name="msan">#REF!</definedName>
    <definedName name="MSCT">#REF!</definedName>
    <definedName name="msvt_bg">#REF!</definedName>
    <definedName name="MSVT_TAM">#REF!</definedName>
    <definedName name="mtcdg">#REF!</definedName>
    <definedName name="MTCLD">#REF!</definedName>
    <definedName name="MTCT">#REF!</definedName>
    <definedName name="mtk">#REF!</definedName>
    <definedName name="MTMAC12">#REF!</definedName>
    <definedName name="MTN">#REF!</definedName>
    <definedName name="mtram">#REF!</definedName>
    <definedName name="Mtt">#REF!</definedName>
    <definedName name="Mtth">#REF!</definedName>
    <definedName name="MttI">#REF!</definedName>
    <definedName name="MttII">#REF!</definedName>
    <definedName name="MttX">#REF!</definedName>
    <definedName name="MTXL">#REF!</definedName>
    <definedName name="Mu">#REF!</definedName>
    <definedName name="Mu_">#REF!</definedName>
    <definedName name="MUA">#REF!</definedName>
    <definedName name="mui">#REF!</definedName>
    <definedName name="mxlat">#REF!</definedName>
    <definedName name="mxuc">#REF!</definedName>
    <definedName name="myle">#REF!</definedName>
    <definedName name="n">#REF!</definedName>
    <definedName name="n_1">#REF!</definedName>
    <definedName name="N_1111">#REF!</definedName>
    <definedName name="N_1112">#REF!</definedName>
    <definedName name="N_1121">#REF!</definedName>
    <definedName name="N_1122">#REF!</definedName>
    <definedName name="N_1131">#REF!</definedName>
    <definedName name="N_1132">#REF!</definedName>
    <definedName name="N_131">#REF!</definedName>
    <definedName name="N_1331">#REF!</definedName>
    <definedName name="N_1332">#REF!</definedName>
    <definedName name="N_1338">#REF!</definedName>
    <definedName name="N_1388">#REF!</definedName>
    <definedName name="N_139">#REF!</definedName>
    <definedName name="N_141">#REF!</definedName>
    <definedName name="N_1421">#REF!</definedName>
    <definedName name="N_1422">#REF!</definedName>
    <definedName name="N_144">#REF!</definedName>
    <definedName name="N_152">#REF!</definedName>
    <definedName name="N_1531">#REF!</definedName>
    <definedName name="N_1532">#REF!</definedName>
    <definedName name="N_154">#REF!</definedName>
    <definedName name="N_155">#REF!</definedName>
    <definedName name="N_156">#REF!</definedName>
    <definedName name="n_2">#REF!</definedName>
    <definedName name="N_2111">#REF!</definedName>
    <definedName name="N_2112">#REF!</definedName>
    <definedName name="N_2113">#REF!</definedName>
    <definedName name="N_2114">#REF!</definedName>
    <definedName name="N_2115">#REF!</definedName>
    <definedName name="N_2118">#REF!</definedName>
    <definedName name="N_2131">#REF!</definedName>
    <definedName name="N_2132">#REF!</definedName>
    <definedName name="N_2134">#REF!</definedName>
    <definedName name="N_2138">#REF!</definedName>
    <definedName name="N_2141">#REF!</definedName>
    <definedName name="N_2142">#REF!</definedName>
    <definedName name="N_2143">#REF!</definedName>
    <definedName name="N_2411">#REF!</definedName>
    <definedName name="N_2412">#REF!</definedName>
    <definedName name="N_2413">#REF!</definedName>
    <definedName name="N_244">#REF!</definedName>
    <definedName name="n_3">#REF!</definedName>
    <definedName name="N_311">#REF!</definedName>
    <definedName name="N_315">#REF!</definedName>
    <definedName name="N_331">#REF!</definedName>
    <definedName name="N_33311">#REF!</definedName>
    <definedName name="N_33312">#REF!</definedName>
    <definedName name="N_3333">#REF!</definedName>
    <definedName name="N_3334">#REF!</definedName>
    <definedName name="N_3337">#REF!</definedName>
    <definedName name="N_3338">#REF!</definedName>
    <definedName name="N_3339">#REF!</definedName>
    <definedName name="N_334">#REF!</definedName>
    <definedName name="N_3383">#REF!</definedName>
    <definedName name="N_3384">#REF!</definedName>
    <definedName name="N_3388">#REF!</definedName>
    <definedName name="N_411">#REF!</definedName>
    <definedName name="N_412">#REF!</definedName>
    <definedName name="N_413">#REF!</definedName>
    <definedName name="N_415">#REF!</definedName>
    <definedName name="N_416">#REF!</definedName>
    <definedName name="N_4211">#REF!</definedName>
    <definedName name="N_4212">#REF!</definedName>
    <definedName name="N_441">#REF!</definedName>
    <definedName name="N_5111">#REF!</definedName>
    <definedName name="N_621">#REF!</definedName>
    <definedName name="N_622">#REF!</definedName>
    <definedName name="N_6271">#REF!</definedName>
    <definedName name="N_6272">#REF!</definedName>
    <definedName name="N_6273">#REF!</definedName>
    <definedName name="N_6274">#REF!</definedName>
    <definedName name="N_6277">#REF!</definedName>
    <definedName name="N_6278">#REF!</definedName>
    <definedName name="N_632">#REF!</definedName>
    <definedName name="N_6412">#REF!</definedName>
    <definedName name="N_6417">#REF!</definedName>
    <definedName name="N_6421">#REF!</definedName>
    <definedName name="N_6422">#REF!</definedName>
    <definedName name="N_6423">#REF!</definedName>
    <definedName name="N_6424">#REF!</definedName>
    <definedName name="N_6425">#REF!</definedName>
    <definedName name="N_6427">#REF!</definedName>
    <definedName name="N_6428">#REF!</definedName>
    <definedName name="N_711">#REF!</definedName>
    <definedName name="N_721">#REF!</definedName>
    <definedName name="N_811">#REF!</definedName>
    <definedName name="N_821">#REF!</definedName>
    <definedName name="N_911">#REF!</definedName>
    <definedName name="N_Class1">#REF!</definedName>
    <definedName name="N_Class2">#REF!</definedName>
    <definedName name="N_Class3">#REF!</definedName>
    <definedName name="N_Class4">#REF!</definedName>
    <definedName name="N_Class5">#REF!</definedName>
    <definedName name="N_con">#REF!</definedName>
    <definedName name="N_GTGTKT">#REF!</definedName>
    <definedName name="N_lchae">#REF!</definedName>
    <definedName name="N_NPT">#REF!</definedName>
    <definedName name="N_P">#REF!</definedName>
    <definedName name="N_run">#REF!</definedName>
    <definedName name="N_sed">#REF!</definedName>
    <definedName name="N_TG">#REF!</definedName>
    <definedName name="N_TM">#REF!</definedName>
    <definedName name="N_TSCD">#REF!</definedName>
    <definedName name="N_TSLD">#REF!</definedName>
    <definedName name="N_V">#REF!</definedName>
    <definedName name="N_volae">#REF!</definedName>
    <definedName name="n1_">#REF!</definedName>
    <definedName name="n1pig">#REF!</definedName>
    <definedName name="N1pIGvc">#REF!</definedName>
    <definedName name="n1pind">#REF!</definedName>
    <definedName name="N1pINDvc">#REF!</definedName>
    <definedName name="n1ping">#REF!</definedName>
    <definedName name="N1pINGvc">#REF!</definedName>
    <definedName name="n1pint">#REF!</definedName>
    <definedName name="n2_">#REF!</definedName>
    <definedName name="n3_">#REF!</definedName>
    <definedName name="n4_">#REF!</definedName>
    <definedName name="Na">#REF!</definedName>
    <definedName name="Nam">#REF!</definedName>
    <definedName name="NAMCHODON">#REF!</definedName>
    <definedName name="Name">#REF!</definedName>
    <definedName name="naunhua">#N/A</definedName>
    <definedName name="nc">#REF!</definedName>
    <definedName name="nc.3">#REF!</definedName>
    <definedName name="nc.4">#REF!</definedName>
    <definedName name="nc_btm10">#REF!</definedName>
    <definedName name="nc_btm100">#REF!</definedName>
    <definedName name="nc1p">#REF!</definedName>
    <definedName name="nc2.0">#REF!</definedName>
    <definedName name="nc2.1">#REF!</definedName>
    <definedName name="nc2.1I">#REF!</definedName>
    <definedName name="nc2.1II">#REF!</definedName>
    <definedName name="nc2.1III">#REF!</definedName>
    <definedName name="nc2.1IV">#REF!</definedName>
    <definedName name="nc2.2">#REF!</definedName>
    <definedName name="nc2.2I">#REF!</definedName>
    <definedName name="nc2.2II">#REF!</definedName>
    <definedName name="nc2.2III">#REF!</definedName>
    <definedName name="nc2.2IV">#REF!</definedName>
    <definedName name="nc2.3">#REF!</definedName>
    <definedName name="nc2.3I">#REF!</definedName>
    <definedName name="nc2.3II">#REF!</definedName>
    <definedName name="nc2.3III">#REF!</definedName>
    <definedName name="nc2.3IV">#REF!</definedName>
    <definedName name="nc2.4">#REF!</definedName>
    <definedName name="nc2.4I">#REF!</definedName>
    <definedName name="nc2.4II">#REF!</definedName>
    <definedName name="nc2.4III">#REF!</definedName>
    <definedName name="nc2.4IV">#REF!</definedName>
    <definedName name="nc2.5I">#REF!</definedName>
    <definedName name="nc2.5II">#REF!</definedName>
    <definedName name="nc2.5III">#REF!</definedName>
    <definedName name="nc2.5IV">#REF!</definedName>
    <definedName name="nc2.6">#REF!</definedName>
    <definedName name="nc2.6I">#REF!</definedName>
    <definedName name="nc2.6II">#REF!</definedName>
    <definedName name="nc2.6III">#REF!</definedName>
    <definedName name="nc2.6IV">#REF!</definedName>
    <definedName name="nc2.7I">#REF!</definedName>
    <definedName name="nc2.7II">#REF!</definedName>
    <definedName name="nc2.7III">#REF!</definedName>
    <definedName name="nc2.7IV">#REF!</definedName>
    <definedName name="nc2.8">#REF!</definedName>
    <definedName name="nc2.8I">#REF!</definedName>
    <definedName name="nc2.8II">#REF!</definedName>
    <definedName name="nc2.8III">#REF!</definedName>
    <definedName name="nc2.8IV">#REF!</definedName>
    <definedName name="nc2.9">#REF!</definedName>
    <definedName name="nc2.9I">#REF!</definedName>
    <definedName name="nc2.9II">#REF!</definedName>
    <definedName name="nc2.9III">#REF!</definedName>
    <definedName name="nc2.9IV">#REF!</definedName>
    <definedName name="nc2I">#REF!</definedName>
    <definedName name="nc2II">#REF!</definedName>
    <definedName name="nc2III">#REF!</definedName>
    <definedName name="nc2IV">#REF!</definedName>
    <definedName name="nc3.0">#REF!</definedName>
    <definedName name="nc3.1">#REF!</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#REF!</definedName>
    <definedName name="nc3.3I">#REF!</definedName>
    <definedName name="nc3.3II">#REF!</definedName>
    <definedName name="nc3.3III">#REF!</definedName>
    <definedName name="nc3.3IV">#REF!</definedName>
    <definedName name="nc3.4">#REF!</definedName>
    <definedName name="nc3.4I">#REF!</definedName>
    <definedName name="nc3.4II">#REF!</definedName>
    <definedName name="nc3.4III">#REF!</definedName>
    <definedName name="nc3.4IV">#REF!</definedName>
    <definedName name="nc3.5I">#REF!</definedName>
    <definedName name="nc3.5II">#REF!</definedName>
    <definedName name="nc3.5III">#REF!</definedName>
    <definedName name="nc3.5IV">#REF!</definedName>
    <definedName name="nc3.6">#REF!</definedName>
    <definedName name="nc3.6I">#REF!</definedName>
    <definedName name="nc3.6II">#REF!</definedName>
    <definedName name="nc3.6III">#REF!</definedName>
    <definedName name="nc3.6IV">#REF!</definedName>
    <definedName name="nc3.7">#REF!</definedName>
    <definedName name="nc3.7I">#REF!</definedName>
    <definedName name="nc3.7II">#REF!</definedName>
    <definedName name="nc3.7III">#REF!</definedName>
    <definedName name="nc3.7IV">#REF!</definedName>
    <definedName name="nc3.8">#REF!</definedName>
    <definedName name="nc3.8I">#REF!</definedName>
    <definedName name="nc3.8II">#REF!</definedName>
    <definedName name="nc3.8III">#REF!</definedName>
    <definedName name="nc3.8IV">#REF!</definedName>
    <definedName name="nc3.9">#REF!</definedName>
    <definedName name="nc3.9I">#REF!</definedName>
    <definedName name="nc3.9II">#REF!</definedName>
    <definedName name="nc3.9III">#REF!</definedName>
    <definedName name="nc3.9IV">#REF!</definedName>
    <definedName name="nc3I">#REF!</definedName>
    <definedName name="nc3II">#REF!</definedName>
    <definedName name="nc3III">#REF!</definedName>
    <definedName name="nc3IV">#REF!</definedName>
    <definedName name="nc3p">#REF!</definedName>
    <definedName name="nc4.0">#REF!</definedName>
    <definedName name="nc4.1">#REF!</definedName>
    <definedName name="nc4.1I">#REF!</definedName>
    <definedName name="nc4.1II">#REF!</definedName>
    <definedName name="nc4.1III">#REF!</definedName>
    <definedName name="nc4.1IV">#REF!</definedName>
    <definedName name="nc4.2">#REF!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#REF!</definedName>
    <definedName name="nc4.4I">#REF!</definedName>
    <definedName name="nc4.4II">#REF!</definedName>
    <definedName name="nc4.4III">#REF!</definedName>
    <definedName name="nc4.4IV">#REF!</definedName>
    <definedName name="nc4.5">#REF!</definedName>
    <definedName name="nc4.5I">#REF!</definedName>
    <definedName name="nc4.5II">#REF!</definedName>
    <definedName name="nc4.5III">#REF!</definedName>
    <definedName name="nc4.5IV">#REF!</definedName>
    <definedName name="nc4.6">#REF!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#REF!</definedName>
    <definedName name="nc4.8I">#REF!</definedName>
    <definedName name="nc4.8II">#REF!</definedName>
    <definedName name="nc4.8III">#REF!</definedName>
    <definedName name="nc4.8IV">#REF!</definedName>
    <definedName name="nc4.9">#REF!</definedName>
    <definedName name="nc4.9I">#REF!</definedName>
    <definedName name="nc4.9II">#REF!</definedName>
    <definedName name="nc4.9III">#REF!</definedName>
    <definedName name="nc4.9IV">#REF!</definedName>
    <definedName name="nc4I">#REF!</definedName>
    <definedName name="nc4II">#REF!</definedName>
    <definedName name="nc4III">#REF!</definedName>
    <definedName name="nc4IV">#REF!</definedName>
    <definedName name="nc5.0">#REF!</definedName>
    <definedName name="nc5.1">#REF!</definedName>
    <definedName name="nc5.2">#REF!</definedName>
    <definedName name="nc5.3">#REF!</definedName>
    <definedName name="nc5.4">#REF!</definedName>
    <definedName name="nc5.5">#REF!</definedName>
    <definedName name="nc5.6">#REF!</definedName>
    <definedName name="nc5.7">#REF!</definedName>
    <definedName name="nc5.8">#REF!</definedName>
    <definedName name="nc5.9">#REF!</definedName>
    <definedName name="nc5I">#REF!</definedName>
    <definedName name="nc5II">#REF!</definedName>
    <definedName name="nc5III">#REF!</definedName>
    <definedName name="nc5IV">#REF!</definedName>
    <definedName name="nc6.0">#REF!</definedName>
    <definedName name="nc6.1">#REF!</definedName>
    <definedName name="nc6.2">#REF!</definedName>
    <definedName name="nc6.3">#REF!</definedName>
    <definedName name="nc6.4">#REF!</definedName>
    <definedName name="nc6.5">#REF!</definedName>
    <definedName name="nc6.6">#REF!</definedName>
    <definedName name="nc6.7">#REF!</definedName>
    <definedName name="nc6.8">#REF!</definedName>
    <definedName name="nc6.9">#REF!</definedName>
    <definedName name="nc7.0">#REF!</definedName>
    <definedName name="NCBD100">#REF!</definedName>
    <definedName name="NCBD200">#REF!</definedName>
    <definedName name="NCBD250">#REF!</definedName>
    <definedName name="ncc">1.183</definedName>
    <definedName name="NCC2.5">#REF!</definedName>
    <definedName name="NCC2.7">#REF!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1">#REF!</definedName>
    <definedName name="nccs">#REF!</definedName>
    <definedName name="NCCT3p">#REF!</definedName>
    <definedName name="ncd">1.066</definedName>
    <definedName name="ncday35">#REF!</definedName>
    <definedName name="ncday50">#REF!</definedName>
    <definedName name="ncday70">#REF!</definedName>
    <definedName name="ncday95">#REF!</definedName>
    <definedName name="ncdg">#REF!</definedName>
    <definedName name="NCGF">#REF!</definedName>
    <definedName name="ncgff">#REF!</definedName>
    <definedName name="NCKday">#REF!</definedName>
    <definedName name="NCKT">#REF!</definedName>
    <definedName name="NCLD">#REF!</definedName>
    <definedName name="NCMTC">#REF!</definedName>
    <definedName name="ncong">#REF!</definedName>
    <definedName name="NCPP">#REF!</definedName>
    <definedName name="nctn">#REF!</definedName>
    <definedName name="nctram">#REF!</definedName>
    <definedName name="ncv">#REF!</definedName>
    <definedName name="NCVC100">#REF!</definedName>
    <definedName name="NCVC200">#REF!</definedName>
    <definedName name="NCVC250">#REF!</definedName>
    <definedName name="NCVC3P">#REF!</definedName>
    <definedName name="NCVCM100">#REF!</definedName>
    <definedName name="NCVCM200">#REF!</definedName>
    <definedName name="ncxlkcs">#REF!</definedName>
    <definedName name="ncxlkd">#REF!</definedName>
    <definedName name="ncxlkh">#REF!</definedName>
    <definedName name="ncxlkt">#REF!</definedName>
    <definedName name="ncxlktnl">#REF!</definedName>
    <definedName name="ncxlpxsx">#REF!</definedName>
    <definedName name="ncxltc">#REF!</definedName>
    <definedName name="ndc">#REF!</definedName>
    <definedName name="NDFN">#REF!</definedName>
    <definedName name="NDFP">#REF!</definedName>
    <definedName name="Ne" localSheetId="0" hidden="1">{"'Sheet1'!$L$16"}</definedName>
    <definedName name="Ne" localSheetId="1" hidden="1">{"'Sheet1'!$L$16"}</definedName>
    <definedName name="Ne" localSheetId="2" hidden="1">{"'Sheet1'!$L$16"}</definedName>
    <definedName name="Ne" localSheetId="3" hidden="1">{"'Sheet1'!$L$16"}</definedName>
    <definedName name="Ne" hidden="1">{"'Sheet1'!$L$16"}</definedName>
    <definedName name="NECCO">#REF!</definedName>
    <definedName name="NECCO_bill">#REF!</definedName>
    <definedName name="NECCO_VL">#REF!</definedName>
    <definedName name="NenDuong">#REF!</definedName>
    <definedName name="nenkhi">#N/A</definedName>
    <definedName name="nenkhi17">#N/A</definedName>
    <definedName name="nenkhidau102">#REF!</definedName>
    <definedName name="nenkhidau120">#REF!</definedName>
    <definedName name="nenkhidau1200">#REF!</definedName>
    <definedName name="nenkhidau200">#REF!</definedName>
    <definedName name="nenkhidau240">#REF!</definedName>
    <definedName name="nenkhidau300">#REF!</definedName>
    <definedName name="nenkhidau360">#REF!</definedName>
    <definedName name="nenkhidau5.5">#REF!</definedName>
    <definedName name="nenkhidau540">#REF!</definedName>
    <definedName name="nenkhidau600">#REF!</definedName>
    <definedName name="nenkhidau660">#REF!</definedName>
    <definedName name="nenkhidau75">#REF!</definedName>
    <definedName name="nenkhidien10">#REF!</definedName>
    <definedName name="nenkhidien150">#REF!</definedName>
    <definedName name="nenkhidien216">#REF!</definedName>
    <definedName name="nenkhidien22">#REF!</definedName>
    <definedName name="nenkhidien270">#REF!</definedName>
    <definedName name="nenkhidien30">#REF!</definedName>
    <definedName name="nenkhidien300">#REF!</definedName>
    <definedName name="nenkhidien5">#REF!</definedName>
    <definedName name="nenkhidien56">#REF!</definedName>
    <definedName name="nenkhidien600">#REF!</definedName>
    <definedName name="nenkhixang11">#REF!</definedName>
    <definedName name="nenkhixang120">#REF!</definedName>
    <definedName name="nenkhixang200">#REF!</definedName>
    <definedName name="nenkhixang25">#REF!</definedName>
    <definedName name="nenkhixang3">#REF!</definedName>
    <definedName name="nenkhixang300">#REF!</definedName>
    <definedName name="nenkhixang40">#REF!</definedName>
    <definedName name="nenkhixang600">#REF!</definedName>
    <definedName name="neo4T">#N/A</definedName>
    <definedName name="NET">#REF!</definedName>
    <definedName name="NET_1">#REF!</definedName>
    <definedName name="NET_ANA">#REF!</definedName>
    <definedName name="NET_ANA_1">#REF!</definedName>
    <definedName name="NET_ANA_2">#REF!</definedName>
    <definedName name="NEXT">#REF!</definedName>
    <definedName name="NGAØY">#REF!</definedName>
    <definedName name="ngau">#REF!</definedName>
    <definedName name="NgayNhapXuat">#REF!</definedName>
    <definedName name="nght">#REF!</definedName>
    <definedName name="ngu" localSheetId="0" hidden="1">{"'Sheet1'!$L$16"}</definedName>
    <definedName name="ngu" localSheetId="1" hidden="1">{"'Sheet1'!$L$16"}</definedName>
    <definedName name="ngu" localSheetId="2" hidden="1">{"'Sheet1'!$L$16"}</definedName>
    <definedName name="ngu" localSheetId="3" hidden="1">{"'Sheet1'!$L$16"}</definedName>
    <definedName name="ngu" hidden="1">{"'Sheet1'!$L$16"}</definedName>
    <definedName name="NH">#REF!</definedName>
    <definedName name="NHAÂN_COÂNG" localSheetId="0">BTRAM</definedName>
    <definedName name="NHAÂN_COÂNG" localSheetId="1">BTRAM</definedName>
    <definedName name="NHAÂN_COÂNG" localSheetId="2">BTRAM</definedName>
    <definedName name="NHAÂN_COÂNG" localSheetId="3">BTRAM</definedName>
    <definedName name="NHAÂN_COÂNG">BTRAM</definedName>
    <definedName name="Nhaân_coâng_baäc_3_0_7__Nhoùm_1">"nc"</definedName>
    <definedName name="Nhâm_Ctr">#REF!</definedName>
    <definedName name="Nhancong2">#REF!</definedName>
    <definedName name="Nhapsolieu">#REF!</definedName>
    <definedName name="nhcong">#REF!</definedName>
    <definedName name="nhcong1">#REF!</definedName>
    <definedName name="nhcong2">#REF!</definedName>
    <definedName name="nhd">#REF!</definedName>
    <definedName name="nhfffd" localSheetId="0">{"DZ-TDTB2.XLS","Dcksat.xls"}</definedName>
    <definedName name="nhfffd" localSheetId="1">{"DZ-TDTB2.XLS","Dcksat.xls"}</definedName>
    <definedName name="nhfffd" localSheetId="2">{"DZ-TDTB2.XLS","Dcksat.xls"}</definedName>
    <definedName name="nhfffd" localSheetId="3">{"DZ-TDTB2.XLS","Dcksat.xls"}</definedName>
    <definedName name="nhfffd">{"DZ-TDTB2.XLS","Dcksat.xls"}</definedName>
    <definedName name="NhienlieuNL">#REF!</definedName>
    <definedName name="nhn">#REF!</definedName>
    <definedName name="NhNgam">#REF!</definedName>
    <definedName name="NHot">#REF!</definedName>
    <definedName name="NhTreo">#REF!</definedName>
    <definedName name="nhu">#REF!</definedName>
    <definedName name="nhua">#REF!</definedName>
    <definedName name="nhuad">#REF!</definedName>
    <definedName name="nhutuong">#N/A</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4nc3p">#REF!</definedName>
    <definedName name="nin14vl3p">#REF!</definedName>
    <definedName name="nin1903p">#REF!</definedName>
    <definedName name="nin190nc3p">#REF!</definedName>
    <definedName name="nin190vl3p">#REF!</definedName>
    <definedName name="NIN20nc">#REF!</definedName>
    <definedName name="NIN20vc">#REF!</definedName>
    <definedName name="NIN20vl">#REF!</definedName>
    <definedName name="nin2903p">#REF!</definedName>
    <definedName name="nin290nc3p">#REF!</definedName>
    <definedName name="nin290vl3p">#REF!</definedName>
    <definedName name="nin3p">#REF!</definedName>
    <definedName name="NIN9020nc">#REF!</definedName>
    <definedName name="NIN9020vc">#REF!</definedName>
    <definedName name="NIN9020vl">#REF!</definedName>
    <definedName name="NIN90nc">#REF!</definedName>
    <definedName name="NIN90vc">#REF!</definedName>
    <definedName name="NIN90vl">#REF!</definedName>
    <definedName name="nind">#REF!</definedName>
    <definedName name="nind1p">#REF!</definedName>
    <definedName name="nind3p">#REF!</definedName>
    <definedName name="nindnc1p">#REF!</definedName>
    <definedName name="nindnc3p">#REF!</definedName>
    <definedName name="NINDvc">#REF!</definedName>
    <definedName name="nindvl1p">#REF!</definedName>
    <definedName name="nindvl3p">#REF!</definedName>
    <definedName name="ning1p">#REF!</definedName>
    <definedName name="ningnc1p">#REF!</definedName>
    <definedName name="ningvl1p">#REF!</definedName>
    <definedName name="ninnc3p">#REF!</definedName>
    <definedName name="nint1p">#REF!</definedName>
    <definedName name="nintnc1p">#REF!</definedName>
    <definedName name="nintvl1p">#REF!</definedName>
    <definedName name="NINvc">#REF!</definedName>
    <definedName name="ninvl3p">#REF!</definedName>
    <definedName name="nl">#REF!</definedName>
    <definedName name="nl1p">#REF!</definedName>
    <definedName name="nl3p">#REF!</definedName>
    <definedName name="NLFElse">#REF!</definedName>
    <definedName name="NLHC15">#REF!</definedName>
    <definedName name="NLHC25">#REF!</definedName>
    <definedName name="NLLC15">#REF!</definedName>
    <definedName name="NLLC25">#REF!</definedName>
    <definedName name="NLMC15">#REF!</definedName>
    <definedName name="NLMC25">#REF!</definedName>
    <definedName name="nlnc3p">#REF!</definedName>
    <definedName name="nlnc3pha">#REF!</definedName>
    <definedName name="NLTK1p">#REF!</definedName>
    <definedName name="nlvl3p">#REF!</definedName>
    <definedName name="nm">#REF!</definedName>
    <definedName name="Nms">#REF!</definedName>
    <definedName name="nn">#REF!</definedName>
    <definedName name="nn1p">#REF!</definedName>
    <definedName name="nn3p">#REF!</definedName>
    <definedName name="nnn" localSheetId="0" hidden="1">{"'Sheet1'!$L$16"}</definedName>
    <definedName name="nnn" localSheetId="1" hidden="1">{"'Sheet1'!$L$16"}</definedName>
    <definedName name="nnn" localSheetId="2" hidden="1">{"'Sheet1'!$L$16"}</definedName>
    <definedName name="nnn" localSheetId="3" hidden="1">{"'Sheet1'!$L$16"}</definedName>
    <definedName name="nnn" hidden="1">{"'Sheet1'!$L$16"}</definedName>
    <definedName name="nnnc3p">#REF!</definedName>
    <definedName name="nnvl3p">#REF!</definedName>
    <definedName name="No">#REF!</definedName>
    <definedName name="No.9" localSheetId="0" hidden="1">{"'Sheet1'!$L$16"}</definedName>
    <definedName name="No.9" localSheetId="1" hidden="1">{"'Sheet1'!$L$16"}</definedName>
    <definedName name="No.9" localSheetId="2" hidden="1">{"'Sheet1'!$L$16"}</definedName>
    <definedName name="No.9" localSheetId="3" hidden="1">{"'Sheet1'!$L$16"}</definedName>
    <definedName name="No.9" hidden="1">{"'Sheet1'!$L$16"}</definedName>
    <definedName name="noc">#REF!</definedName>
    <definedName name="NOISUY">#REF!</definedName>
    <definedName name="NoiSuy_TKP">#REF!</definedName>
    <definedName name="none">#REF!</definedName>
    <definedName name="nop">#REF!</definedName>
    <definedName name="Np">#REF!</definedName>
    <definedName name="Np_">#REF!</definedName>
    <definedName name="npr">#REF!</definedName>
    <definedName name="Nq">#REF!</definedName>
    <definedName name="nqd">#REF!</definedName>
    <definedName name="NrYC">#REF!</definedName>
    <definedName name="NS_ChonThauTB">#REF!</definedName>
    <definedName name="NS_ChonThauXL">#REF!</definedName>
    <definedName name="NS_CPQLDA">#REF!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k">#REF!</definedName>
    <definedName name="nsl">#REF!</definedName>
    <definedName name="nt">#REF!</definedName>
    <definedName name="ÑTHH">#REF!</definedName>
    <definedName name="nuoc2">#REF!</definedName>
    <definedName name="nuoc4">#REF!</definedName>
    <definedName name="nuoc5">#REF!</definedName>
    <definedName name="Nut_tec">#REF!</definedName>
    <definedName name="nuy">#REF!</definedName>
    <definedName name="NVF">#REF!</definedName>
    <definedName name="nw">#REF!</definedName>
    <definedName name="nxc">#REF!</definedName>
    <definedName name="NXHT">#REF!</definedName>
    <definedName name="NXnc">#REF!</definedName>
    <definedName name="nxp">#REF!</definedName>
    <definedName name="NXvl">#REF!</definedName>
    <definedName name="o" localSheetId="0" hidden="1">{"'Sheet1'!$L$16"}</definedName>
    <definedName name="o" localSheetId="1" hidden="1">{"'Sheet1'!$L$16"}</definedName>
    <definedName name="o" localSheetId="2" hidden="1">{"'Sheet1'!$L$16"}</definedName>
    <definedName name="o" localSheetId="3" hidden="1">{"'Sheet1'!$L$16"}</definedName>
    <definedName name="o" hidden="1">{"'Sheet1'!$L$16"}</definedName>
    <definedName name="O_M">#REF!</definedName>
    <definedName name="O_N">#REF!</definedName>
    <definedName name="o_n_phÝ_1__thu_nhËp_th_ng">#REF!</definedName>
    <definedName name="Ö135">#REF!</definedName>
    <definedName name="oa">#REF!</definedName>
    <definedName name="ob">#REF!</definedName>
    <definedName name="OD">#REF!</definedName>
    <definedName name="ODC">#REF!</definedName>
    <definedName name="ODS">#REF!</definedName>
    <definedName name="ODU">#REF!</definedName>
    <definedName name="OM">#REF!</definedName>
    <definedName name="OMC">#REF!</definedName>
    <definedName name="OME">#REF!</definedName>
    <definedName name="OMW">#REF!</definedName>
    <definedName name="ON">#REF!</definedName>
    <definedName name="ong_cong_duc_san">#REF!</definedName>
    <definedName name="Ong_cong_hinh_hop_do_tai_cho">#REF!</definedName>
    <definedName name="Ongbaovecap">#REF!</definedName>
    <definedName name="Ongnoiday">#REF!</definedName>
    <definedName name="Ongnoidaybulongtachongrungtabu">#REF!</definedName>
    <definedName name="ongnuoc">#REF!</definedName>
    <definedName name="OngPVC">#REF!</definedName>
    <definedName name="OOM">#REF!</definedName>
    <definedName name="ophom">#REF!</definedName>
    <definedName name="options">#REF!</definedName>
    <definedName name="ORD">#REF!</definedName>
    <definedName name="OrderTable" hidden="1">#REF!</definedName>
    <definedName name="ORF">#REF!</definedName>
    <definedName name="oto10T">#REF!</definedName>
    <definedName name="oto5m3">#REF!</definedName>
    <definedName name="oto5T">#REF!</definedName>
    <definedName name="oto7T">#REF!</definedName>
    <definedName name="otobt6">#REF!</definedName>
    <definedName name="otonhua">#REF!</definedName>
    <definedName name="otothung10">#REF!</definedName>
    <definedName name="otothung12">#REF!</definedName>
    <definedName name="otothung12.5">#REF!</definedName>
    <definedName name="otothung2">#REF!</definedName>
    <definedName name="otothung2.5">#REF!</definedName>
    <definedName name="otothung20">#REF!</definedName>
    <definedName name="otothung4">#REF!</definedName>
    <definedName name="otothung5">#REF!</definedName>
    <definedName name="otothung6">#REF!</definedName>
    <definedName name="otothung7">#REF!</definedName>
    <definedName name="ototudo10">#REF!</definedName>
    <definedName name="ototudo12">#REF!</definedName>
    <definedName name="ototudo15">#REF!</definedName>
    <definedName name="ototudo2.5">#REF!</definedName>
    <definedName name="ototudo20">#REF!</definedName>
    <definedName name="ototudo25">#REF!</definedName>
    <definedName name="ototudo27">#REF!</definedName>
    <definedName name="ototudo3.5">#REF!</definedName>
    <definedName name="ototudo4">#REF!</definedName>
    <definedName name="ototudo5">#REF!</definedName>
    <definedName name="ototudo6">#REF!</definedName>
    <definedName name="ototudo7">#REF!</definedName>
    <definedName name="ototudo9">#REF!</definedName>
    <definedName name="ototuoinuoc4">#REF!</definedName>
    <definedName name="ototuoinuoc5">#REF!</definedName>
    <definedName name="ototuoinuoc6">#REF!</definedName>
    <definedName name="ototuoinuoc7">#REF!</definedName>
    <definedName name="oü0">#REF!</definedName>
    <definedName name="Out">#N/A</definedName>
    <definedName name="OutRow">#REF!</definedName>
    <definedName name="ov">#REF!</definedName>
    <definedName name="oxy">#REF!</definedName>
    <definedName name="P_Class1">#REF!</definedName>
    <definedName name="P_Class2">#REF!</definedName>
    <definedName name="P_Class3">#REF!</definedName>
    <definedName name="P_Class4">#REF!</definedName>
    <definedName name="P_Class5">#REF!</definedName>
    <definedName name="P_con">#REF!</definedName>
    <definedName name="P_run">#REF!</definedName>
    <definedName name="P_sed">#REF!</definedName>
    <definedName name="PA">#REF!</definedName>
    <definedName name="PACNGOI">#REF!</definedName>
    <definedName name="palang">#N/A</definedName>
    <definedName name="panen">#REF!</definedName>
    <definedName name="pantoi">#REF!</definedName>
    <definedName name="Pbnn">#REF!</definedName>
    <definedName name="Pbno">#REF!</definedName>
    <definedName name="Pbnx">#REF!</definedName>
    <definedName name="PChe">#REF!</definedName>
    <definedName name="Pd">#REF!</definedName>
    <definedName name="Pe_Class1">#REF!</definedName>
    <definedName name="Pe_Class2">#REF!</definedName>
    <definedName name="Pe_Class3">#REF!</definedName>
    <definedName name="Pe_Class4">#REF!</definedName>
    <definedName name="Pe_Class5">#REF!</definedName>
    <definedName name="PFF">#REF!</definedName>
    <definedName name="pgia">#REF!</definedName>
    <definedName name="PHADO">#REF!</definedName>
    <definedName name="PHAN_DIEN_DZ0.4KV">#REF!</definedName>
    <definedName name="PHAN_DIEN_TBA">#REF!</definedName>
    <definedName name="PHAN_MUA_SAM_DZ0.4KV">#REF!</definedName>
    <definedName name="PhanChung">#REF!</definedName>
    <definedName name="phatdien10">#REF!</definedName>
    <definedName name="phatdien112">#REF!</definedName>
    <definedName name="phatdien122">#REF!</definedName>
    <definedName name="phatdien15">#REF!</definedName>
    <definedName name="phatdien20">#REF!</definedName>
    <definedName name="phatdien25">#REF!</definedName>
    <definedName name="phatdien30">#REF!</definedName>
    <definedName name="phatdien38">#REF!</definedName>
    <definedName name="phatdien45">#REF!</definedName>
    <definedName name="phatdien5.2">#REF!</definedName>
    <definedName name="phatdien50">#REF!</definedName>
    <definedName name="phatdien60">#REF!</definedName>
    <definedName name="phatdien75">#REF!</definedName>
    <definedName name="phatdien8">#REF!</definedName>
    <definedName name="PHC">#REF!</definedName>
    <definedName name="phen">#REF!</definedName>
    <definedName name="Pheuhopgang">#REF!</definedName>
    <definedName name="phi_inertial">#REF!</definedName>
    <definedName name="Phone">#REF!</definedName>
    <definedName name="phongnuoc">#REF!</definedName>
    <definedName name="phson">#REF!</definedName>
    <definedName name="phtuyen">#REF!</definedName>
    <definedName name="phu_luc_vua">#REF!</definedName>
    <definedName name="phugia2">#REF!</definedName>
    <definedName name="phugia3">#REF!</definedName>
    <definedName name="phugia4">#REF!</definedName>
    <definedName name="phugia5">#REF!</definedName>
    <definedName name="Phukienduongday">#REF!</definedName>
    <definedName name="phunson">#N/A</definedName>
    <definedName name="phunvua">#N/A</definedName>
    <definedName name="Pi">#REF!</definedName>
    <definedName name="pic">#REF!</definedName>
    <definedName name="PIL">#REF!</definedName>
    <definedName name="PileSize">#REF!</definedName>
    <definedName name="PileType">#REF!</definedName>
    <definedName name="PK">#REF!</definedName>
    <definedName name="PL" localSheetId="0" hidden="1">{"'Sheet1'!$L$16"}</definedName>
    <definedName name="PL" localSheetId="1" hidden="1">{"'Sheet1'!$L$16"}</definedName>
    <definedName name="PL" localSheetId="2" hidden="1">{"'Sheet1'!$L$16"}</definedName>
    <definedName name="PL" localSheetId="3" hidden="1">{"'Sheet1'!$L$16"}</definedName>
    <definedName name="PL" hidden="1">{"'Sheet1'!$L$16"}</definedName>
    <definedName name="PLCT">#REF!</definedName>
    <definedName name="plctel">#REF!</definedName>
    <definedName name="PLOT">#REF!</definedName>
    <definedName name="PlucBcaoTD" localSheetId="0" hidden="1">{"'Sheet1'!$L$16"}</definedName>
    <definedName name="PlucBcaoTD" localSheetId="1" hidden="1">{"'Sheet1'!$L$16"}</definedName>
    <definedName name="PlucBcaoTD" localSheetId="2" hidden="1">{"'Sheet1'!$L$16"}</definedName>
    <definedName name="PlucBcaoTD" localSheetId="3" hidden="1">{"'Sheet1'!$L$16"}</definedName>
    <definedName name="PlucBcaoTD" hidden="1">{"'Sheet1'!$L$16"}</definedName>
    <definedName name="pm..">#REF!</definedName>
    <definedName name="PMU_18">#REF!</definedName>
    <definedName name="PMU18_Bill">#REF!</definedName>
    <definedName name="PMU18_VL">#REF!</definedName>
    <definedName name="PMUX">#REF!</definedName>
    <definedName name="Poppy">#REF!</definedName>
    <definedName name="pp">#REF!</definedName>
    <definedName name="ppp">#REF!</definedName>
    <definedName name="PR">#REF!</definedName>
    <definedName name="PRC">#REF!</definedName>
    <definedName name="PrecNden">#REF!</definedName>
    <definedName name="PRICE">#REF!</definedName>
    <definedName name="PRICE1">#REF!</definedName>
    <definedName name="Prin">#REF!</definedName>
    <definedName name="Prin1">#REF!</definedName>
    <definedName name="Prin10">#REF!</definedName>
    <definedName name="Prin11">#REF!</definedName>
    <definedName name="Prin12">#REF!</definedName>
    <definedName name="Prin15">#REF!</definedName>
    <definedName name="Prin16">#REF!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0">#REF!</definedName>
    <definedName name="_xlnm.Print_Area" localSheetId="1">#REF!</definedName>
    <definedName name="_xlnm.Print_Area" localSheetId="2">#REF!</definedName>
    <definedName name="_xlnm.Print_Area" localSheetId="3">#REF!</definedName>
    <definedName name="_xlnm.Print_Area" localSheetId="4">'b5 gtnt'!$A$3:$M$22</definedName>
    <definedName name="_xlnm.Print_Area" localSheetId="5">'b6. kmnd'!$A$1:$I$29</definedName>
    <definedName name="_xlnm.Print_Area">#REF!</definedName>
    <definedName name="Print_Title" localSheetId="0">#REF!</definedName>
    <definedName name="Print_Title" localSheetId="1">#REF!</definedName>
    <definedName name="Print_Title" localSheetId="2">#REF!</definedName>
    <definedName name="Print_Title" localSheetId="3">#REF!</definedName>
    <definedName name="Print_Title">#REF!</definedName>
    <definedName name="_xlnm.Print_Titles" localSheetId="6">'P7. Giai ngan NSTW'!$5:$7</definedName>
    <definedName name="_xlnm.Print_Titles">#N/A</definedName>
    <definedName name="PRINT_TITLES_MI" localSheetId="0">#REF!</definedName>
    <definedName name="PRINT_TITLES_MI" localSheetId="1">#REF!</definedName>
    <definedName name="PRINT_TITLES_MI" localSheetId="2">#REF!</definedName>
    <definedName name="PRINT_TITLES_MI" localSheetId="3">#REF!</definedName>
    <definedName name="PRINT_TITLES_MI">#REF!</definedName>
    <definedName name="PRINT1" localSheetId="0">#REF!</definedName>
    <definedName name="PRINT1" localSheetId="1">#REF!</definedName>
    <definedName name="PRINT1" localSheetId="2">#REF!</definedName>
    <definedName name="PRINT1" localSheetId="3">#REF!</definedName>
    <definedName name="PRINT1">#REF!</definedName>
    <definedName name="PRINTA">#REF!</definedName>
    <definedName name="PRINTB">#REF!</definedName>
    <definedName name="PRINTC">#REF!</definedName>
    <definedName name="Prints_titles">#REF!</definedName>
    <definedName name="prjName">#REF!</definedName>
    <definedName name="prjNo">#REF!</definedName>
    <definedName name="Pro_Soil">#REF!</definedName>
    <definedName name="ProdForm" hidden="1">#REF!</definedName>
    <definedName name="Product" hidden="1">#REF!</definedName>
    <definedName name="PROPOSAL">#REF!</definedName>
    <definedName name="Province">#REF!</definedName>
    <definedName name="pt">#REF!</definedName>
    <definedName name="PT_A1">#REF!</definedName>
    <definedName name="PT_Duong">#REF!</definedName>
    <definedName name="ptbc">#REF!</definedName>
    <definedName name="PTC">#REF!</definedName>
    <definedName name="PTD">#REF!</definedName>
    <definedName name="ptdg">#REF!</definedName>
    <definedName name="PTDG_cau">#REF!</definedName>
    <definedName name="ptdg_cong">#REF!</definedName>
    <definedName name="PTDG_DCV">#REF!</definedName>
    <definedName name="ptdg_duong">#REF!</definedName>
    <definedName name="ptdg_ke">#REF!</definedName>
    <definedName name="PTDGBPTC">#REF!</definedName>
    <definedName name="ptdgc">#REF!</definedName>
    <definedName name="ptdgcd">#REF!</definedName>
    <definedName name="ptdgcdt">#REF!</definedName>
    <definedName name="ptdgd">#REF!</definedName>
    <definedName name="ptdggc">#REF!</definedName>
    <definedName name="ptdghg">#REF!</definedName>
    <definedName name="ptdgnv">#REF!</definedName>
    <definedName name="PTE">#REF!</definedName>
    <definedName name="PtichDTL">#N/A</definedName>
    <definedName name="Pu">#REF!</definedName>
    <definedName name="pvd">#REF!</definedName>
    <definedName name="QDD">#REF!</definedName>
    <definedName name="Qgh">#REF!</definedName>
    <definedName name="Qgx">#REF!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#REF!</definedName>
    <definedName name="qp">#REF!</definedName>
    <definedName name="qtcgdII">#REF!</definedName>
    <definedName name="qtdm">#REF!</definedName>
    <definedName name="qtrwey" localSheetId="0" hidden="1">{"'Sheet1'!$L$16"}</definedName>
    <definedName name="qtrwey" localSheetId="1" hidden="1">{"'Sheet1'!$L$16"}</definedName>
    <definedName name="qtrwey" localSheetId="2" hidden="1">{"'Sheet1'!$L$16"}</definedName>
    <definedName name="qtrwey" localSheetId="3" hidden="1">{"'Sheet1'!$L$16"}</definedName>
    <definedName name="qtrwey" hidden="1">{"'Sheet1'!$L$16"}</definedName>
    <definedName name="qttgdII">#REF!</definedName>
    <definedName name="QTY">#REF!</definedName>
    <definedName name="qu">#REF!</definedName>
    <definedName name="QUANGPHONG">#REF!</definedName>
    <definedName name="Quantities">#REF!</definedName>
    <definedName name="QUYKY">#REF!</definedName>
    <definedName name="r_">#REF!</definedName>
    <definedName name="R_mong">#REF!</definedName>
    <definedName name="Ra">#REF!</definedName>
    <definedName name="Ra_">#REF!</definedName>
    <definedName name="ra11p">#REF!</definedName>
    <definedName name="ra13p">#REF!</definedName>
    <definedName name="Racot">#REF!</definedName>
    <definedName name="Radam">#REF!</definedName>
    <definedName name="RAFT">#REF!</definedName>
    <definedName name="raicp">#N/A</definedName>
    <definedName name="rain..">#REF!</definedName>
    <definedName name="rang1">#REF!</definedName>
    <definedName name="range">#REF!</definedName>
    <definedName name="ranhthoatnuoc">#REF!</definedName>
    <definedName name="rate">14000</definedName>
    <definedName name="ray">#N/A</definedName>
    <definedName name="Rb">#REF!</definedName>
    <definedName name="RBL">#REF!</definedName>
    <definedName name="RBOHT">#REF!</definedName>
    <definedName name="RBOSHT">#REF!</definedName>
    <definedName name="RBSHT">#REF!</definedName>
    <definedName name="Rc_">#REF!</definedName>
    <definedName name="RC_frame">#REF!</definedName>
    <definedName name="RCArea" hidden="1">#REF!</definedName>
    <definedName name="Rcc">#REF!</definedName>
    <definedName name="RCF">#REF!</definedName>
    <definedName name="RCKM">#REF!</definedName>
    <definedName name="Rcsd">#REF!</definedName>
    <definedName name="Rctc">#REF!</definedName>
    <definedName name="Rctt">#REF!</definedName>
    <definedName name="rd">#REF!</definedName>
    <definedName name="RDAM">#REF!</definedName>
    <definedName name="RDEC">#REF!</definedName>
    <definedName name="RDEFF">#REF!</definedName>
    <definedName name="RDFC">#REF!</definedName>
    <definedName name="RDFU">#REF!</definedName>
    <definedName name="RDLIF">#REF!</definedName>
    <definedName name="RDOM">#REF!</definedName>
    <definedName name="RDPC">#REF!</definedName>
    <definedName name="rdpcf">#REF!</definedName>
    <definedName name="RDRC">#REF!</definedName>
    <definedName name="RDRF">#REF!</definedName>
    <definedName name="rec">#REF!</definedName>
    <definedName name="_xlnm.Recorder">#REF!</definedName>
    <definedName name="RECOUT">#N/A</definedName>
    <definedName name="REG">#REF!</definedName>
    <definedName name="Region">#REF!</definedName>
    <definedName name="relay">#REF!</definedName>
    <definedName name="REP">#REF!</definedName>
    <definedName name="REPORT01">#REF!</definedName>
    <definedName name="REPORT02">#REF!</definedName>
    <definedName name="RF">#REF!</definedName>
    <definedName name="RFP003A">#REF!</definedName>
    <definedName name="RFP003B">#REF!</definedName>
    <definedName name="RFP003C">#REF!</definedName>
    <definedName name="RFP003D">#REF!</definedName>
    <definedName name="RFP003E">#REF!</definedName>
    <definedName name="RFP003F">#REF!</definedName>
    <definedName name="RGLIF">#REF!</definedName>
    <definedName name="RHEC">#REF!</definedName>
    <definedName name="RHEFF">#REF!</definedName>
    <definedName name="RHHC">#REF!</definedName>
    <definedName name="RHLIF">#REF!</definedName>
    <definedName name="RHOM">#REF!</definedName>
    <definedName name="RHSHT">#REF!</definedName>
    <definedName name="RIR">#REF!</definedName>
    <definedName name="River">#REF!</definedName>
    <definedName name="River_Code">#REF!</definedName>
    <definedName name="rk">#N/A</definedName>
    <definedName name="RLF">#REF!</definedName>
    <definedName name="RLKM">#REF!</definedName>
    <definedName name="RLL">#REF!</definedName>
    <definedName name="RLOM">#REF!</definedName>
    <definedName name="RMSHT">#REF!</definedName>
    <definedName name="Rncot">#REF!</definedName>
    <definedName name="Rndam">#REF!</definedName>
    <definedName name="Ro">#REF!</definedName>
    <definedName name="Road_Code">#REF!</definedName>
    <definedName name="Road_Name">#REF!</definedName>
    <definedName name="RoadNo_373">#REF!</definedName>
    <definedName name="Rob">#REF!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PHEC">#REF!</definedName>
    <definedName name="RPHLIF">#REF!</definedName>
    <definedName name="RPHOM">#REF!</definedName>
    <definedName name="RPHPC">#REF!</definedName>
    <definedName name="rr">#REF!</definedName>
    <definedName name="Rrpo">#REF!</definedName>
    <definedName name="rrr">#REF!</definedName>
    <definedName name="RSBC">#REF!</definedName>
    <definedName name="RSBLIF">#REF!</definedName>
    <definedName name="RSD">#REF!</definedName>
    <definedName name="RSIC">#REF!</definedName>
    <definedName name="RSIN">#REF!</definedName>
    <definedName name="RSLIF">#REF!</definedName>
    <definedName name="RSOM">#REF!</definedName>
    <definedName name="RSPI">#REF!</definedName>
    <definedName name="RSSC">#REF!</definedName>
    <definedName name="RTC">#REF!</definedName>
    <definedName name="rthan">#REF!</definedName>
    <definedName name="rtr" localSheetId="0" hidden="1">{"'Sheet1'!$L$16"}</definedName>
    <definedName name="rtr" localSheetId="1" hidden="1">{"'Sheet1'!$L$16"}</definedName>
    <definedName name="rtr" localSheetId="2" hidden="1">{"'Sheet1'!$L$16"}</definedName>
    <definedName name="rtr" localSheetId="3" hidden="1">{"'Sheet1'!$L$16"}</definedName>
    <definedName name="rtr" hidden="1">{"'Sheet1'!$L$16"}</definedName>
    <definedName name="RTT">#REF!</definedName>
    <definedName name="Ru">#REF!</definedName>
    <definedName name="Rub">#REF!</definedName>
    <definedName name="RWTPhi">#REF!</definedName>
    <definedName name="RWTPlo">#REF!</definedName>
    <definedName name="S" localSheetId="0">{"'Sheet1'!$L$16"}</definedName>
    <definedName name="S" localSheetId="1">{"'Sheet1'!$L$16"}</definedName>
    <definedName name="S" localSheetId="2">{"'Sheet1'!$L$16"}</definedName>
    <definedName name="S" localSheetId="3">{"'Sheet1'!$L$16"}</definedName>
    <definedName name="S">{"'Sheet1'!$L$16"}</definedName>
    <definedName name="s.">#REF!</definedName>
    <definedName name="S_2">#REF!</definedName>
    <definedName name="s1_">#REF!</definedName>
    <definedName name="s2_">#REF!</definedName>
    <definedName name="s3_">#REF!</definedName>
    <definedName name="s3tb">#REF!</definedName>
    <definedName name="s4_">#REF!</definedName>
    <definedName name="s4tb">#REF!</definedName>
    <definedName name="s51.5">#REF!</definedName>
    <definedName name="s5tb">#REF!</definedName>
    <definedName name="s71.5">#REF!</definedName>
    <definedName name="s7tb">#REF!</definedName>
    <definedName name="san">#REF!</definedName>
    <definedName name="SANBAYBACKAN">#REF!</definedName>
    <definedName name="sand">#REF!</definedName>
    <definedName name="sangbentonite">#N/A</definedName>
    <definedName name="SanVanDongTongDich">#REF!</definedName>
    <definedName name="satu">#REF!</definedName>
    <definedName name="Sau">#REF!</definedName>
    <definedName name="SBBK">#REF!</definedName>
    <definedName name="sbc">#REF!</definedName>
    <definedName name="Sc">#REF!</definedName>
    <definedName name="scao98">#REF!</definedName>
    <definedName name="SCCR">#REF!</definedName>
    <definedName name="SCDT">#REF!</definedName>
    <definedName name="SCH">#REF!</definedName>
    <definedName name="SCHUYEN">#REF!</definedName>
    <definedName name="SCT">#REF!</definedName>
    <definedName name="SD_bill">#REF!</definedName>
    <definedName name="SD_VL">#REF!</definedName>
    <definedName name="sd1p">#REF!</definedName>
    <definedName name="SDG" localSheetId="0" hidden="1">{"'Sheet1'!$L$16"}</definedName>
    <definedName name="SDG" localSheetId="1" hidden="1">{"'Sheet1'!$L$16"}</definedName>
    <definedName name="SDG" localSheetId="2" hidden="1">{"'Sheet1'!$L$16"}</definedName>
    <definedName name="SDG" localSheetId="3" hidden="1">{"'Sheet1'!$L$16"}</definedName>
    <definedName name="SDG" hidden="1">{"'Sheet1'!$L$16"}</definedName>
    <definedName name="sdgfjhfj" localSheetId="0" hidden="1">{"'Sheet1'!$L$16"}</definedName>
    <definedName name="sdgfjhfj" localSheetId="1" hidden="1">{"'Sheet1'!$L$16"}</definedName>
    <definedName name="sdgfjhfj" localSheetId="2" hidden="1">{"'Sheet1'!$L$16"}</definedName>
    <definedName name="sdgfjhfj" localSheetId="3" hidden="1">{"'Sheet1'!$L$16"}</definedName>
    <definedName name="sdgfjhfj" hidden="1">{"'Sheet1'!$L$16"}</definedName>
    <definedName name="SDMONG">#REF!</definedName>
    <definedName name="sduong">#REF!</definedName>
    <definedName name="Seg">#N/A</definedName>
    <definedName name="sencount" hidden="1">13</definedName>
    <definedName name="sf" localSheetId="0" hidden="1">{"'Sheet1'!$L$16"}</definedName>
    <definedName name="sf" localSheetId="1" hidden="1">{"'Sheet1'!$L$16"}</definedName>
    <definedName name="sf" localSheetId="2" hidden="1">{"'Sheet1'!$L$16"}</definedName>
    <definedName name="sf" localSheetId="3" hidden="1">{"'Sheet1'!$L$16"}</definedName>
    <definedName name="sf" hidden="1">{"'Sheet1'!$L$16"}</definedName>
    <definedName name="SFL">#REF!</definedName>
    <definedName name="sfsd" localSheetId="0" hidden="1">{"'Sheet1'!$L$16"}</definedName>
    <definedName name="sfsd" localSheetId="1" hidden="1">{"'Sheet1'!$L$16"}</definedName>
    <definedName name="sfsd" localSheetId="2" hidden="1">{"'Sheet1'!$L$16"}</definedName>
    <definedName name="sfsd" localSheetId="3" hidden="1">{"'Sheet1'!$L$16"}</definedName>
    <definedName name="sfsd" hidden="1">{"'Sheet1'!$L$16"}</definedName>
    <definedName name="Sh">#REF!</definedName>
    <definedName name="SHALL">#REF!</definedName>
    <definedName name="SHDGC">#REF!</definedName>
    <definedName name="SHDGD">#REF!</definedName>
    <definedName name="Sheet1">#REF!</definedName>
    <definedName name="sho">#REF!</definedName>
    <definedName name="Shoes">#REF!</definedName>
    <definedName name="SHPC">#REF!</definedName>
    <definedName name="SHPD">#REF!</definedName>
    <definedName name="sht1p">#REF!</definedName>
    <definedName name="SIA">#REF!</definedName>
    <definedName name="SIB">#REF!</definedName>
    <definedName name="SIC">#REF!</definedName>
    <definedName name="sieucao">#REF!</definedName>
    <definedName name="SIGN">#REF!</definedName>
    <definedName name="SIIA">#REF!</definedName>
    <definedName name="SIIB">#REF!</definedName>
    <definedName name="SIIC">#REF!</definedName>
    <definedName name="SIZE">#REF!</definedName>
    <definedName name="skt">#REF!</definedName>
    <definedName name="SL">#REF!</definedName>
    <definedName name="SL_CRD">#REF!</definedName>
    <definedName name="SL_CRS">#REF!</definedName>
    <definedName name="SL_CS">#REF!</definedName>
    <definedName name="SL_DD">#REF!</definedName>
    <definedName name="SLF">#REF!</definedName>
    <definedName name="slg">#REF!</definedName>
    <definedName name="SLT">#REF!</definedName>
    <definedName name="SLVtu">#REF!</definedName>
    <definedName name="SM">#REF!</definedName>
    <definedName name="smax">#REF!</definedName>
    <definedName name="smax1">#REF!</definedName>
    <definedName name="SMBA">#REF!</definedName>
    <definedName name="SMK">#REF!</definedName>
    <definedName name="Snc">#REF!</definedName>
    <definedName name="Sng">#REF!</definedName>
    <definedName name="Sntn">#REF!</definedName>
    <definedName name="So_Chu.Drop1">#N/A</definedName>
    <definedName name="So_Chu.Drop3">#N/A</definedName>
    <definedName name="so_chu.So_Xau">#N/A</definedName>
    <definedName name="So_Xau">#N/A</definedName>
    <definedName name="SOÁ_CHUYEÁN">#REF!</definedName>
    <definedName name="soc3p">#REF!</definedName>
    <definedName name="SOHT">#REF!</definedName>
    <definedName name="Soi">#REF!</definedName>
    <definedName name="soichon12">#REF!</definedName>
    <definedName name="soichon24">#REF!</definedName>
    <definedName name="soichon46">#REF!</definedName>
    <definedName name="SoilType">#REF!</definedName>
    <definedName name="SoilType_">#REF!</definedName>
    <definedName name="solieu">#REF!</definedName>
    <definedName name="son">#REF!</definedName>
    <definedName name="Song_da">#REF!</definedName>
    <definedName name="SONKC">#REF!</definedName>
    <definedName name="SORT">#REF!</definedName>
    <definedName name="SortName">#REF!</definedName>
    <definedName name="Sothutu">#REF!</definedName>
    <definedName name="SOTIENPS">#REF!</definedName>
    <definedName name="SPAN">#REF!</definedName>
    <definedName name="SPAN_No">#REF!</definedName>
    <definedName name="Spanner_Auto_File">"C:\My Documents\tinh cdo.x2a"</definedName>
    <definedName name="SPEC">#REF!</definedName>
    <definedName name="SpecialPrice" hidden="1">#REF!</definedName>
    <definedName name="SPECSUMMARY">#REF!</definedName>
    <definedName name="Sprack">#REF!</definedName>
    <definedName name="SQDKT10">#REF!</definedName>
    <definedName name="SQDKT11">#REF!</definedName>
    <definedName name="SQDKT9">#REF!</definedName>
    <definedName name="SRSQI">#REF!</definedName>
    <definedName name="SS" localSheetId="0" hidden="1">{"'Sheet1'!$L$16"}</definedName>
    <definedName name="SS" localSheetId="1" hidden="1">{"'Sheet1'!$L$16"}</definedName>
    <definedName name="SS" localSheetId="2" hidden="1">{"'Sheet1'!$L$16"}</definedName>
    <definedName name="SS" localSheetId="3" hidden="1">{"'Sheet1'!$L$16"}</definedName>
    <definedName name="SS" hidden="1">{"'Sheet1'!$L$16"}</definedName>
    <definedName name="sss">#REF!</definedName>
    <definedName name="st">#REF!</definedName>
    <definedName name="st1p">#REF!</definedName>
    <definedName name="start">#REF!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te">#REF!</definedName>
    <definedName name="Stck.">#REF!</definedName>
    <definedName name="std.">#REF!</definedName>
    <definedName name="STEEL">#REF!</definedName>
    <definedName name="stor">#REF!</definedName>
    <definedName name="Stt">#REF!</definedName>
    <definedName name="SU">#REF!</definedName>
    <definedName name="sub">#REF!</definedName>
    <definedName name="SUL">#REF!</definedName>
    <definedName name="SUM" localSheetId="0">#REF!,#REF!</definedName>
    <definedName name="SUM" localSheetId="1">#REF!,#REF!</definedName>
    <definedName name="SUM" localSheetId="2">#REF!,#REF!</definedName>
    <definedName name="SUM" localSheetId="3">#REF!,#REF!</definedName>
    <definedName name="SUM">#REF!,#REF!</definedName>
    <definedName name="SUMITOMO">#REF!</definedName>
    <definedName name="SUMITOMO_GT">#REF!</definedName>
    <definedName name="SumKL">#REF!</definedName>
    <definedName name="SumM">#REF!</definedName>
    <definedName name="SUMMARY">#REF!</definedName>
    <definedName name="SumMTC">#REF!</definedName>
    <definedName name="SumMTC2">#REF!</definedName>
    <definedName name="SumNC">#REF!</definedName>
    <definedName name="SumNC2">#REF!</definedName>
    <definedName name="SumVL">#REF!</definedName>
    <definedName name="sur">#REF!</definedName>
    <definedName name="SVC">#REF!</definedName>
    <definedName name="SW">#REF!</definedName>
    <definedName name="SX_Lapthao_khungV_Sdao">#REF!</definedName>
    <definedName name="t">#REF!</definedName>
    <definedName name="t..">#REF!</definedName>
    <definedName name="T.3" localSheetId="0" hidden="1">{"'Sheet1'!$L$16"}</definedName>
    <definedName name="T.3" localSheetId="1" hidden="1">{"'Sheet1'!$L$16"}</definedName>
    <definedName name="T.3" localSheetId="2" hidden="1">{"'Sheet1'!$L$16"}</definedName>
    <definedName name="T.3" localSheetId="3" hidden="1">{"'Sheet1'!$L$16"}</definedName>
    <definedName name="T.3" hidden="1">{"'Sheet1'!$L$16"}</definedName>
    <definedName name="T.nhËp">#REF!</definedName>
    <definedName name="T_Hoanvon">#N/A</definedName>
    <definedName name="t101p">#REF!</definedName>
    <definedName name="t103p">#REF!</definedName>
    <definedName name="T10HT">#REF!</definedName>
    <definedName name="t10nc1p">#REF!</definedName>
    <definedName name="t10vl1p">#REF!</definedName>
    <definedName name="t121p">#REF!</definedName>
    <definedName name="t123p">#REF!</definedName>
    <definedName name="T12vc">#REF!</definedName>
    <definedName name="t141p">#REF!</definedName>
    <definedName name="t143p">#REF!</definedName>
    <definedName name="t14nc3p">#REF!</definedName>
    <definedName name="t14vl3p">#REF!</definedName>
    <definedName name="T7HT">#REF!</definedName>
    <definedName name="T8HT">#REF!</definedName>
    <definedName name="ta">#REF!</definedName>
    <definedName name="tadao">#REF!</definedName>
    <definedName name="Tæng_c_ng_suÊt_hiÖn_t_i">"THOP"</definedName>
    <definedName name="Tæng_H_P_TBA">#REF!</definedName>
    <definedName name="Tæng_Hîp_35">#REF!</definedName>
    <definedName name="Tai_trong">#REF!</definedName>
    <definedName name="taluydac2">#REF!</definedName>
    <definedName name="taluydc1">#REF!</definedName>
    <definedName name="taluydc2">#REF!</definedName>
    <definedName name="taluydc3">#REF!</definedName>
    <definedName name="taluydc4">#REF!</definedName>
    <definedName name="Tam">#REF!</definedName>
    <definedName name="tamdan">#REF!</definedName>
    <definedName name="TAMTINH">#REF!</definedName>
    <definedName name="tamvia">#REF!</definedName>
    <definedName name="tamviab">#REF!</definedName>
    <definedName name="TANK">#REF!</definedName>
    <definedName name="TÄØNG_HÅÜP_KINH_PHÊ_DÆÛ_THÁÖU_TBA2_50KVA__2_11_2_0_4KV">#REF!</definedName>
    <definedName name="TÄØNG_HÅÜP_KINH_PHÊ_TBA_3_50KVA__22_11_2_0_4KV">#REF!</definedName>
    <definedName name="tapa">#REF!</definedName>
    <definedName name="taun">#REF!</definedName>
    <definedName name="TaxTV">10%</definedName>
    <definedName name="TaxXL">5%</definedName>
    <definedName name="TB_TBA">#REF!</definedName>
    <definedName name="tbl_ProdInfo" hidden="1">#REF!</definedName>
    <definedName name="tbmc">#REF!</definedName>
    <definedName name="TBOT">#REF!</definedName>
    <definedName name="TBSGP">#REF!</definedName>
    <definedName name="tbtram">#REF!</definedName>
    <definedName name="TBTT">#REF!</definedName>
    <definedName name="TBXD">#REF!</definedName>
    <definedName name="TBXN">#REF!</definedName>
    <definedName name="TC">#REF!</definedName>
    <definedName name="TC_NHANH1">#REF!</definedName>
    <definedName name="TCDHT">#REF!</definedName>
    <definedName name="Tchuan">#REF!</definedName>
    <definedName name="Tck">#REF!</definedName>
    <definedName name="Tcng">#REF!</definedName>
    <definedName name="TCTRU">#REF!</definedName>
    <definedName name="TD12vl">#REF!</definedName>
    <definedName name="td1p">#REF!</definedName>
    <definedName name="TD1p1nc">#REF!</definedName>
    <definedName name="td1p1vc">#REF!</definedName>
    <definedName name="TD1p1vl">#REF!</definedName>
    <definedName name="td3p">#REF!</definedName>
    <definedName name="tdcc">#REF!</definedName>
    <definedName name="TDctnc">#REF!</definedName>
    <definedName name="TDctvc">#REF!</definedName>
    <definedName name="TDctvl">#REF!</definedName>
    <definedName name="tdia">#REF!</definedName>
    <definedName name="TdinhQT">#REF!</definedName>
    <definedName name="tdnc1p">#REF!</definedName>
    <definedName name="TDng">#REF!</definedName>
    <definedName name="tdo">#REF!</definedName>
    <definedName name="TDoto">#REF!</definedName>
    <definedName name="tdt">#REF!</definedName>
    <definedName name="tdtr2cnc">#REF!</definedName>
    <definedName name="tdtr2cvl">#REF!</definedName>
    <definedName name="tdvl1p">#REF!</definedName>
    <definedName name="TDxn">#REF!</definedName>
    <definedName name="tecco" localSheetId="0" hidden="1">{"'Sheet1'!$L$16"}</definedName>
    <definedName name="tecco" localSheetId="1" hidden="1">{"'Sheet1'!$L$16"}</definedName>
    <definedName name="tecco" localSheetId="2" hidden="1">{"'Sheet1'!$L$16"}</definedName>
    <definedName name="tecco" localSheetId="3" hidden="1">{"'Sheet1'!$L$16"}</definedName>
    <definedName name="tecco" hidden="1">{"'Sheet1'!$L$16"}</definedName>
    <definedName name="temp">#REF!</definedName>
    <definedName name="Temp_Br">#REF!</definedName>
    <definedName name="TEMPBR">#REF!</definedName>
    <definedName name="ten_tra_1BTN">#REF!</definedName>
    <definedName name="ten_tra_2BTN">#REF!</definedName>
    <definedName name="ten_tra_3BTN">#REF!</definedName>
    <definedName name="TenBang">#REF!</definedName>
    <definedName name="TenCap">#REF!</definedName>
    <definedName name="tenck">#REF!</definedName>
    <definedName name="TenCtr">#REF!</definedName>
    <definedName name="Tengoi">#REF!</definedName>
    <definedName name="TenHMuc">#REF!</definedName>
    <definedName name="TenNgam">#REF!</definedName>
    <definedName name="TenTreo">#REF!</definedName>
    <definedName name="TenVtu">#REF!</definedName>
    <definedName name="tenvung">#REF!</definedName>
    <definedName name="test">#REF!</definedName>
    <definedName name="test1">#REF!</definedName>
    <definedName name="Test5">#REF!</definedName>
    <definedName name="text">#REF!</definedName>
    <definedName name="TG">#REF!</definedName>
    <definedName name="TGLS">#REF!</definedName>
    <definedName name="TH.CTrinh">#REF!</definedName>
    <definedName name="TH.tinh">#REF!</definedName>
    <definedName name="TH_VKHNN">#REF!</definedName>
    <definedName name="Þ10">#REF!</definedName>
    <definedName name="Þ16">#REF!</definedName>
    <definedName name="Þ18">#REF!</definedName>
    <definedName name="tha" localSheetId="0" hidden="1">{"'Sheet1'!$L$16"}</definedName>
    <definedName name="tha" localSheetId="1" hidden="1">{"'Sheet1'!$L$16"}</definedName>
    <definedName name="tha" localSheetId="2" hidden="1">{"'Sheet1'!$L$16"}</definedName>
    <definedName name="tha" localSheetId="3" hidden="1">{"'Sheet1'!$L$16"}</definedName>
    <definedName name="tha" hidden="1">{"'Sheet1'!$L$16"}</definedName>
    <definedName name="thai">#REF!</definedName>
    <definedName name="tham">#REF!</definedName>
    <definedName name="thang">#REF!</definedName>
    <definedName name="Thang_Long">#REF!</definedName>
    <definedName name="Thang_Long_GT">#REF!</definedName>
    <definedName name="Thang1" localSheetId="0" hidden="1">{"'Sheet1'!$L$16"}</definedName>
    <definedName name="Thang1" localSheetId="1" hidden="1">{"'Sheet1'!$L$16"}</definedName>
    <definedName name="Thang1" localSheetId="2" hidden="1">{"'Sheet1'!$L$16"}</definedName>
    <definedName name="Thang1" localSheetId="3" hidden="1">{"'Sheet1'!$L$16"}</definedName>
    <definedName name="Thang1" hidden="1">{"'Sheet1'!$L$16"}</definedName>
    <definedName name="thanh" localSheetId="0" hidden="1">{"'Sheet1'!$L$16"}</definedName>
    <definedName name="thanh" localSheetId="1" hidden="1">{"'Sheet1'!$L$16"}</definedName>
    <definedName name="thanh" localSheetId="2" hidden="1">{"'Sheet1'!$L$16"}</definedName>
    <definedName name="thanh" localSheetId="3" hidden="1">{"'Sheet1'!$L$16"}</definedName>
    <definedName name="thanh" hidden="1">{"'Sheet1'!$L$16"}</definedName>
    <definedName name="Thanh_CT">#REF!</definedName>
    <definedName name="Thanh_LC_tayvin">#REF!</definedName>
    <definedName name="thanhtien">#REF!</definedName>
    <definedName name="ThanhTienXuat">#REF!</definedName>
    <definedName name="ThaoCauCu">#REF!</definedName>
    <definedName name="Thautinh">#REF!</definedName>
    <definedName name="ÞBM">#REF!</definedName>
    <definedName name="THchon">#REF!</definedName>
    <definedName name="Þcot">#REF!</definedName>
    <definedName name="ÞCTd4">#REF!</definedName>
    <definedName name="ÞCTt4">#REF!</definedName>
    <definedName name="Þdamd4">#REF!</definedName>
    <definedName name="Þdamt4">#REF!</definedName>
    <definedName name="THDS">#REF!</definedName>
    <definedName name="thdt">#REF!</definedName>
    <definedName name="THDT_HT_DAO_THUONG">#REF!</definedName>
    <definedName name="THDT_HT_XOM_NOI">#REF!</definedName>
    <definedName name="THDT_NPP_XOM_NOI">#REF!</definedName>
    <definedName name="THDT_TBA_XOM_NOI">#REF!</definedName>
    <definedName name="thep">#REF!</definedName>
    <definedName name="THEP_D32">#REF!</definedName>
    <definedName name="thep10">#REF!</definedName>
    <definedName name="thep18">#REF!</definedName>
    <definedName name="thep20">#REF!</definedName>
    <definedName name="thepban">#REF!</definedName>
    <definedName name="ThepDinh">#REF!</definedName>
    <definedName name="thepgoc25_60">#REF!</definedName>
    <definedName name="thepgoc63_75">#REF!</definedName>
    <definedName name="thepgoc80_100">#REF!</definedName>
    <definedName name="thephinhmk">#N/A</definedName>
    <definedName name="thepma">10500</definedName>
    <definedName name="thept">#REF!</definedName>
    <definedName name="theptron12">#REF!</definedName>
    <definedName name="theptron14_22">#REF!</definedName>
    <definedName name="theptron6_8">#REF!</definedName>
    <definedName name="thetichck">#REF!</definedName>
    <definedName name="THGO1pnc">#REF!</definedName>
    <definedName name="thh">#REF!</definedName>
    <definedName name="thht">#REF!</definedName>
    <definedName name="THI">#REF!</definedName>
    <definedName name="thkp3">#REF!</definedName>
    <definedName name="THKS" localSheetId="0" hidden="1">{"'Sheet1'!$L$16"}</definedName>
    <definedName name="THKS" localSheetId="1" hidden="1">{"'Sheet1'!$L$16"}</definedName>
    <definedName name="THKS" localSheetId="2" hidden="1">{"'Sheet1'!$L$16"}</definedName>
    <definedName name="THKS" localSheetId="3" hidden="1">{"'Sheet1'!$L$16"}</definedName>
    <definedName name="THKS" hidden="1">{"'Sheet1'!$L$16"}</definedName>
    <definedName name="THKSTK">#REF!</definedName>
    <definedName name="Þmong">#REF!</definedName>
    <definedName name="THMONTH">#REF!</definedName>
    <definedName name="ÞNXoldk">#REF!</definedName>
    <definedName name="ThoatNuoc">#REF!</definedName>
    <definedName name="thongso">#N/A</definedName>
    <definedName name="thop">#REF!</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oanBo">#REF!</definedName>
    <definedName name="THtoanbo2">#REF!</definedName>
    <definedName name="thtt">#REF!</definedName>
    <definedName name="Thu">#REF!</definedName>
    <definedName name="thue">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thuocno">#REF!</definedName>
    <definedName name="thuy" localSheetId="0" hidden="1">{"'Sheet1'!$L$16"}</definedName>
    <definedName name="thuy" localSheetId="1" hidden="1">{"'Sheet1'!$L$16"}</definedName>
    <definedName name="thuy" localSheetId="2" hidden="1">{"'Sheet1'!$L$16"}</definedName>
    <definedName name="thuy" localSheetId="3" hidden="1">{"'Sheet1'!$L$16"}</definedName>
    <definedName name="thuy" hidden="1">{"'Sheet1'!$L$16"}</definedName>
    <definedName name="TI">#REF!</definedName>
    <definedName name="Tien">#REF!</definedName>
    <definedName name="TIENKQKD">#REF!</definedName>
    <definedName name="TIENLUONG">#REF!</definedName>
    <definedName name="TIENVC">#REF!</definedName>
    <definedName name="Tiepdiama">9500</definedName>
    <definedName name="TIEU_HAO_VAT_TU_DZ0.4KV">#REF!</definedName>
    <definedName name="TIEU_HAO_VAT_TU_DZ22KV">#REF!</definedName>
    <definedName name="TIEU_HAO_VAT_TU_TBA">#REF!</definedName>
    <definedName name="Tim_cong">#REF!</definedName>
    <definedName name="Tim_lan_xuat_hien">#REF!</definedName>
    <definedName name="Tim_lan_xuat_hien_cong">#REF!</definedName>
    <definedName name="Tim_lan_xuat_hien_duong">#REF!</definedName>
    <definedName name="tim_xuat_hien">#REF!</definedName>
    <definedName name="Time">#REF!</definedName>
    <definedName name="tinhqd">#REF!</definedName>
    <definedName name="TINHTHUONGNGANSON">#REF!</definedName>
    <definedName name="TIT">#REF!</definedName>
    <definedName name="TITAN">#REF!</definedName>
    <definedName name="tk">#REF!</definedName>
    <definedName name="TKCD">#REF!</definedName>
    <definedName name="TKGHICO">#REF!</definedName>
    <definedName name="TKGHINO">#REF!</definedName>
    <definedName name="TKP">#REF!</definedName>
    <definedName name="TKYB">"TKYB"</definedName>
    <definedName name="TL">#REF!</definedName>
    <definedName name="TL_bill">#REF!</definedName>
    <definedName name="TL_PB">#REF!</definedName>
    <definedName name="TL_VL">#REF!</definedName>
    <definedName name="TLAC120">#REF!</definedName>
    <definedName name="TLAC35">#REF!</definedName>
    <definedName name="TLAC50">#REF!</definedName>
    <definedName name="TLAC70">#REF!</definedName>
    <definedName name="TLAC95">#REF!</definedName>
    <definedName name="TLD">#REF!</definedName>
    <definedName name="TLDPK">#REF!</definedName>
    <definedName name="Tle">#REF!</definedName>
    <definedName name="TLLP">#REF!</definedName>
    <definedName name="TLR">#REF!</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Y">#REF!</definedName>
    <definedName name="TMDT1">#REF!</definedName>
    <definedName name="TMDT2">#REF!</definedName>
    <definedName name="TMDTmoi">#REF!</definedName>
    <definedName name="tmm1.5">#REF!</definedName>
    <definedName name="tmmg">#REF!</definedName>
    <definedName name="TN">#REF!</definedName>
    <definedName name="TN_b_qu_n">#REF!</definedName>
    <definedName name="TNChiuThue">#REF!</definedName>
    <definedName name="Tnd">#REF!</definedName>
    <definedName name="TNDN">#REF!</definedName>
    <definedName name="toadocap">#REF!</definedName>
    <definedName name="Toanbo">#REF!</definedName>
    <definedName name="tole">#REF!</definedName>
    <definedName name="Tong">#REF!</definedName>
    <definedName name="TONG_DU_TOAN">#REF!</definedName>
    <definedName name="TONG_GIA_TRI_CONG_TRINH">#REF!</definedName>
    <definedName name="Tong_hop">#REF!</definedName>
    <definedName name="TONG_HOP_THI_NGHIEM_DZ0.4KV">#REF!</definedName>
    <definedName name="TONG_HOP_THI_NGHIEM_DZ22KV">#REF!</definedName>
    <definedName name="TONG_KE_TBA">#REF!</definedName>
    <definedName name="tongbt">#REF!</definedName>
    <definedName name="tongcong">#REF!</definedName>
    <definedName name="tongct">#REF!</definedName>
    <definedName name="tongdientich">#REF!</definedName>
    <definedName name="TONGDUTOAN">#REF!</definedName>
    <definedName name="tongkt">#REF!</definedName>
    <definedName name="tongmay">#REF!</definedName>
    <definedName name="tongnc">#REF!</definedName>
    <definedName name="tongthep">#REF!</definedName>
    <definedName name="tongthetich">#REF!</definedName>
    <definedName name="tongvl">#REF!</definedName>
    <definedName name="Tonmai">#REF!</definedName>
    <definedName name="TOT_PR_1">#REF!</definedName>
    <definedName name="TOT_PR_2">#REF!</definedName>
    <definedName name="TOT_PR_3">#REF!</definedName>
    <definedName name="TOT_PR_4">#REF!</definedName>
    <definedName name="TOTAL">#REF!</definedName>
    <definedName name="totald">#REF!</definedName>
    <definedName name="TPLRP">#REF!</definedName>
    <definedName name="tr">#REF!</definedName>
    <definedName name="tr_">#N/A</definedName>
    <definedName name="TR10HT">#REF!</definedName>
    <definedName name="TR11HT">#REF!</definedName>
    <definedName name="TR12HT">#REF!</definedName>
    <definedName name="TR13HT">#REF!</definedName>
    <definedName name="TR14HT">#REF!</definedName>
    <definedName name="TR17HT">#REF!</definedName>
    <definedName name="TR18HT">#REF!</definedName>
    <definedName name="TR1HT">#REF!</definedName>
    <definedName name="TR21HT">#REF!</definedName>
    <definedName name="TR22HT">#REF!</definedName>
    <definedName name="TR23HT">#REF!</definedName>
    <definedName name="TR24HT">#REF!</definedName>
    <definedName name="TR25HT">#REF!</definedName>
    <definedName name="TR26HT">#REF!</definedName>
    <definedName name="TR2HT">#REF!</definedName>
    <definedName name="TR3HT">#REF!</definedName>
    <definedName name="TR4HT">#REF!</definedName>
    <definedName name="TR5HT">#REF!</definedName>
    <definedName name="TR6HT">#REF!</definedName>
    <definedName name="TR7HT">#REF!</definedName>
    <definedName name="TR8HT">#REF!</definedName>
    <definedName name="TR9HT">#REF!</definedName>
    <definedName name="TRA_C">#REF!</definedName>
    <definedName name="Tra_Cot">#REF!</definedName>
    <definedName name="Tra_DM_su_dung">#REF!</definedName>
    <definedName name="Tra_don_gia_KS">#REF!</definedName>
    <definedName name="Tra_DTCT">#REF!</definedName>
    <definedName name="TRA_Eb">#REF!</definedName>
    <definedName name="Tra_gia">#REF!</definedName>
    <definedName name="Tra_gtxl_cong">#REF!</definedName>
    <definedName name="TRA_m">#REF!</definedName>
    <definedName name="TRA_Ra">#REF!</definedName>
    <definedName name="TRA_Rb">#REF!</definedName>
    <definedName name="Tra_ten_cong">#REF!</definedName>
    <definedName name="Tra_tim_hang_mucPT_trung">#REF!</definedName>
    <definedName name="Tra_TL">#REF!</definedName>
    <definedName name="Tra_TT">#REF!</definedName>
    <definedName name="Tra_ty_le">#REF!</definedName>
    <definedName name="Tra_ty_le2">#REF!</definedName>
    <definedName name="Tra_ty_le3">#REF!</definedName>
    <definedName name="Tra_ty_le4">#REF!</definedName>
    <definedName name="Tra_ty_le5">#REF!</definedName>
    <definedName name="TRA_VAT_LIEU">#REF!</definedName>
    <definedName name="TRA_VL">#REF!</definedName>
    <definedName name="tra_xlbtn">#REF!</definedName>
    <definedName name="traA103">#REF!</definedName>
    <definedName name="trab">#REF!</definedName>
    <definedName name="trabtn">#REF!</definedName>
    <definedName name="TraDAH_H">#REF!</definedName>
    <definedName name="TRADE2">#REF!</definedName>
    <definedName name="TRAIGIAM">#REF!</definedName>
    <definedName name="tram30">#N/A</definedName>
    <definedName name="tram45">#N/A</definedName>
    <definedName name="tram60">#N/A</definedName>
    <definedName name="tram80">#N/A</definedName>
    <definedName name="tramatcong1">#REF!</definedName>
    <definedName name="tramatcong2">#REF!</definedName>
    <definedName name="trambitum">#N/A</definedName>
    <definedName name="tramtbtn25">#REF!</definedName>
    <definedName name="tramtbtn30">#REF!</definedName>
    <definedName name="tramtbtn40">#REF!</definedName>
    <definedName name="tramtbtn50">#REF!</definedName>
    <definedName name="tramtbtn60">#REF!</definedName>
    <definedName name="tramtbtn80">#REF!</definedName>
    <definedName name="tranhietdo">#REF!</definedName>
    <definedName name="TRAvH">#REF!</definedName>
    <definedName name="TRAVL">#REF!</definedName>
    <definedName name="treoducbt">#N/A</definedName>
    <definedName name="TRHT">#REF!</definedName>
    <definedName name="TRISO">#REF!</definedName>
    <definedName name="Trô_P1">#REF!</definedName>
    <definedName name="Trô_P10">#REF!</definedName>
    <definedName name="Trô_P11">#REF!</definedName>
    <definedName name="Trô_P2">#REF!</definedName>
    <definedName name="Trô_P3">#REF!</definedName>
    <definedName name="Trô_P4">#REF!</definedName>
    <definedName name="Trô_P5">#REF!</definedName>
    <definedName name="Trô_P6">#REF!</definedName>
    <definedName name="Trô_P7">#REF!</definedName>
    <definedName name="Trô_P8">#REF!</definedName>
    <definedName name="Trô_P9">#REF!</definedName>
    <definedName name="tron25th">#REF!</definedName>
    <definedName name="tron60th">#REF!</definedName>
    <definedName name="tron80">#REF!</definedName>
    <definedName name="tronbentonit">#N/A</definedName>
    <definedName name="tronbentonite">#N/A</definedName>
    <definedName name="tronbetong100">#REF!</definedName>
    <definedName name="tronbetong1150">#REF!</definedName>
    <definedName name="tronbetong150">#REF!</definedName>
    <definedName name="tronbetong1600">#REF!</definedName>
    <definedName name="tronbetong200">#REF!</definedName>
    <definedName name="tronbetong250">#REF!</definedName>
    <definedName name="tronbetong425">#REF!</definedName>
    <definedName name="tronbetong500">#REF!</definedName>
    <definedName name="tronbetong800">#REF!</definedName>
    <definedName name="tronvua110">#REF!</definedName>
    <definedName name="tronvua150">#REF!</definedName>
    <definedName name="tronvua200">#REF!</definedName>
    <definedName name="tronvua325">#REF!</definedName>
    <definedName name="tronvua80">#N/A</definedName>
    <definedName name="trt">#REF!</definedName>
    <definedName name="TRU">#REF!</definedName>
    <definedName name="tru_can">#REF!</definedName>
    <definedName name="trung" localSheetId="0">{"Thuxm2.xls","Sheet1"}</definedName>
    <definedName name="trung" localSheetId="1">{"Thuxm2.xls","Sheet1"}</definedName>
    <definedName name="trung" localSheetId="2">{"Thuxm2.xls","Sheet1"}</definedName>
    <definedName name="trung" localSheetId="3">{"Thuxm2.xls","Sheet1"}</definedName>
    <definedName name="trung">{"Thuxm2.xls","Sheet1"}</definedName>
    <definedName name="TruongTieuHocKimHY">#REF!</definedName>
    <definedName name="TruSoDienLucNaRi">#REF!</definedName>
    <definedName name="ts">#REF!</definedName>
    <definedName name="tsI">#REF!</definedName>
    <definedName name="tt">#REF!</definedName>
    <definedName name="TT_1P">#REF!</definedName>
    <definedName name="TT_3p">#REF!</definedName>
    <definedName name="ttao">#REF!</definedName>
    <definedName name="ttbt">#REF!</definedName>
    <definedName name="ttc">1550</definedName>
    <definedName name="TTCto">#REF!</definedName>
    <definedName name="ttd">1600</definedName>
    <definedName name="TTDZ">#REF!</definedName>
    <definedName name="TTDZ04">#REF!</definedName>
    <definedName name="TTDZ35">#REF!</definedName>
    <definedName name="TTHBCMTDKQII">#REF!</definedName>
    <definedName name="TTHBCMTDKT5">#REF!</definedName>
    <definedName name="TTHBCMTQI">#REF!</definedName>
    <definedName name="TTHBCMTT4">#REF!</definedName>
    <definedName name="tthi">#REF!</definedName>
    <definedName name="ttinh">#REF!</definedName>
    <definedName name="TTMTC">#REF!</definedName>
    <definedName name="TTN">#REF!</definedName>
    <definedName name="TTNC">#REF!</definedName>
    <definedName name="ttronmk">#REF!</definedName>
    <definedName name="tttat">#REF!</definedName>
    <definedName name="tttt">#REF!</definedName>
    <definedName name="TTVAn5">#REF!</definedName>
    <definedName name="Tuong_chan">#REF!</definedName>
    <definedName name="Tuong_dau_HD">#REF!</definedName>
    <definedName name="TuongChan">#REF!</definedName>
    <definedName name="TUTT">#REF!</definedName>
    <definedName name="Tuvan">#REF!</definedName>
    <definedName name="tuyennhanh" localSheetId="0" hidden="1">{"'Sheet1'!$L$16"}</definedName>
    <definedName name="tuyennhanh" localSheetId="1" hidden="1">{"'Sheet1'!$L$16"}</definedName>
    <definedName name="tuyennhanh" localSheetId="2" hidden="1">{"'Sheet1'!$L$16"}</definedName>
    <definedName name="tuyennhanh" localSheetId="3" hidden="1">{"'Sheet1'!$L$16"}</definedName>
    <definedName name="tuyennhanh" hidden="1">{"'Sheet1'!$L$16"}</definedName>
    <definedName name="tv75nc">#REF!</definedName>
    <definedName name="tv75vl">#REF!</definedName>
    <definedName name="tvbt">#REF!</definedName>
    <definedName name="tvg">#REF!</definedName>
    <definedName name="Tvk">#REF!</definedName>
    <definedName name="tvl">#REF!</definedName>
    <definedName name="Txk">#REF!</definedName>
    <definedName name="Ty_gia_Yen">#REF!</definedName>
    <definedName name="ty_le">#REF!</definedName>
    <definedName name="ty_le_2">#REF!</definedName>
    <definedName name="ty_le_3">#REF!</definedName>
    <definedName name="ty_le_BTN">#REF!</definedName>
    <definedName name="Ty_le1">#REF!</definedName>
    <definedName name="tyle2">#REF!</definedName>
    <definedName name="Type_1">#REF!</definedName>
    <definedName name="Type_2">#REF!</definedName>
    <definedName name="u">#N/A</definedName>
    <definedName name="U_tien">#REF!</definedName>
    <definedName name="UbdII">#REF!</definedName>
    <definedName name="Ubo">#REF!</definedName>
    <definedName name="UbtII">#REF!</definedName>
    <definedName name="UNIT">#REF!</definedName>
    <definedName name="Unit_Price">#REF!</definedName>
    <definedName name="UNL">#REF!</definedName>
    <definedName name="uonong">#N/A</definedName>
    <definedName name="UP" localSheetId="0">#REF!,#REF!,#REF!,#REF!,#REF!,#REF!,#REF!,#REF!,#REF!,#REF!,#REF!</definedName>
    <definedName name="UP" localSheetId="1">#REF!,#REF!,#REF!,#REF!,#REF!,#REF!,#REF!,#REF!,#REF!,#REF!,#REF!</definedName>
    <definedName name="UP" localSheetId="2">#REF!,#REF!,#REF!,#REF!,#REF!,#REF!,#REF!,#REF!,#REF!,#REF!,#REF!</definedName>
    <definedName name="UP" localSheetId="3">#REF!,#REF!,#REF!,#REF!,#REF!,#REF!,#REF!,#REF!,#REF!,#REF!,#REF!</definedName>
    <definedName name="UP">#REF!,#REF!,#REF!,#REF!,#REF!,#REF!,#REF!,#REF!,#REF!,#REF!,#REF!</definedName>
    <definedName name="upnoc">#REF!</definedName>
    <definedName name="upperlowlandlimit">#REF!</definedName>
    <definedName name="USCT">#REF!</definedName>
    <definedName name="USCTKU">#REF!</definedName>
    <definedName name="USdb">#REF!</definedName>
    <definedName name="USKC">#REF!</definedName>
    <definedName name="USNC">#REF!</definedName>
    <definedName name="UStb">#REF!</definedName>
    <definedName name="ut">#REF!</definedName>
    <definedName name="UT_1">#REF!</definedName>
    <definedName name="UT1_373">#REF!</definedName>
    <definedName name="UtdI">#REF!</definedName>
    <definedName name="UtdII">#REF!</definedName>
    <definedName name="UttI">#REF!</definedName>
    <definedName name="UttII">#REF!</definedName>
    <definedName name="v" localSheetId="0" hidden="1">{"'Sheet1'!$L$16"}</definedName>
    <definedName name="v" localSheetId="1" hidden="1">{"'Sheet1'!$L$16"}</definedName>
    <definedName name="v" localSheetId="2" hidden="1">{"'Sheet1'!$L$16"}</definedName>
    <definedName name="v" localSheetId="3" hidden="1">{"'Sheet1'!$L$16"}</definedName>
    <definedName name="v" hidden="1">{"'Sheet1'!$L$16"}</definedName>
    <definedName name="V.1">#REF!</definedName>
    <definedName name="V.10">#REF!</definedName>
    <definedName name="V.11">#REF!</definedName>
    <definedName name="V.12">#REF!</definedName>
    <definedName name="V.13">#REF!</definedName>
    <definedName name="V.14">#REF!</definedName>
    <definedName name="V.15">#REF!</definedName>
    <definedName name="V.16">#REF!</definedName>
    <definedName name="V.17">#REF!</definedName>
    <definedName name="V.18">#REF!</definedName>
    <definedName name="V.2">#REF!</definedName>
    <definedName name="V.3">#REF!</definedName>
    <definedName name="V.4">#REF!</definedName>
    <definedName name="V.5">#REF!</definedName>
    <definedName name="V.6">#REF!</definedName>
    <definedName name="V.7">#REF!</definedName>
    <definedName name="V.8">#REF!</definedName>
    <definedName name="V.9">#REF!</definedName>
    <definedName name="V_a_b__t_ng_M200____1x2">#N/A</definedName>
    <definedName name="VAÄT_LIEÄU">"ATRAM"</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nthang0.3">#REF!</definedName>
    <definedName name="vanthang0.5">#REF!</definedName>
    <definedName name="vanthang2">#REF!</definedName>
    <definedName name="VARIINST">#REF!</definedName>
    <definedName name="VARIPURC">#REF!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1">#REF!</definedName>
    <definedName name="Vatlieu2">#REF!</definedName>
    <definedName name="Vatlieu3">#REF!</definedName>
    <definedName name="VatLieuKhac">#REF!</definedName>
    <definedName name="VATM" localSheetId="0" hidden="1">{"'Sheet1'!$L$16"}</definedName>
    <definedName name="VATM" localSheetId="1" hidden="1">{"'Sheet1'!$L$16"}</definedName>
    <definedName name="VATM" localSheetId="2" hidden="1">{"'Sheet1'!$L$16"}</definedName>
    <definedName name="VATM" localSheetId="3" hidden="1">{"'Sheet1'!$L$16"}</definedName>
    <definedName name="VATM" hidden="1">{"'Sheet1'!$L$16"}</definedName>
    <definedName name="Vattu">#REF!</definedName>
    <definedName name="vbst">#REF!</definedName>
    <definedName name="vbtchongnuocm300">#REF!</definedName>
    <definedName name="vbtm150">#REF!</definedName>
    <definedName name="vbtm300">#REF!</definedName>
    <definedName name="vbtm400">#REF!</definedName>
    <definedName name="vc" localSheetId="0" hidden="1">{"'Sheet1'!$L$16"}</definedName>
    <definedName name="vc" localSheetId="1" hidden="1">{"'Sheet1'!$L$16"}</definedName>
    <definedName name="vc" localSheetId="2" hidden="1">{"'Sheet1'!$L$16"}</definedName>
    <definedName name="vc" localSheetId="3" hidden="1">{"'Sheet1'!$L$16"}</definedName>
    <definedName name="vc" hidden="1">{"'Sheet1'!$L$16"}</definedName>
    <definedName name="vcbo1" localSheetId="0" hidden="1">{"'Sheet1'!$L$16"}</definedName>
    <definedName name="vcbo1" localSheetId="1" hidden="1">{"'Sheet1'!$L$16"}</definedName>
    <definedName name="vcbo1" localSheetId="2" hidden="1">{"'Sheet1'!$L$16"}</definedName>
    <definedName name="vcbo1" localSheetId="3" hidden="1">{"'Sheet1'!$L$16"}</definedName>
    <definedName name="vcbo1" hidden="1">{"'Sheet1'!$L$16"}</definedName>
    <definedName name="VCC">#REF!</definedName>
    <definedName name="vccat0.4">#REF!</definedName>
    <definedName name="vccatv">#REF!</definedName>
    <definedName name="VCCH12M200">#REF!</definedName>
    <definedName name="vccot">#REF!</definedName>
    <definedName name="vccot0.4">#REF!</definedName>
    <definedName name="vccot35">#REF!</definedName>
    <definedName name="vccott">#REF!</definedName>
    <definedName name="vccottt">#REF!</definedName>
    <definedName name="VCCU">#REF!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C400">#REF!</definedName>
    <definedName name="vcdctc">#REF!</definedName>
    <definedName name="vcddx">#REF!</definedName>
    <definedName name="vcdungcu0.4">#REF!</definedName>
    <definedName name="vcdungcu35">#REF!</definedName>
    <definedName name="vcg">#REF!</definedName>
    <definedName name="vcgo">#REF!</definedName>
    <definedName name="vcgo0.4">#REF!</definedName>
    <definedName name="VCHT">#REF!</definedName>
    <definedName name="VCL46M100">#REF!</definedName>
    <definedName name="VCM24M200">#REF!</definedName>
    <definedName name="vcn">#REF!</definedName>
    <definedName name="Vcng">#REF!</definedName>
    <definedName name="vcnuoc0.4">#REF!</definedName>
    <definedName name="VCP">#REF!</definedName>
    <definedName name="vcp2ma">#REF!</definedName>
    <definedName name="vcp2shtk">#REF!</definedName>
    <definedName name="vcpk">#REF!</definedName>
    <definedName name="VCS">#REF!</definedName>
    <definedName name="vcsat0.4">#REF!</definedName>
    <definedName name="vcsat35">#REF!</definedName>
    <definedName name="vcsu">#REF!</definedName>
    <definedName name="vct">#REF!</definedName>
    <definedName name="vctb">#REF!</definedName>
    <definedName name="VCTHEP10">#REF!</definedName>
    <definedName name="VCTHEP18">#REF!</definedName>
    <definedName name="VCTHEP20">#REF!</definedName>
    <definedName name="VCTIEP">#REF!</definedName>
    <definedName name="vctmong">#REF!</definedName>
    <definedName name="vctre">#REF!</definedName>
    <definedName name="VCTT">#REF!</definedName>
    <definedName name="VCVAN">#REF!</definedName>
    <definedName name="vcxi">#REF!</definedName>
    <definedName name="vcxm">#REF!</definedName>
    <definedName name="vcxm0.4">#REF!</definedName>
    <definedName name="vd">#REF!</definedName>
    <definedName name="vd3p">#REF!</definedName>
    <definedName name="vdcl">#REF!</definedName>
    <definedName name="vdl">#REF!</definedName>
    <definedName name="Vf">#REF!</definedName>
    <definedName name="vgk">#REF!</definedName>
    <definedName name="vgt">#REF!</definedName>
    <definedName name="Via_He">#REF!</definedName>
    <definedName name="viet">#REF!</definedName>
    <definedName name="VIEW">#REF!</definedName>
    <definedName name="vk">#REF!</definedName>
    <definedName name="vkcauthang">#REF!</definedName>
    <definedName name="vkds">#REF!</definedName>
    <definedName name="vksan">#REF!</definedName>
    <definedName name="vktc">#REF!</definedName>
    <definedName name="VL_RC1">#REF!</definedName>
    <definedName name="VL_RC2">#REF!</definedName>
    <definedName name="VL_Rnha">#REF!</definedName>
    <definedName name="VL_RS">#REF!</definedName>
    <definedName name="vl1p">#REF!</definedName>
    <definedName name="vl3p">#REF!</definedName>
    <definedName name="VLBS">#N/A</definedName>
    <definedName name="vlc">#REF!</definedName>
    <definedName name="Vlcap0.7">#REF!</definedName>
    <definedName name="VLcap1">#REF!</definedName>
    <definedName name="VLCH12M200">#REF!</definedName>
    <definedName name="vlct" localSheetId="0" hidden="1">{"'Sheet1'!$L$16"}</definedName>
    <definedName name="vlct" localSheetId="1" hidden="1">{"'Sheet1'!$L$16"}</definedName>
    <definedName name="vlct" localSheetId="2" hidden="1">{"'Sheet1'!$L$16"}</definedName>
    <definedName name="vlct" localSheetId="3" hidden="1">{"'Sheet1'!$L$16"}</definedName>
    <definedName name="vlct" hidden="1">{"'Sheet1'!$L$16"}</definedName>
    <definedName name="VLCT3p">#REF!</definedName>
    <definedName name="vlctbb">#REF!</definedName>
    <definedName name="VLCU">#REF!</definedName>
    <definedName name="vldg">#REF!</definedName>
    <definedName name="vldn400">#REF!</definedName>
    <definedName name="vldn600">#REF!</definedName>
    <definedName name="VLIEU">#REF!</definedName>
    <definedName name="VLKday">#REF!</definedName>
    <definedName name="VLKhac">#REF!</definedName>
    <definedName name="VLL46M100">#REF!</definedName>
    <definedName name="VLM">#REF!</definedName>
    <definedName name="VLM24M200">#REF!</definedName>
    <definedName name="VLP" localSheetId="0" hidden="1">{"'Sheet1'!$L$16"}</definedName>
    <definedName name="VLP" localSheetId="1" hidden="1">{"'Sheet1'!$L$16"}</definedName>
    <definedName name="VLP" localSheetId="2" hidden="1">{"'Sheet1'!$L$16"}</definedName>
    <definedName name="VLP" localSheetId="3" hidden="1">{"'Sheet1'!$L$16"}</definedName>
    <definedName name="VLP" hidden="1">{"'Sheet1'!$L$16"}</definedName>
    <definedName name="VLT">#REF!</definedName>
    <definedName name="VLTHEP10">#REF!</definedName>
    <definedName name="VLTHEP18">#REF!</definedName>
    <definedName name="VLTHEP20">#REF!</definedName>
    <definedName name="vltram">#REF!</definedName>
    <definedName name="VLVAN">#REF!</definedName>
    <definedName name="VLxaydung">#REF!</definedName>
    <definedName name="Vnd">#REF!</definedName>
    <definedName name="Vo">#REF!</definedName>
    <definedName name="Von.KL">#REF!</definedName>
    <definedName name="vr3p">#REF!</definedName>
    <definedName name="VT">#REF!</definedName>
    <definedName name="vthang">#REF!</definedName>
    <definedName name="vtu">#REF!</definedName>
    <definedName name="Vu">#REF!</definedName>
    <definedName name="Vu_">#REF!</definedName>
    <definedName name="vua">#REF!</definedName>
    <definedName name="VuaBT">#REF!</definedName>
    <definedName name="vuabtD">#N/A</definedName>
    <definedName name="vuabtG">#N/A</definedName>
    <definedName name="vung">#REF!</definedName>
    <definedName name="vv">#REF!</definedName>
    <definedName name="vvv">#REF!</definedName>
    <definedName name="VX">#REF!</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h">#REF!</definedName>
    <definedName name="vxcqn">#REF!</definedName>
    <definedName name="vxcqn2">#REF!</definedName>
    <definedName name="Vxk">#REF!</definedName>
    <definedName name="vxuan">#REF!</definedName>
    <definedName name="W">#REF!</definedName>
    <definedName name="W_Class1">#REF!</definedName>
    <definedName name="W_Class2">#REF!</definedName>
    <definedName name="W_Class3">#REF!</definedName>
    <definedName name="W_Class4">#REF!</definedName>
    <definedName name="W_Class5">#REF!</definedName>
    <definedName name="Wat_tec">#REF!</definedName>
    <definedName name="wb">#REF!</definedName>
    <definedName name="wct">#REF!</definedName>
    <definedName name="WD">#REF!</definedName>
    <definedName name="Wdaymong">#REF!</definedName>
    <definedName name="Wg">#REF!</definedName>
    <definedName name="WI">#REF!</definedName>
    <definedName name="WII">#REF!</definedName>
    <definedName name="WIII">#REF!</definedName>
    <definedName name="WIIII">#REF!</definedName>
    <definedName name="Wp">#REF!</definedName>
    <definedName name="WPF">#REF!</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n.aaa." localSheetId="0" hidden="1">{#N/A,#N/A,FALSE,"Sheet1";#N/A,#N/A,FALSE,"Sheet1";#N/A,#N/A,FALSE,"Sheet1"}</definedName>
    <definedName name="wrn.aaa." localSheetId="1" hidden="1">{#N/A,#N/A,FALSE,"Sheet1";#N/A,#N/A,FALSE,"Sheet1";#N/A,#N/A,FALSE,"Sheet1"}</definedName>
    <definedName name="wrn.aaa." localSheetId="2" hidden="1">{#N/A,#N/A,FALSE,"Sheet1";#N/A,#N/A,FALSE,"Sheet1";#N/A,#N/A,FALSE,"Sheet1"}</definedName>
    <definedName name="wrn.aaa." localSheetId="3" hidden="1">{#N/A,#N/A,FALSE,"Sheet1";#N/A,#N/A,FALSE,"Sheet1";#N/A,#N/A,FALSE,"Sheet1"}</definedName>
    <definedName name="wrn.aaa." hidden="1">{#N/A,#N/A,FALSE,"Sheet1";#N/A,#N/A,FALSE,"Sheet1";#N/A,#N/A,FALSE,"Sheet1"}</definedName>
    <definedName name="wrn.chi._.tiÆt." localSheetId="0" hidden="1">{#N/A,#N/A,FALSE,"Chi tiÆt"}</definedName>
    <definedName name="wrn.chi._.tiÆt." localSheetId="1" hidden="1">{#N/A,#N/A,FALSE,"Chi tiÆt"}</definedName>
    <definedName name="wrn.chi._.tiÆt." localSheetId="2" hidden="1">{#N/A,#N/A,FALSE,"Chi tiÆt"}</definedName>
    <definedName name="wrn.chi._.tiÆt." localSheetId="3" hidden="1">{#N/A,#N/A,FALSE,"Chi tiÆt"}</definedName>
    <definedName name="wrn.chi._.tiÆt." hidden="1">{#N/A,#N/A,FALSE,"Chi tiÆt"}</definedName>
    <definedName name="wrn.cong." localSheetId="0" hidden="1">{#N/A,#N/A,FALSE,"Sheet1"}</definedName>
    <definedName name="wrn.cong." localSheetId="1" hidden="1">{#N/A,#N/A,FALSE,"Sheet1"}</definedName>
    <definedName name="wrn.cong." localSheetId="2" hidden="1">{#N/A,#N/A,FALSE,"Sheet1"}</definedName>
    <definedName name="wrn.cong." localSheetId="3" hidden="1">{#N/A,#N/A,FALSE,"Sheet1"}</definedName>
    <definedName name="wrn.cong." hidden="1">{#N/A,#N/A,FALSE,"Sheet1"}</definedName>
    <definedName name="wrn.re_xoa2" localSheetId="0" hidden="1">{"Offgrid",#N/A,FALSE,"OFFGRID";"Region",#N/A,FALSE,"REGION";"Offgrid -2",#N/A,FALSE,"OFFGRID";"WTP",#N/A,FALSE,"WTP";"WTP -2",#N/A,FALSE,"WTP";"Project",#N/A,FALSE,"PROJECT";"Summary -2",#N/A,FALSE,"SUMMARY"}</definedName>
    <definedName name="wrn.re_xoa2" localSheetId="1" hidden="1">{"Offgrid",#N/A,FALSE,"OFFGRID";"Region",#N/A,FALSE,"REGION";"Offgrid -2",#N/A,FALSE,"OFFGRID";"WTP",#N/A,FALSE,"WTP";"WTP -2",#N/A,FALSE,"WTP";"Project",#N/A,FALSE,"PROJECT";"Summary -2",#N/A,FALSE,"SUMMARY"}</definedName>
    <definedName name="wrn.re_xoa2" localSheetId="2" hidden="1">{"Offgrid",#N/A,FALSE,"OFFGRID";"Region",#N/A,FALSE,"REGION";"Offgrid -2",#N/A,FALSE,"OFFGRID";"WTP",#N/A,FALSE,"WTP";"WTP -2",#N/A,FALSE,"WTP";"Project",#N/A,FALSE,"PROJECT";"Summary -2",#N/A,FALSE,"SUMMARY"}</definedName>
    <definedName name="wrn.re_xoa2" localSheetId="3" hidden="1">{"Offgrid",#N/A,FALSE,"OFFGRID";"Region",#N/A,FALSE,"REGION";"Offgrid -2",#N/A,FALSE,"OFFGRID";"WTP",#N/A,FALSE,"WTP";"WTP -2",#N/A,FALSE,"WTP";"Project",#N/A,FALSE,"PROJECT";"Summary -2",#N/A,FALSE,"SUMMARY"}</definedName>
    <definedName name="wrn.re_xoa2" hidden="1">{"Offgrid",#N/A,FALSE,"OFFGRID";"Region",#N/A,FALSE,"REGION";"Offgrid -2",#N/A,FALSE,"OFFGRID";"WTP",#N/A,FALSE,"WTP";"WTP -2",#N/A,FALSE,"WTP";"Project",#N/A,FALSE,"PROJECT";"Summary -2",#N/A,FALSE,"SUMMARY"}</definedName>
    <definedName name="wrn.Report." localSheetId="0" hidden="1">{"Offgrid",#N/A,FALSE,"OFFGRID";"Region",#N/A,FALSE,"REGION";"Offgrid -2",#N/A,FALSE,"OFFGRID";"WTP",#N/A,FALSE,"WTP";"WTP -2",#N/A,FALSE,"WTP";"Project",#N/A,FALSE,"PROJECT";"Summary -2",#N/A,FALSE,"SUMMARY"}</definedName>
    <definedName name="wrn.Report." localSheetId="1" hidden="1">{"Offgrid",#N/A,FALSE,"OFFGRID";"Region",#N/A,FALSE,"REGION";"Offgrid -2",#N/A,FALSE,"OFFGRID";"WTP",#N/A,FALSE,"WTP";"WTP -2",#N/A,FALSE,"WTP";"Project",#N/A,FALSE,"PROJECT";"Summary -2",#N/A,FALSE,"SUMMARY"}</definedName>
    <definedName name="wrn.Report." localSheetId="2" hidden="1">{"Offgrid",#N/A,FALSE,"OFFGRID";"Region",#N/A,FALSE,"REGION";"Offgrid -2",#N/A,FALSE,"OFFGRID";"WTP",#N/A,FALSE,"WTP";"WTP -2",#N/A,FALSE,"WTP";"Project",#N/A,FALSE,"PROJECT";"Summary -2",#N/A,FALSE,"SUMMARY"}</definedName>
    <definedName name="wrn.Report." localSheetId="3" hidden="1">{"Offgrid",#N/A,FALSE,"OFFGRID";"Region",#N/A,FALSE,"REGION";"Offgrid -2",#N/A,FALSE,"OFFGRID";"WTP",#N/A,FALSE,"WTP";"WTP -2",#N/A,FALSE,"WTP";"Project",#N/A,FALSE,"PROJECT";"Summary -2",#N/A,FALSE,"SUMMARY"}</definedName>
    <definedName name="wrn.Report." hidden="1">{"Offgrid",#N/A,FALSE,"OFFGRID";"Region",#N/A,FALSE,"REGION";"Offgrid -2",#N/A,FALSE,"OFFGRID";"WTP",#N/A,FALSE,"WTP";"WTP -2",#N/A,FALSE,"WTP";"Project",#N/A,FALSE,"PROJECT";"Summary -2",#N/A,FALSE,"SUMMARY"}</definedName>
    <definedName name="wrn.vd." localSheetId="0" hidden="1">{#N/A,#N/A,TRUE,"BT M200 da 10x20"}</definedName>
    <definedName name="wrn.vd." localSheetId="1" hidden="1">{#N/A,#N/A,TRUE,"BT M200 da 10x20"}</definedName>
    <definedName name="wrn.vd." localSheetId="2" hidden="1">{#N/A,#N/A,TRUE,"BT M200 da 10x20"}</definedName>
    <definedName name="wrn.vd." localSheetId="3" hidden="1">{#N/A,#N/A,TRUE,"BT M200 da 10x20"}</definedName>
    <definedName name="wrn.vd." hidden="1">{#N/A,#N/A,TRUE,"BT M200 da 10x20"}</definedName>
    <definedName name="wrn.Work._.Report." localSheetId="0" hidden="1">{"accomplishment",#N/A,FALSE,"Summary Week 3"}</definedName>
    <definedName name="wrn.Work._.Report." localSheetId="1" hidden="1">{"accomplishment",#N/A,FALSE,"Summary Week 3"}</definedName>
    <definedName name="wrn.Work._.Report." localSheetId="2" hidden="1">{"accomplishment",#N/A,FALSE,"Summary Week 3"}</definedName>
    <definedName name="wrn.Work._.Report." localSheetId="3" hidden="1">{"accomplishment",#N/A,FALSE,"Summary Week 3"}</definedName>
    <definedName name="wrn.Work._.Report." hidden="1">{"accomplishment",#N/A,FALSE,"Summary Week 3"}</definedName>
    <definedName name="wrn_xoa2" localSheetId="0" hidden="1">{#N/A,#N/A,FALSE,"Chi tiÆt"}</definedName>
    <definedName name="wrn_xoa2" localSheetId="1" hidden="1">{#N/A,#N/A,FALSE,"Chi tiÆt"}</definedName>
    <definedName name="wrn_xoa2" localSheetId="2" hidden="1">{#N/A,#N/A,FALSE,"Chi tiÆt"}</definedName>
    <definedName name="wrn_xoa2" localSheetId="3" hidden="1">{#N/A,#N/A,FALSE,"Chi tiÆt"}</definedName>
    <definedName name="wrn_xoa2" hidden="1">{#N/A,#N/A,FALSE,"Chi tiÆt"}</definedName>
    <definedName name="wrnf.report" localSheetId="0" hidden="1">{"Offgrid",#N/A,FALSE,"OFFGRID";"Region",#N/A,FALSE,"REGION";"Offgrid -2",#N/A,FALSE,"OFFGRID";"WTP",#N/A,FALSE,"WTP";"WTP -2",#N/A,FALSE,"WTP";"Project",#N/A,FALSE,"PROJECT";"Summary -2",#N/A,FALSE,"SUMMARY"}</definedName>
    <definedName name="wrnf.report" localSheetId="1" hidden="1">{"Offgrid",#N/A,FALSE,"OFFGRID";"Region",#N/A,FALSE,"REGION";"Offgrid -2",#N/A,FALSE,"OFFGRID";"WTP",#N/A,FALSE,"WTP";"WTP -2",#N/A,FALSE,"WTP";"Project",#N/A,FALSE,"PROJECT";"Summary -2",#N/A,FALSE,"SUMMARY"}</definedName>
    <definedName name="wrnf.report" localSheetId="2" hidden="1">{"Offgrid",#N/A,FALSE,"OFFGRID";"Region",#N/A,FALSE,"REGION";"Offgrid -2",#N/A,FALSE,"OFFGRID";"WTP",#N/A,FALSE,"WTP";"WTP -2",#N/A,FALSE,"WTP";"Project",#N/A,FALSE,"PROJECT";"Summary -2",#N/A,FALSE,"SUMMARY"}</definedName>
    <definedName name="wrnf.report" localSheetId="3" hidden="1">{"Offgrid",#N/A,FALSE,"OFFGRID";"Region",#N/A,FALSE,"REGION";"Offgrid -2",#N/A,FALSE,"OFFGRID";"WTP",#N/A,FALSE,"WTP";"WTP -2",#N/A,FALSE,"WTP";"Project",#N/A,FALSE,"PROJECT";"Summary -2",#N/A,FALSE,"SUMMARY"}</definedName>
    <definedName name="wrnf.report" hidden="1">{"Offgrid",#N/A,FALSE,"OFFGRID";"Region",#N/A,FALSE,"REGION";"Offgrid -2",#N/A,FALSE,"OFFGRID";"WTP",#N/A,FALSE,"WTP";"WTP -2",#N/A,FALSE,"WTP";"Project",#N/A,FALSE,"PROJECT";"Summary -2",#N/A,FALSE,"SUMMARY"}</definedName>
    <definedName name="wrnf_xoa2" localSheetId="0" hidden="1">{"Offgrid",#N/A,FALSE,"OFFGRID";"Region",#N/A,FALSE,"REGION";"Offgrid -2",#N/A,FALSE,"OFFGRID";"WTP",#N/A,FALSE,"WTP";"WTP -2",#N/A,FALSE,"WTP";"Project",#N/A,FALSE,"PROJECT";"Summary -2",#N/A,FALSE,"SUMMARY"}</definedName>
    <definedName name="wrnf_xoa2" localSheetId="1" hidden="1">{"Offgrid",#N/A,FALSE,"OFFGRID";"Region",#N/A,FALSE,"REGION";"Offgrid -2",#N/A,FALSE,"OFFGRID";"WTP",#N/A,FALSE,"WTP";"WTP -2",#N/A,FALSE,"WTP";"Project",#N/A,FALSE,"PROJECT";"Summary -2",#N/A,FALSE,"SUMMARY"}</definedName>
    <definedName name="wrnf_xoa2" localSheetId="2" hidden="1">{"Offgrid",#N/A,FALSE,"OFFGRID";"Region",#N/A,FALSE,"REGION";"Offgrid -2",#N/A,FALSE,"OFFGRID";"WTP",#N/A,FALSE,"WTP";"WTP -2",#N/A,FALSE,"WTP";"Project",#N/A,FALSE,"PROJECT";"Summary -2",#N/A,FALSE,"SUMMARY"}</definedName>
    <definedName name="wrnf_xoa2" localSheetId="3" hidden="1">{"Offgrid",#N/A,FALSE,"OFFGRID";"Region",#N/A,FALSE,"REGION";"Offgrid -2",#N/A,FALSE,"OFFGRID";"WTP",#N/A,FALSE,"WTP";"WTP -2",#N/A,FALSE,"WTP";"Project",#N/A,FALSE,"PROJECT";"Summary -2",#N/A,FALSE,"SUMMARY"}</definedName>
    <definedName name="wrnf_xoa2" hidden="1">{"Offgrid",#N/A,FALSE,"OFFGRID";"Region",#N/A,FALSE,"REGION";"Offgrid -2",#N/A,FALSE,"OFFGRID";"WTP",#N/A,FALSE,"WTP";"WTP -2",#N/A,FALSE,"WTP";"Project",#N/A,FALSE,"PROJECT";"Summary -2",#N/A,FALSE,"SUMMARY"}</definedName>
    <definedName name="wtn">#REF!</definedName>
    <definedName name="wtru">#REF!</definedName>
    <definedName name="wup">#REF!</definedName>
    <definedName name="x">#REF!</definedName>
    <definedName name="X0.4">#REF!</definedName>
    <definedName name="x1_">#REF!</definedName>
    <definedName name="x1pind">#REF!</definedName>
    <definedName name="X1pINDvc">#REF!</definedName>
    <definedName name="x1ping">#REF!</definedName>
    <definedName name="X1pINGvc">#REF!</definedName>
    <definedName name="x1pint">#REF!</definedName>
    <definedName name="x2_">#REF!</definedName>
    <definedName name="xang">#REF!</definedName>
    <definedName name="XAYGACH">#REF!</definedName>
    <definedName name="XB_80">#REF!</definedName>
    <definedName name="XBCNCKT">5600</definedName>
    <definedName name="xc">#REF!</definedName>
    <definedName name="XCCT">0.5</definedName>
    <definedName name="xd0.6">#REF!</definedName>
    <definedName name="xd1.3">#REF!</definedName>
    <definedName name="xd1.5">#REF!</definedName>
    <definedName name="xdd">#REF!</definedName>
    <definedName name="XDDHT">#REF!</definedName>
    <definedName name="XDTT">#REF!</definedName>
    <definedName name="xe">#REF!</definedName>
    <definedName name="xebt6">#N/A</definedName>
    <definedName name="xenhua">#N/A</definedName>
    <definedName name="xetuoinhua">#N/A</definedName>
    <definedName name="xetuoinhua190">#REF!</definedName>
    <definedName name="xfco">#REF!</definedName>
    <definedName name="xfco3p">#REF!</definedName>
    <definedName name="xfcotnc">#REF!</definedName>
    <definedName name="xfcotvl">#REF!</definedName>
    <definedName name="xgc100">#REF!</definedName>
    <definedName name="xgc150">#REF!</definedName>
    <definedName name="xgc200">#REF!</definedName>
    <definedName name="xh">#REF!</definedName>
    <definedName name="xhn">#REF!</definedName>
    <definedName name="xi">#REF!</definedName>
    <definedName name="xig">#REF!</definedName>
    <definedName name="xig1">#REF!</definedName>
    <definedName name="xig1p">#REF!</definedName>
    <definedName name="xig3p">#REF!</definedName>
    <definedName name="xignc3p">#REF!</definedName>
    <definedName name="XIGvc">#REF!</definedName>
    <definedName name="xigvl3p">#REF!</definedName>
    <definedName name="XII200">#REF!</definedName>
    <definedName name="ximang">#REF!</definedName>
    <definedName name="xin">#REF!</definedName>
    <definedName name="xin190">#REF!</definedName>
    <definedName name="xin1903p">#REF!</definedName>
    <definedName name="xin2903p">#REF!</definedName>
    <definedName name="xin290nc3p">#REF!</definedName>
    <definedName name="xin290vl3p">#REF!</definedName>
    <definedName name="xin3p">#REF!</definedName>
    <definedName name="xind">#REF!</definedName>
    <definedName name="xind1p">#REF!</definedName>
    <definedName name="xind3p">#REF!</definedName>
    <definedName name="xindnc1p">#REF!</definedName>
    <definedName name="xindvl1p">#REF!</definedName>
    <definedName name="xing1p">#REF!</definedName>
    <definedName name="xingnc1p">#REF!</definedName>
    <definedName name="xingvl1p">#REF!</definedName>
    <definedName name="xinnc3p">#REF!</definedName>
    <definedName name="xint1p">#REF!</definedName>
    <definedName name="XINvc">#REF!</definedName>
    <definedName name="xinvl3p">#REF!</definedName>
    <definedName name="xit">#REF!</definedName>
    <definedName name="xit1">#REF!</definedName>
    <definedName name="xit1p">#REF!</definedName>
    <definedName name="xit23p">#REF!</definedName>
    <definedName name="xit2nc3p">#REF!</definedName>
    <definedName name="xit2vl3p">#REF!</definedName>
    <definedName name="xit3p">#REF!</definedName>
    <definedName name="xitnc3p">#REF!</definedName>
    <definedName name="XITvc">#REF!</definedName>
    <definedName name="xitvl3p">#REF!</definedName>
    <definedName name="xk0.6">#REF!</definedName>
    <definedName name="xk1.3">#REF!</definedName>
    <definedName name="xk1.5">#REF!</definedName>
    <definedName name="Xkoto">#REF!</definedName>
    <definedName name="Xkxn">#REF!</definedName>
    <definedName name="xl">#REF!</definedName>
    <definedName name="XL_TBA">#REF!</definedName>
    <definedName name="xlc">#REF!</definedName>
    <definedName name="xld1.4">#REF!</definedName>
    <definedName name="xlk">#REF!</definedName>
    <definedName name="xlk1.4">#REF!</definedName>
    <definedName name="XLP">#REF!</definedName>
    <definedName name="XLxa">#REF!</definedName>
    <definedName name="XMAX">#REF!</definedName>
    <definedName name="XMBT">#REF!</definedName>
    <definedName name="xmcax">#REF!</definedName>
    <definedName name="XMIN">#REF!</definedName>
    <definedName name="xn">#REF!</definedName>
    <definedName name="xoa1" localSheetId="0" hidden="1">{"'Sheet1'!$L$16"}</definedName>
    <definedName name="xoa1" localSheetId="1" hidden="1">{"'Sheet1'!$L$16"}</definedName>
    <definedName name="xoa1" localSheetId="2" hidden="1">{"'Sheet1'!$L$16"}</definedName>
    <definedName name="xoa1" localSheetId="3" hidden="1">{"'Sheet1'!$L$16"}</definedName>
    <definedName name="xoa1" hidden="1">{"'Sheet1'!$L$16"}</definedName>
    <definedName name="xoa2" localSheetId="0" hidden="1">{#N/A,#N/A,FALSE,"Chi tiÆt"}</definedName>
    <definedName name="xoa2" localSheetId="1" hidden="1">{#N/A,#N/A,FALSE,"Chi tiÆt"}</definedName>
    <definedName name="xoa2" localSheetId="2" hidden="1">{#N/A,#N/A,FALSE,"Chi tiÆt"}</definedName>
    <definedName name="xoa2" localSheetId="3" hidden="1">{#N/A,#N/A,FALSE,"Chi tiÆt"}</definedName>
    <definedName name="xoa2" hidden="1">{#N/A,#N/A,FALSE,"Chi tiÆt"}</definedName>
    <definedName name="xoa3" localSheetId="0" hidden="1">{"Offgrid",#N/A,FALSE,"OFFGRID";"Region",#N/A,FALSE,"REGION";"Offgrid -2",#N/A,FALSE,"OFFGRID";"WTP",#N/A,FALSE,"WTP";"WTP -2",#N/A,FALSE,"WTP";"Project",#N/A,FALSE,"PROJECT";"Summary -2",#N/A,FALSE,"SUMMARY"}</definedName>
    <definedName name="xoa3" localSheetId="1" hidden="1">{"Offgrid",#N/A,FALSE,"OFFGRID";"Region",#N/A,FALSE,"REGION";"Offgrid -2",#N/A,FALSE,"OFFGRID";"WTP",#N/A,FALSE,"WTP";"WTP -2",#N/A,FALSE,"WTP";"Project",#N/A,FALSE,"PROJECT";"Summary -2",#N/A,FALSE,"SUMMARY"}</definedName>
    <definedName name="xoa3" localSheetId="2" hidden="1">{"Offgrid",#N/A,FALSE,"OFFGRID";"Region",#N/A,FALSE,"REGION";"Offgrid -2",#N/A,FALSE,"OFFGRID";"WTP",#N/A,FALSE,"WTP";"WTP -2",#N/A,FALSE,"WTP";"Project",#N/A,FALSE,"PROJECT";"Summary -2",#N/A,FALSE,"SUMMARY"}</definedName>
    <definedName name="xoa3" localSheetId="3" hidden="1">{"Offgrid",#N/A,FALSE,"OFFGRID";"Region",#N/A,FALSE,"REGION";"Offgrid -2",#N/A,FALSE,"OFFGRID";"WTP",#N/A,FALSE,"WTP";"WTP -2",#N/A,FALSE,"WTP";"Project",#N/A,FALSE,"PROJECT";"Summary -2",#N/A,FALSE,"SUMMARY"}</definedName>
    <definedName name="xoa3" hidden="1">{"Offgrid",#N/A,FALSE,"OFFGRID";"Region",#N/A,FALSE,"REGION";"Offgrid -2",#N/A,FALSE,"OFFGRID";"WTP",#N/A,FALSE,"WTP";"WTP -2",#N/A,FALSE,"WTP";"Project",#N/A,FALSE,"PROJECT";"Summary -2",#N/A,FALSE,"SUMMARY"}</definedName>
    <definedName name="xoa4" localSheetId="0" hidden="1">{"Offgrid",#N/A,FALSE,"OFFGRID";"Region",#N/A,FALSE,"REGION";"Offgrid -2",#N/A,FALSE,"OFFGRID";"WTP",#N/A,FALSE,"WTP";"WTP -2",#N/A,FALSE,"WTP";"Project",#N/A,FALSE,"PROJECT";"Summary -2",#N/A,FALSE,"SUMMARY"}</definedName>
    <definedName name="xoa4" localSheetId="1" hidden="1">{"Offgrid",#N/A,FALSE,"OFFGRID";"Region",#N/A,FALSE,"REGION";"Offgrid -2",#N/A,FALSE,"OFFGRID";"WTP",#N/A,FALSE,"WTP";"WTP -2",#N/A,FALSE,"WTP";"Project",#N/A,FALSE,"PROJECT";"Summary -2",#N/A,FALSE,"SUMMARY"}</definedName>
    <definedName name="xoa4" localSheetId="2" hidden="1">{"Offgrid",#N/A,FALSE,"OFFGRID";"Region",#N/A,FALSE,"REGION";"Offgrid -2",#N/A,FALSE,"OFFGRID";"WTP",#N/A,FALSE,"WTP";"WTP -2",#N/A,FALSE,"WTP";"Project",#N/A,FALSE,"PROJECT";"Summary -2",#N/A,FALSE,"SUMMARY"}</definedName>
    <definedName name="xoa4" localSheetId="3" hidden="1">{"Offgrid",#N/A,FALSE,"OFFGRID";"Region",#N/A,FALSE,"REGION";"Offgrid -2",#N/A,FALSE,"OFFGRID";"WTP",#N/A,FALSE,"WTP";"WTP -2",#N/A,FALSE,"WTP";"Project",#N/A,FALSE,"PROJECT";"Summary -2",#N/A,FALSE,"SUMMARY"}</definedName>
    <definedName name="xoa4" hidden="1">{"Offgrid",#N/A,FALSE,"OFFGRID";"Region",#N/A,FALSE,"REGION";"Offgrid -2",#N/A,FALSE,"OFFGRID";"WTP",#N/A,FALSE,"WTP";"WTP -2",#N/A,FALSE,"WTP";"Project",#N/A,FALSE,"PROJECT";"Summary -2",#N/A,FALSE,"SUMMARY"}</definedName>
    <definedName name="xoaydap">#N/A</definedName>
    <definedName name="xp">#REF!</definedName>
    <definedName name="Xsi">#REF!</definedName>
    <definedName name="XTKKTTC">7500</definedName>
    <definedName name="Xuat_hien2">#REF!</definedName>
    <definedName name="Xuat_hien3">#REF!</definedName>
    <definedName name="xuchoi0.15">#REF!</definedName>
    <definedName name="xuchoi0.25">#REF!</definedName>
    <definedName name="xuchoi0.3">#REF!</definedName>
    <definedName name="xuchoi0.35">#REF!</definedName>
    <definedName name="xuchoi0.4">#REF!</definedName>
    <definedName name="xuchoi0.65">#REF!</definedName>
    <definedName name="xuchoi0.75">#REF!</definedName>
    <definedName name="xuchoi1.25">#REF!</definedName>
    <definedName name="xuclat0.4">#REF!</definedName>
    <definedName name="xuclat2">#N/A</definedName>
    <definedName name="xuclat2.8">#REF!</definedName>
    <definedName name="xucxich0.22">#REF!</definedName>
    <definedName name="xucxich0.25">#REF!</definedName>
    <definedName name="xucxich0.3">#REF!</definedName>
    <definedName name="xucxich0.35">#REF!</definedName>
    <definedName name="xucxich0.4">#REF!</definedName>
    <definedName name="xucxich0.5">#REF!</definedName>
    <definedName name="xucxich0.65">#REF!</definedName>
    <definedName name="xucxich1">#REF!</definedName>
    <definedName name="xucxich1.2">#REF!</definedName>
    <definedName name="xucxich1.25">#REF!</definedName>
    <definedName name="xucxich1.6">#REF!</definedName>
    <definedName name="xucxich2">#REF!</definedName>
    <definedName name="xucxich2.5">#REF!</definedName>
    <definedName name="xucxich4">#REF!</definedName>
    <definedName name="xucxich4.6">#REF!</definedName>
    <definedName name="xucxich5">#REF!</definedName>
    <definedName name="xvxcvxc" localSheetId="0" hidden="1">{"'Sheet1'!$L$16"}</definedName>
    <definedName name="xvxcvxc" localSheetId="1" hidden="1">{"'Sheet1'!$L$16"}</definedName>
    <definedName name="xvxcvxc" localSheetId="2" hidden="1">{"'Sheet1'!$L$16"}</definedName>
    <definedName name="xvxcvxc" localSheetId="3" hidden="1">{"'Sheet1'!$L$16"}</definedName>
    <definedName name="xvxcvxc" hidden="1">{"'Sheet1'!$L$16"}</definedName>
    <definedName name="XXT">#REF!</definedName>
    <definedName name="xxx">#REF!</definedName>
    <definedName name="xxx2">#REF!</definedName>
    <definedName name="XÝnghiÖp25_3">#REF!</definedName>
    <definedName name="y">#REF!</definedName>
    <definedName name="yen">#REF!</definedName>
    <definedName name="Yen_A">#N/A</definedName>
    <definedName name="Yen_B">#N/A</definedName>
    <definedName name="yen1">#REF!</definedName>
    <definedName name="yen2">#REF!</definedName>
    <definedName name="YENLACKK">#REF!</definedName>
    <definedName name="yeu" localSheetId="0" hidden="1">{"'Sheet1'!$L$16"}</definedName>
    <definedName name="yeu" localSheetId="1" hidden="1">{"'Sheet1'!$L$16"}</definedName>
    <definedName name="yeu" localSheetId="2" hidden="1">{"'Sheet1'!$L$16"}</definedName>
    <definedName name="yeu" localSheetId="3" hidden="1">{"'Sheet1'!$L$16"}</definedName>
    <definedName name="yeu" hidden="1">{"'Sheet1'!$L$16"}</definedName>
    <definedName name="yieldsfield">#REF!</definedName>
    <definedName name="yieldstoevaluate">#REF!</definedName>
    <definedName name="yiuti" localSheetId="0" hidden="1">{"'Sheet1'!$L$16"}</definedName>
    <definedName name="yiuti" localSheetId="1" hidden="1">{"'Sheet1'!$L$16"}</definedName>
    <definedName name="yiuti" localSheetId="2" hidden="1">{"'Sheet1'!$L$16"}</definedName>
    <definedName name="yiuti" localSheetId="3" hidden="1">{"'Sheet1'!$L$16"}</definedName>
    <definedName name="yiuti" hidden="1">{"'Sheet1'!$L$16"}</definedName>
    <definedName name="YMAX">#REF!</definedName>
    <definedName name="YMIN">#REF!</definedName>
    <definedName name="YR0">#REF!</definedName>
    <definedName name="YRP">#REF!</definedName>
    <definedName name="ytddg">#REF!</definedName>
    <definedName name="Ythd1.5">#REF!</definedName>
    <definedName name="ythdg">#REF!</definedName>
    <definedName name="Ythdgoi">#REF!</definedName>
    <definedName name="ytri" localSheetId="0" hidden="1">{"'Sheet1'!$L$16"}</definedName>
    <definedName name="ytri" localSheetId="1" hidden="1">{"'Sheet1'!$L$16"}</definedName>
    <definedName name="ytri" localSheetId="2" hidden="1">{"'Sheet1'!$L$16"}</definedName>
    <definedName name="ytri" localSheetId="3" hidden="1">{"'Sheet1'!$L$16"}</definedName>
    <definedName name="ytri" hidden="1">{"'Sheet1'!$L$16"}</definedName>
    <definedName name="ytru" localSheetId="0" hidden="1">{"'Sheet1'!$L$16"}</definedName>
    <definedName name="ytru" localSheetId="1" hidden="1">{"'Sheet1'!$L$16"}</definedName>
    <definedName name="ytru" localSheetId="2" hidden="1">{"'Sheet1'!$L$16"}</definedName>
    <definedName name="ytru" localSheetId="3" hidden="1">{"'Sheet1'!$L$16"}</definedName>
    <definedName name="ytru" hidden="1">{"'Sheet1'!$L$16"}</definedName>
    <definedName name="YvNgam">#REF!</definedName>
    <definedName name="YvTreo">#REF!</definedName>
    <definedName name="yy">#REF!</definedName>
    <definedName name="z">#REF!</definedName>
    <definedName name="Z_dh">#REF!</definedName>
    <definedName name="zcg" localSheetId="0" hidden="1">{"'Sheet1'!$L$16"}</definedName>
    <definedName name="zcg" localSheetId="1" hidden="1">{"'Sheet1'!$L$16"}</definedName>
    <definedName name="zcg" localSheetId="2" hidden="1">{"'Sheet1'!$L$16"}</definedName>
    <definedName name="zcg" localSheetId="3" hidden="1">{"'Sheet1'!$L$16"}</definedName>
    <definedName name="zcg" hidden="1">{"'Sheet1'!$L$16"}</definedName>
    <definedName name="zcgxf" localSheetId="0" hidden="1">{"'Sheet1'!$L$16"}</definedName>
    <definedName name="zcgxf" localSheetId="1" hidden="1">{"'Sheet1'!$L$16"}</definedName>
    <definedName name="zcgxf" localSheetId="2" hidden="1">{"'Sheet1'!$L$16"}</definedName>
    <definedName name="zcgxf" localSheetId="3" hidden="1">{"'Sheet1'!$L$16"}</definedName>
    <definedName name="zcgxf" hidden="1">{"'Sheet1'!$L$16"}</definedName>
    <definedName name="Zip">#REF!</definedName>
    <definedName name="ZXD">#REF!</definedName>
    <definedName name="Zxl">#REF!</definedName>
    <definedName name="ZYX">#REF!</definedName>
    <definedName name="ZZZ">#REF!</definedName>
    <definedName name="전">#REF!</definedName>
    <definedName name="주택사업본부">#REF!</definedName>
    <definedName name="철구사업본부">#REF!</definedName>
  </definedNames>
  <calcPr calcId="144525"/>
  <fileRecoveryPr autoRecover="0" repairLoad="1"/>
</workbook>
</file>

<file path=xl/calcChain.xml><?xml version="1.0" encoding="utf-8"?>
<calcChain xmlns="http://schemas.openxmlformats.org/spreadsheetml/2006/main">
  <c r="K18" i="111" l="1"/>
  <c r="H18" i="111"/>
  <c r="G18" i="111"/>
  <c r="F18" i="111"/>
  <c r="L18" i="111" s="1"/>
  <c r="D18" i="111"/>
  <c r="C18" i="111"/>
  <c r="L17" i="111"/>
  <c r="I17" i="111"/>
  <c r="D17" i="111"/>
  <c r="L16" i="111"/>
  <c r="I16" i="111"/>
  <c r="D16" i="111"/>
  <c r="L15" i="111"/>
  <c r="I15" i="111"/>
  <c r="D15" i="111"/>
  <c r="L14" i="111"/>
  <c r="I14" i="111"/>
  <c r="D14" i="111"/>
  <c r="L13" i="111"/>
  <c r="I13" i="111"/>
  <c r="D13" i="111"/>
  <c r="L12" i="111"/>
  <c r="I12" i="111"/>
  <c r="D12" i="111"/>
  <c r="L11" i="111"/>
  <c r="I11" i="111"/>
  <c r="D11" i="111"/>
  <c r="L10" i="111"/>
  <c r="I10" i="111"/>
  <c r="D10" i="111"/>
  <c r="L9" i="111"/>
  <c r="I9" i="111"/>
  <c r="D9" i="111"/>
  <c r="L8" i="111"/>
  <c r="I8" i="111"/>
  <c r="D8" i="111"/>
  <c r="L7" i="111"/>
  <c r="I7" i="111"/>
  <c r="D7" i="111"/>
  <c r="L6" i="111"/>
  <c r="I6" i="111"/>
  <c r="D6" i="111"/>
  <c r="L5" i="111"/>
  <c r="I5" i="111"/>
  <c r="D5" i="111"/>
  <c r="H17" i="110"/>
  <c r="G17" i="110"/>
  <c r="F17" i="110"/>
  <c r="L17" i="110" s="1"/>
  <c r="C17" i="110"/>
  <c r="D17" i="110" s="1"/>
  <c r="L16" i="110"/>
  <c r="I16" i="110"/>
  <c r="L15" i="110"/>
  <c r="I15" i="110"/>
  <c r="D15" i="110"/>
  <c r="L14" i="110"/>
  <c r="I14" i="110"/>
  <c r="D14" i="110"/>
  <c r="L13" i="110"/>
  <c r="I13" i="110"/>
  <c r="D13" i="110"/>
  <c r="L12" i="110"/>
  <c r="I12" i="110"/>
  <c r="D12" i="110"/>
  <c r="L11" i="110"/>
  <c r="I11" i="110"/>
  <c r="D11" i="110"/>
  <c r="L10" i="110"/>
  <c r="I10" i="110"/>
  <c r="D10" i="110"/>
  <c r="L9" i="110"/>
  <c r="I9" i="110"/>
  <c r="D9" i="110"/>
  <c r="L8" i="110"/>
  <c r="I8" i="110"/>
  <c r="D8" i="110"/>
  <c r="L7" i="110"/>
  <c r="I7" i="110"/>
  <c r="D7" i="110"/>
  <c r="L6" i="110"/>
  <c r="I6" i="110"/>
  <c r="D6" i="110"/>
  <c r="L5" i="110"/>
  <c r="I5" i="110"/>
  <c r="D5" i="110"/>
  <c r="L4" i="110"/>
  <c r="I4" i="110"/>
  <c r="D4" i="110"/>
  <c r="H17" i="109"/>
  <c r="G17" i="109"/>
  <c r="F17" i="109"/>
  <c r="K17" i="109" s="1"/>
  <c r="C17" i="109"/>
  <c r="D17" i="109" s="1"/>
  <c r="L16" i="109"/>
  <c r="I16" i="109"/>
  <c r="L15" i="109"/>
  <c r="I15" i="109"/>
  <c r="D15" i="109"/>
  <c r="L14" i="109"/>
  <c r="I14" i="109"/>
  <c r="D14" i="109"/>
  <c r="L13" i="109"/>
  <c r="I13" i="109"/>
  <c r="D13" i="109"/>
  <c r="L12" i="109"/>
  <c r="I12" i="109"/>
  <c r="D12" i="109"/>
  <c r="L11" i="109"/>
  <c r="I11" i="109"/>
  <c r="D11" i="109"/>
  <c r="L10" i="109"/>
  <c r="I10" i="109"/>
  <c r="D10" i="109"/>
  <c r="L9" i="109"/>
  <c r="I9" i="109"/>
  <c r="D9" i="109"/>
  <c r="L8" i="109"/>
  <c r="I8" i="109"/>
  <c r="D8" i="109"/>
  <c r="L7" i="109"/>
  <c r="I7" i="109"/>
  <c r="D7" i="109"/>
  <c r="L6" i="109"/>
  <c r="I6" i="109"/>
  <c r="D6" i="109"/>
  <c r="L5" i="109"/>
  <c r="I5" i="109"/>
  <c r="D5" i="109"/>
  <c r="L4" i="109"/>
  <c r="I4" i="109"/>
  <c r="U20" i="108"/>
  <c r="T20" i="108"/>
  <c r="S20" i="108"/>
  <c r="R20" i="108" s="1"/>
  <c r="Q20" i="108"/>
  <c r="P20" i="108"/>
  <c r="O20" i="108"/>
  <c r="N20" i="108" s="1"/>
  <c r="L20" i="108"/>
  <c r="J20" i="108"/>
  <c r="I20" i="108"/>
  <c r="G20" i="108" s="1"/>
  <c r="H20" i="108"/>
  <c r="F20" i="108"/>
  <c r="E20" i="108"/>
  <c r="C20" i="108" s="1"/>
  <c r="M20" i="108" s="1"/>
  <c r="D20" i="108"/>
  <c r="V19" i="108"/>
  <c r="R19" i="108"/>
  <c r="N19" i="108"/>
  <c r="G19" i="108"/>
  <c r="C19" i="108"/>
  <c r="M19" i="108" s="1"/>
  <c r="R18" i="108"/>
  <c r="N18" i="108"/>
  <c r="V18" i="108" s="1"/>
  <c r="M18" i="108"/>
  <c r="G18" i="108"/>
  <c r="C18" i="108"/>
  <c r="V17" i="108"/>
  <c r="R17" i="108"/>
  <c r="N17" i="108"/>
  <c r="G17" i="108"/>
  <c r="C17" i="108"/>
  <c r="M17" i="108" s="1"/>
  <c r="R16" i="108"/>
  <c r="N16" i="108"/>
  <c r="V16" i="108" s="1"/>
  <c r="M16" i="108"/>
  <c r="G16" i="108"/>
  <c r="C16" i="108"/>
  <c r="V15" i="108"/>
  <c r="R15" i="108"/>
  <c r="N15" i="108"/>
  <c r="G15" i="108"/>
  <c r="C15" i="108"/>
  <c r="M15" i="108" s="1"/>
  <c r="N14" i="108"/>
  <c r="V14" i="108" s="1"/>
  <c r="M14" i="108"/>
  <c r="G14" i="108"/>
  <c r="C14" i="108"/>
  <c r="R13" i="108"/>
  <c r="N13" i="108"/>
  <c r="V13" i="108" s="1"/>
  <c r="G13" i="108"/>
  <c r="C13" i="108"/>
  <c r="M13" i="108" s="1"/>
  <c r="V12" i="108"/>
  <c r="R12" i="108"/>
  <c r="G12" i="108"/>
  <c r="C12" i="108"/>
  <c r="M12" i="108" s="1"/>
  <c r="R11" i="108"/>
  <c r="N11" i="108"/>
  <c r="V11" i="108" s="1"/>
  <c r="M11" i="108"/>
  <c r="G11" i="108"/>
  <c r="C11" i="108"/>
  <c r="V10" i="108"/>
  <c r="R10" i="108"/>
  <c r="N10" i="108"/>
  <c r="G10" i="108"/>
  <c r="C10" i="108"/>
  <c r="M10" i="108" s="1"/>
  <c r="R9" i="108"/>
  <c r="N9" i="108"/>
  <c r="V9" i="108" s="1"/>
  <c r="M9" i="108"/>
  <c r="G9" i="108"/>
  <c r="C9" i="108"/>
  <c r="V8" i="108"/>
  <c r="R8" i="108"/>
  <c r="N8" i="108"/>
  <c r="G8" i="108"/>
  <c r="C8" i="108"/>
  <c r="M8" i="108" s="1"/>
  <c r="R7" i="108"/>
  <c r="N7" i="108"/>
  <c r="V7" i="108" s="1"/>
  <c r="M7" i="108"/>
  <c r="G7" i="108"/>
  <c r="C7" i="108"/>
  <c r="K17" i="110" l="1"/>
  <c r="L17" i="109"/>
  <c r="F20" i="109"/>
  <c r="V20" i="108"/>
  <c r="X20" i="108"/>
  <c r="J42" i="107" l="1"/>
  <c r="I42" i="107"/>
  <c r="M42" i="107" s="1"/>
  <c r="H42" i="107"/>
  <c r="L42" i="107" s="1"/>
  <c r="G42" i="107"/>
  <c r="K42" i="107" s="1"/>
  <c r="F42" i="107"/>
  <c r="E42" i="107"/>
  <c r="C42" i="107"/>
  <c r="M41" i="107"/>
  <c r="L41" i="107"/>
  <c r="K41" i="107"/>
  <c r="M40" i="107"/>
  <c r="L40" i="107"/>
  <c r="K40" i="107"/>
  <c r="M39" i="107"/>
  <c r="L39" i="107"/>
  <c r="K39" i="107"/>
  <c r="M38" i="107"/>
  <c r="L38" i="107"/>
  <c r="K38" i="107"/>
  <c r="M37" i="107"/>
  <c r="L37" i="107"/>
  <c r="K37" i="107"/>
  <c r="M36" i="107"/>
  <c r="L36" i="107"/>
  <c r="K36" i="107"/>
  <c r="M35" i="107"/>
  <c r="L35" i="107"/>
  <c r="K35" i="107"/>
  <c r="M34" i="107"/>
  <c r="L34" i="107"/>
  <c r="K34" i="107"/>
  <c r="M33" i="107"/>
  <c r="L33" i="107"/>
  <c r="K33" i="107"/>
  <c r="M32" i="107"/>
  <c r="L32" i="107"/>
  <c r="K32" i="107"/>
  <c r="M31" i="107"/>
  <c r="L31" i="107"/>
  <c r="K31" i="107"/>
  <c r="M30" i="107"/>
  <c r="L30" i="107"/>
  <c r="K30" i="107"/>
  <c r="M29" i="107"/>
  <c r="L29" i="107"/>
  <c r="K29" i="107"/>
  <c r="M22" i="107"/>
  <c r="L22" i="107"/>
  <c r="K22" i="107"/>
  <c r="J22" i="107"/>
  <c r="J43" i="107" s="1"/>
  <c r="F22" i="107"/>
  <c r="M21" i="107"/>
  <c r="L21" i="107"/>
  <c r="K21" i="107"/>
  <c r="M20" i="107"/>
  <c r="L20" i="107"/>
  <c r="K20" i="107"/>
  <c r="M19" i="107"/>
  <c r="L19" i="107"/>
  <c r="K19" i="107"/>
  <c r="M18" i="107"/>
  <c r="L18" i="107"/>
  <c r="K18" i="107"/>
  <c r="M17" i="107"/>
  <c r="L17" i="107"/>
  <c r="K17" i="107"/>
  <c r="Z16" i="107"/>
  <c r="M16" i="107"/>
  <c r="K16" i="107"/>
  <c r="Z15" i="107"/>
  <c r="M15" i="107"/>
  <c r="L15" i="107"/>
  <c r="K15" i="107"/>
  <c r="Z14" i="107"/>
  <c r="M14" i="107"/>
  <c r="K14" i="107"/>
  <c r="Z13" i="107"/>
  <c r="M13" i="107"/>
  <c r="L13" i="107"/>
  <c r="K13" i="107"/>
  <c r="M12" i="107"/>
  <c r="L12" i="107"/>
  <c r="K12" i="107"/>
  <c r="Z11" i="107"/>
  <c r="M11" i="107"/>
  <c r="L11" i="107"/>
  <c r="K11" i="107"/>
  <c r="Z10" i="107"/>
  <c r="M10" i="107"/>
  <c r="L10" i="107"/>
  <c r="K10" i="107"/>
  <c r="Z9" i="107"/>
  <c r="S9" i="107"/>
  <c r="T9" i="107" s="1"/>
  <c r="R9" i="107"/>
  <c r="M9" i="107"/>
  <c r="L9" i="107"/>
  <c r="K9" i="107"/>
  <c r="Z8" i="107"/>
  <c r="S8" i="107"/>
  <c r="T8" i="107" s="1"/>
  <c r="R8" i="107"/>
  <c r="S7" i="107"/>
  <c r="R7" i="107"/>
  <c r="T7" i="107" s="1"/>
  <c r="L157" i="106" l="1"/>
  <c r="I157" i="106"/>
  <c r="F157" i="106"/>
  <c r="E157" i="106"/>
  <c r="Q157" i="106" s="1"/>
  <c r="D157" i="106"/>
  <c r="C157" i="106" s="1"/>
  <c r="O157" i="106" s="1"/>
  <c r="Q156" i="106"/>
  <c r="L156" i="106"/>
  <c r="I156" i="106"/>
  <c r="F156" i="106"/>
  <c r="E156" i="106"/>
  <c r="C156" i="106" s="1"/>
  <c r="O156" i="106" s="1"/>
  <c r="D156" i="106"/>
  <c r="Q155" i="106"/>
  <c r="L155" i="106"/>
  <c r="I155" i="106"/>
  <c r="F155" i="106"/>
  <c r="E155" i="106"/>
  <c r="C155" i="106" s="1"/>
  <c r="O155" i="106" s="1"/>
  <c r="D155" i="106"/>
  <c r="P154" i="106"/>
  <c r="L154" i="106"/>
  <c r="I154" i="106"/>
  <c r="F154" i="106"/>
  <c r="E154" i="106"/>
  <c r="E152" i="106" s="1"/>
  <c r="Q152" i="106" s="1"/>
  <c r="D154" i="106"/>
  <c r="P153" i="106"/>
  <c r="L153" i="106"/>
  <c r="I153" i="106"/>
  <c r="F153" i="106"/>
  <c r="E153" i="106"/>
  <c r="D153" i="106"/>
  <c r="C153" i="106" s="1"/>
  <c r="N152" i="106"/>
  <c r="M152" i="106"/>
  <c r="L152" i="106"/>
  <c r="K152" i="106"/>
  <c r="J152" i="106"/>
  <c r="I152" i="106"/>
  <c r="H152" i="106"/>
  <c r="G152" i="106"/>
  <c r="D152" i="106"/>
  <c r="P151" i="106"/>
  <c r="L151" i="106"/>
  <c r="I151" i="106"/>
  <c r="F151" i="106"/>
  <c r="E151" i="106"/>
  <c r="Q151" i="106" s="1"/>
  <c r="D151" i="106"/>
  <c r="Q150" i="106"/>
  <c r="P150" i="106"/>
  <c r="L150" i="106"/>
  <c r="I150" i="106"/>
  <c r="F150" i="106"/>
  <c r="E150" i="106"/>
  <c r="D150" i="106"/>
  <c r="C150" i="106"/>
  <c r="O150" i="106" s="1"/>
  <c r="Q149" i="106"/>
  <c r="L149" i="106"/>
  <c r="I149" i="106"/>
  <c r="F149" i="106"/>
  <c r="E149" i="106"/>
  <c r="D149" i="106"/>
  <c r="L148" i="106"/>
  <c r="I148" i="106"/>
  <c r="F148" i="106"/>
  <c r="E148" i="106"/>
  <c r="Q148" i="106" s="1"/>
  <c r="D148" i="106"/>
  <c r="P147" i="106"/>
  <c r="L147" i="106"/>
  <c r="I147" i="106"/>
  <c r="F147" i="106"/>
  <c r="E147" i="106"/>
  <c r="Q147" i="106" s="1"/>
  <c r="D147" i="106"/>
  <c r="C147" i="106" s="1"/>
  <c r="O147" i="106" s="1"/>
  <c r="Q146" i="106"/>
  <c r="P146" i="106"/>
  <c r="L146" i="106"/>
  <c r="I146" i="106"/>
  <c r="F146" i="106"/>
  <c r="E146" i="106"/>
  <c r="D146" i="106"/>
  <c r="C146" i="106"/>
  <c r="O146" i="106" s="1"/>
  <c r="Q145" i="106"/>
  <c r="L145" i="106"/>
  <c r="I145" i="106"/>
  <c r="F145" i="106"/>
  <c r="E145" i="106"/>
  <c r="D145" i="106"/>
  <c r="L144" i="106"/>
  <c r="I144" i="106"/>
  <c r="F144" i="106"/>
  <c r="E144" i="106"/>
  <c r="Q144" i="106" s="1"/>
  <c r="D144" i="106"/>
  <c r="P143" i="106"/>
  <c r="L143" i="106"/>
  <c r="I143" i="106"/>
  <c r="F143" i="106"/>
  <c r="E143" i="106"/>
  <c r="Q143" i="106" s="1"/>
  <c r="D143" i="106"/>
  <c r="C143" i="106" s="1"/>
  <c r="O143" i="106" s="1"/>
  <c r="Q142" i="106"/>
  <c r="P142" i="106"/>
  <c r="L142" i="106"/>
  <c r="I142" i="106"/>
  <c r="F142" i="106"/>
  <c r="E142" i="106"/>
  <c r="D142" i="106"/>
  <c r="C142" i="106"/>
  <c r="O142" i="106" s="1"/>
  <c r="Q141" i="106"/>
  <c r="L141" i="106"/>
  <c r="I141" i="106"/>
  <c r="F141" i="106"/>
  <c r="E141" i="106"/>
  <c r="D141" i="106"/>
  <c r="L140" i="106"/>
  <c r="I140" i="106"/>
  <c r="F140" i="106"/>
  <c r="E140" i="106"/>
  <c r="Q140" i="106" s="1"/>
  <c r="D140" i="106"/>
  <c r="P139" i="106"/>
  <c r="L139" i="106"/>
  <c r="I139" i="106"/>
  <c r="F139" i="106"/>
  <c r="F138" i="106" s="1"/>
  <c r="E139" i="106"/>
  <c r="Q139" i="106" s="1"/>
  <c r="D139" i="106"/>
  <c r="C139" i="106" s="1"/>
  <c r="N138" i="106"/>
  <c r="M138" i="106"/>
  <c r="K138" i="106"/>
  <c r="J138" i="106"/>
  <c r="I138" i="106"/>
  <c r="H138" i="106"/>
  <c r="G138" i="106"/>
  <c r="L137" i="106"/>
  <c r="I137" i="106"/>
  <c r="F137" i="106"/>
  <c r="E137" i="106"/>
  <c r="D137" i="106"/>
  <c r="N136" i="106"/>
  <c r="M136" i="106"/>
  <c r="L136" i="106" s="1"/>
  <c r="K136" i="106"/>
  <c r="J136" i="106"/>
  <c r="I136" i="106"/>
  <c r="H136" i="106"/>
  <c r="G136" i="106"/>
  <c r="F136" i="106"/>
  <c r="Q135" i="106"/>
  <c r="L135" i="106"/>
  <c r="O135" i="106" s="1"/>
  <c r="I135" i="106"/>
  <c r="F135" i="106"/>
  <c r="F134" i="106" s="1"/>
  <c r="E135" i="106"/>
  <c r="D135" i="106"/>
  <c r="C135" i="106"/>
  <c r="C134" i="106" s="1"/>
  <c r="N134" i="106"/>
  <c r="M134" i="106"/>
  <c r="L134" i="106" s="1"/>
  <c r="O134" i="106" s="1"/>
  <c r="K134" i="106"/>
  <c r="J134" i="106"/>
  <c r="I134" i="106"/>
  <c r="H134" i="106"/>
  <c r="G134" i="106"/>
  <c r="E134" i="106"/>
  <c r="Q134" i="106" s="1"/>
  <c r="D134" i="106"/>
  <c r="L133" i="106"/>
  <c r="I133" i="106"/>
  <c r="F133" i="106"/>
  <c r="E133" i="106"/>
  <c r="D133" i="106"/>
  <c r="N132" i="106"/>
  <c r="M132" i="106"/>
  <c r="K132" i="106"/>
  <c r="J132" i="106"/>
  <c r="J11" i="106" s="1"/>
  <c r="J9" i="106" s="1"/>
  <c r="J8" i="106" s="1"/>
  <c r="I132" i="106"/>
  <c r="H132" i="106"/>
  <c r="G132" i="106"/>
  <c r="F132" i="106"/>
  <c r="Q131" i="106"/>
  <c r="L131" i="106"/>
  <c r="I131" i="106"/>
  <c r="I130" i="106" s="1"/>
  <c r="F131" i="106"/>
  <c r="F130" i="106" s="1"/>
  <c r="E131" i="106"/>
  <c r="D131" i="106"/>
  <c r="C131" i="106"/>
  <c r="C130" i="106" s="1"/>
  <c r="Q130" i="106"/>
  <c r="N130" i="106"/>
  <c r="M130" i="106"/>
  <c r="L130" i="106"/>
  <c r="O130" i="106" s="1"/>
  <c r="K130" i="106"/>
  <c r="J130" i="106"/>
  <c r="H130" i="106"/>
  <c r="G130" i="106"/>
  <c r="E130" i="106"/>
  <c r="D130" i="106"/>
  <c r="L129" i="106"/>
  <c r="I129" i="106"/>
  <c r="F129" i="106"/>
  <c r="E129" i="106"/>
  <c r="D129" i="106"/>
  <c r="N128" i="106"/>
  <c r="M128" i="106"/>
  <c r="K128" i="106"/>
  <c r="J128" i="106"/>
  <c r="I128" i="106"/>
  <c r="H128" i="106"/>
  <c r="G128" i="106"/>
  <c r="F128" i="106"/>
  <c r="Q127" i="106"/>
  <c r="L127" i="106"/>
  <c r="O127" i="106" s="1"/>
  <c r="I127" i="106"/>
  <c r="F127" i="106"/>
  <c r="F126" i="106" s="1"/>
  <c r="E127" i="106"/>
  <c r="D127" i="106"/>
  <c r="C127" i="106"/>
  <c r="C126" i="106" s="1"/>
  <c r="N126" i="106"/>
  <c r="M126" i="106"/>
  <c r="L126" i="106" s="1"/>
  <c r="O126" i="106" s="1"/>
  <c r="K126" i="106"/>
  <c r="J126" i="106"/>
  <c r="I126" i="106"/>
  <c r="H126" i="106"/>
  <c r="G126" i="106"/>
  <c r="E126" i="106"/>
  <c r="Q126" i="106" s="1"/>
  <c r="D126" i="106"/>
  <c r="L125" i="106"/>
  <c r="I125" i="106"/>
  <c r="F125" i="106"/>
  <c r="E125" i="106"/>
  <c r="D125" i="106"/>
  <c r="N124" i="106"/>
  <c r="M124" i="106"/>
  <c r="K124" i="106"/>
  <c r="J124" i="106"/>
  <c r="I124" i="106"/>
  <c r="H124" i="106"/>
  <c r="G124" i="106"/>
  <c r="F124" i="106"/>
  <c r="Q123" i="106"/>
  <c r="L123" i="106"/>
  <c r="I123" i="106"/>
  <c r="I122" i="106" s="1"/>
  <c r="F123" i="106"/>
  <c r="F122" i="106" s="1"/>
  <c r="E123" i="106"/>
  <c r="D123" i="106"/>
  <c r="C123" i="106"/>
  <c r="C122" i="106" s="1"/>
  <c r="Q122" i="106"/>
  <c r="N122" i="106"/>
  <c r="M122" i="106"/>
  <c r="L122" i="106"/>
  <c r="O122" i="106" s="1"/>
  <c r="K122" i="106"/>
  <c r="J122" i="106"/>
  <c r="H122" i="106"/>
  <c r="G122" i="106"/>
  <c r="E122" i="106"/>
  <c r="D122" i="106"/>
  <c r="L121" i="106"/>
  <c r="I121" i="106"/>
  <c r="F121" i="106"/>
  <c r="E121" i="106"/>
  <c r="D121" i="106"/>
  <c r="N120" i="106"/>
  <c r="M120" i="106"/>
  <c r="K120" i="106"/>
  <c r="J120" i="106"/>
  <c r="I120" i="106"/>
  <c r="H120" i="106"/>
  <c r="G120" i="106"/>
  <c r="F120" i="106"/>
  <c r="Q119" i="106"/>
  <c r="L119" i="106"/>
  <c r="O119" i="106" s="1"/>
  <c r="I119" i="106"/>
  <c r="F119" i="106"/>
  <c r="F118" i="106" s="1"/>
  <c r="E119" i="106"/>
  <c r="D119" i="106"/>
  <c r="C119" i="106"/>
  <c r="C118" i="106" s="1"/>
  <c r="N118" i="106"/>
  <c r="M118" i="106"/>
  <c r="L118" i="106" s="1"/>
  <c r="O118" i="106" s="1"/>
  <c r="K118" i="106"/>
  <c r="J118" i="106"/>
  <c r="I118" i="106"/>
  <c r="H118" i="106"/>
  <c r="G118" i="106"/>
  <c r="E118" i="106"/>
  <c r="Q118" i="106" s="1"/>
  <c r="D118" i="106"/>
  <c r="L117" i="106"/>
  <c r="I117" i="106"/>
  <c r="F117" i="106"/>
  <c r="E117" i="106"/>
  <c r="D117" i="106"/>
  <c r="N116" i="106"/>
  <c r="M116" i="106"/>
  <c r="K116" i="106"/>
  <c r="J116" i="106"/>
  <c r="I116" i="106"/>
  <c r="H116" i="106"/>
  <c r="G116" i="106"/>
  <c r="F116" i="106"/>
  <c r="Q115" i="106"/>
  <c r="L115" i="106"/>
  <c r="I115" i="106"/>
  <c r="F115" i="106"/>
  <c r="E115" i="106"/>
  <c r="D115" i="106"/>
  <c r="C115" i="106"/>
  <c r="Q114" i="106"/>
  <c r="L114" i="106"/>
  <c r="I114" i="106"/>
  <c r="F114" i="106"/>
  <c r="F113" i="106" s="1"/>
  <c r="E114" i="106"/>
  <c r="D114" i="106"/>
  <c r="C114" i="106"/>
  <c r="N113" i="106"/>
  <c r="M113" i="106"/>
  <c r="L113" i="106"/>
  <c r="K113" i="106"/>
  <c r="J113" i="106"/>
  <c r="H113" i="106"/>
  <c r="G113" i="106"/>
  <c r="E113" i="106"/>
  <c r="Q113" i="106" s="1"/>
  <c r="D113" i="106"/>
  <c r="L112" i="106"/>
  <c r="I112" i="106"/>
  <c r="F112" i="106"/>
  <c r="E112" i="106"/>
  <c r="Q112" i="106" s="1"/>
  <c r="D112" i="106"/>
  <c r="C112" i="106" s="1"/>
  <c r="L111" i="106"/>
  <c r="I111" i="106"/>
  <c r="F111" i="106"/>
  <c r="E111" i="106"/>
  <c r="D111" i="106"/>
  <c r="N110" i="106"/>
  <c r="M110" i="106"/>
  <c r="K110" i="106"/>
  <c r="J110" i="106"/>
  <c r="I110" i="106"/>
  <c r="H110" i="106"/>
  <c r="G110" i="106"/>
  <c r="F110" i="106"/>
  <c r="Q109" i="106"/>
  <c r="L109" i="106"/>
  <c r="I109" i="106"/>
  <c r="I108" i="106" s="1"/>
  <c r="F109" i="106"/>
  <c r="F108" i="106" s="1"/>
  <c r="E109" i="106"/>
  <c r="D109" i="106"/>
  <c r="C109" i="106"/>
  <c r="C108" i="106" s="1"/>
  <c r="N108" i="106"/>
  <c r="M108" i="106"/>
  <c r="L108" i="106"/>
  <c r="O108" i="106" s="1"/>
  <c r="K108" i="106"/>
  <c r="J108" i="106"/>
  <c r="H108" i="106"/>
  <c r="G108" i="106"/>
  <c r="E108" i="106"/>
  <c r="Q108" i="106" s="1"/>
  <c r="D108" i="106"/>
  <c r="L107" i="106"/>
  <c r="I107" i="106"/>
  <c r="F107" i="106"/>
  <c r="E107" i="106"/>
  <c r="D107" i="106"/>
  <c r="N106" i="106"/>
  <c r="M106" i="106"/>
  <c r="K106" i="106"/>
  <c r="J106" i="106"/>
  <c r="I106" i="106"/>
  <c r="H106" i="106"/>
  <c r="G106" i="106"/>
  <c r="F106" i="106"/>
  <c r="Q105" i="106"/>
  <c r="L105" i="106"/>
  <c r="I105" i="106"/>
  <c r="F105" i="106"/>
  <c r="E105" i="106"/>
  <c r="D105" i="106"/>
  <c r="C105" i="106"/>
  <c r="Q104" i="106"/>
  <c r="L104" i="106"/>
  <c r="I104" i="106"/>
  <c r="F104" i="106"/>
  <c r="F103" i="106" s="1"/>
  <c r="E104" i="106"/>
  <c r="D104" i="106"/>
  <c r="C104" i="106"/>
  <c r="Q103" i="106"/>
  <c r="N103" i="106"/>
  <c r="M103" i="106"/>
  <c r="L103" i="106"/>
  <c r="K103" i="106"/>
  <c r="J103" i="106"/>
  <c r="H103" i="106"/>
  <c r="G103" i="106"/>
  <c r="E103" i="106"/>
  <c r="D103" i="106"/>
  <c r="L102" i="106"/>
  <c r="I102" i="106"/>
  <c r="F102" i="106"/>
  <c r="E102" i="106"/>
  <c r="Q102" i="106" s="1"/>
  <c r="D102" i="106"/>
  <c r="L101" i="106"/>
  <c r="I101" i="106"/>
  <c r="F101" i="106"/>
  <c r="E101" i="106"/>
  <c r="D101" i="106"/>
  <c r="N100" i="106"/>
  <c r="M100" i="106"/>
  <c r="K100" i="106"/>
  <c r="J100" i="106"/>
  <c r="I100" i="106"/>
  <c r="H100" i="106"/>
  <c r="G100" i="106"/>
  <c r="F100" i="106"/>
  <c r="Q99" i="106"/>
  <c r="L99" i="106"/>
  <c r="I99" i="106"/>
  <c r="F99" i="106"/>
  <c r="E99" i="106"/>
  <c r="D99" i="106"/>
  <c r="C99" i="106"/>
  <c r="Q98" i="106"/>
  <c r="L98" i="106"/>
  <c r="I98" i="106"/>
  <c r="F98" i="106"/>
  <c r="F97" i="106" s="1"/>
  <c r="E98" i="106"/>
  <c r="D98" i="106"/>
  <c r="C98" i="106"/>
  <c r="N97" i="106"/>
  <c r="M97" i="106"/>
  <c r="L97" i="106"/>
  <c r="K97" i="106"/>
  <c r="J97" i="106"/>
  <c r="H97" i="106"/>
  <c r="G97" i="106"/>
  <c r="E97" i="106"/>
  <c r="Q97" i="106" s="1"/>
  <c r="D97" i="106"/>
  <c r="L96" i="106"/>
  <c r="I96" i="106"/>
  <c r="F96" i="106"/>
  <c r="E96" i="106"/>
  <c r="D96" i="106"/>
  <c r="N95" i="106"/>
  <c r="M95" i="106"/>
  <c r="K95" i="106"/>
  <c r="J95" i="106"/>
  <c r="I95" i="106"/>
  <c r="H95" i="106"/>
  <c r="G95" i="106"/>
  <c r="F95" i="106"/>
  <c r="Q94" i="106"/>
  <c r="L94" i="106"/>
  <c r="O94" i="106" s="1"/>
  <c r="I94" i="106"/>
  <c r="F94" i="106"/>
  <c r="E94" i="106"/>
  <c r="D94" i="106"/>
  <c r="C94" i="106"/>
  <c r="Q93" i="106"/>
  <c r="L93" i="106"/>
  <c r="I93" i="106"/>
  <c r="I92" i="106" s="1"/>
  <c r="F93" i="106"/>
  <c r="F92" i="106" s="1"/>
  <c r="E93" i="106"/>
  <c r="D93" i="106"/>
  <c r="C93" i="106"/>
  <c r="C92" i="106" s="1"/>
  <c r="Q92" i="106"/>
  <c r="N92" i="106"/>
  <c r="M92" i="106"/>
  <c r="L92" i="106"/>
  <c r="O92" i="106" s="1"/>
  <c r="K92" i="106"/>
  <c r="J92" i="106"/>
  <c r="H92" i="106"/>
  <c r="G92" i="106"/>
  <c r="E92" i="106"/>
  <c r="D92" i="106"/>
  <c r="L91" i="106"/>
  <c r="I91" i="106"/>
  <c r="F91" i="106"/>
  <c r="E91" i="106"/>
  <c r="Q91" i="106" s="1"/>
  <c r="D91" i="106"/>
  <c r="L90" i="106"/>
  <c r="O90" i="106" s="1"/>
  <c r="I90" i="106"/>
  <c r="F90" i="106"/>
  <c r="E90" i="106"/>
  <c r="Q90" i="106" s="1"/>
  <c r="D90" i="106"/>
  <c r="C90" i="106" s="1"/>
  <c r="L89" i="106"/>
  <c r="I89" i="106"/>
  <c r="F89" i="106"/>
  <c r="E89" i="106"/>
  <c r="D89" i="106"/>
  <c r="N88" i="106"/>
  <c r="M88" i="106"/>
  <c r="K88" i="106"/>
  <c r="J88" i="106"/>
  <c r="I88" i="106"/>
  <c r="H88" i="106"/>
  <c r="G88" i="106"/>
  <c r="F88" i="106"/>
  <c r="Q87" i="106"/>
  <c r="L87" i="106"/>
  <c r="O87" i="106" s="1"/>
  <c r="I87" i="106"/>
  <c r="F87" i="106"/>
  <c r="E87" i="106"/>
  <c r="D87" i="106"/>
  <c r="C87" i="106"/>
  <c r="Q86" i="106"/>
  <c r="L86" i="106"/>
  <c r="O86" i="106" s="1"/>
  <c r="I86" i="106"/>
  <c r="F86" i="106"/>
  <c r="E86" i="106"/>
  <c r="D86" i="106"/>
  <c r="C86" i="106"/>
  <c r="C85" i="106" s="1"/>
  <c r="N85" i="106"/>
  <c r="M85" i="106"/>
  <c r="L85" i="106" s="1"/>
  <c r="O85" i="106" s="1"/>
  <c r="K85" i="106"/>
  <c r="J85" i="106"/>
  <c r="I85" i="106"/>
  <c r="H85" i="106"/>
  <c r="G85" i="106"/>
  <c r="E85" i="106"/>
  <c r="Q85" i="106" s="1"/>
  <c r="D85" i="106"/>
  <c r="L84" i="106"/>
  <c r="I84" i="106"/>
  <c r="F84" i="106"/>
  <c r="E84" i="106"/>
  <c r="D84" i="106"/>
  <c r="N83" i="106"/>
  <c r="M83" i="106"/>
  <c r="L83" i="106" s="1"/>
  <c r="K83" i="106"/>
  <c r="J83" i="106"/>
  <c r="I83" i="106"/>
  <c r="H83" i="106"/>
  <c r="G83" i="106"/>
  <c r="F83" i="106"/>
  <c r="Q82" i="106"/>
  <c r="L82" i="106"/>
  <c r="I82" i="106"/>
  <c r="I81" i="106" s="1"/>
  <c r="F82" i="106"/>
  <c r="F81" i="106" s="1"/>
  <c r="E82" i="106"/>
  <c r="D82" i="106"/>
  <c r="C82" i="106"/>
  <c r="C81" i="106" s="1"/>
  <c r="N81" i="106"/>
  <c r="M81" i="106"/>
  <c r="L81" i="106"/>
  <c r="O81" i="106" s="1"/>
  <c r="K81" i="106"/>
  <c r="J81" i="106"/>
  <c r="H81" i="106"/>
  <c r="G81" i="106"/>
  <c r="E81" i="106"/>
  <c r="Q81" i="106" s="1"/>
  <c r="D81" i="106"/>
  <c r="L80" i="106"/>
  <c r="I80" i="106"/>
  <c r="F80" i="106"/>
  <c r="E80" i="106"/>
  <c r="Q80" i="106" s="1"/>
  <c r="D80" i="106"/>
  <c r="L79" i="106"/>
  <c r="I79" i="106"/>
  <c r="F79" i="106"/>
  <c r="E79" i="106"/>
  <c r="Q79" i="106" s="1"/>
  <c r="D79" i="106"/>
  <c r="C79" i="106" s="1"/>
  <c r="L78" i="106"/>
  <c r="I78" i="106"/>
  <c r="F78" i="106"/>
  <c r="E78" i="106"/>
  <c r="Q78" i="106" s="1"/>
  <c r="D78" i="106"/>
  <c r="L77" i="106"/>
  <c r="I77" i="106"/>
  <c r="F77" i="106"/>
  <c r="E77" i="106"/>
  <c r="D77" i="106"/>
  <c r="N76" i="106"/>
  <c r="M76" i="106"/>
  <c r="K76" i="106"/>
  <c r="J76" i="106"/>
  <c r="I76" i="106"/>
  <c r="H76" i="106"/>
  <c r="G76" i="106"/>
  <c r="F76" i="106"/>
  <c r="Q75" i="106"/>
  <c r="L75" i="106"/>
  <c r="O75" i="106" s="1"/>
  <c r="I75" i="106"/>
  <c r="F75" i="106"/>
  <c r="E75" i="106"/>
  <c r="D75" i="106"/>
  <c r="C75" i="106"/>
  <c r="Q74" i="106"/>
  <c r="L74" i="106"/>
  <c r="I74" i="106"/>
  <c r="F74" i="106"/>
  <c r="E74" i="106"/>
  <c r="D74" i="106"/>
  <c r="C74" i="106"/>
  <c r="Q73" i="106"/>
  <c r="L73" i="106"/>
  <c r="I73" i="106"/>
  <c r="F73" i="106"/>
  <c r="E73" i="106"/>
  <c r="D73" i="106"/>
  <c r="C73" i="106"/>
  <c r="Q72" i="106"/>
  <c r="L72" i="106"/>
  <c r="O72" i="106" s="1"/>
  <c r="I72" i="106"/>
  <c r="F72" i="106"/>
  <c r="E72" i="106"/>
  <c r="D72" i="106"/>
  <c r="C72" i="106"/>
  <c r="Q71" i="106"/>
  <c r="L71" i="106"/>
  <c r="O71" i="106" s="1"/>
  <c r="I71" i="106"/>
  <c r="F71" i="106"/>
  <c r="E71" i="106"/>
  <c r="D71" i="106"/>
  <c r="C71" i="106"/>
  <c r="N70" i="106"/>
  <c r="M70" i="106"/>
  <c r="L70" i="106" s="1"/>
  <c r="K70" i="106"/>
  <c r="J70" i="106"/>
  <c r="I70" i="106"/>
  <c r="H70" i="106"/>
  <c r="G70" i="106"/>
  <c r="E70" i="106"/>
  <c r="Q70" i="106" s="1"/>
  <c r="D70" i="106"/>
  <c r="L69" i="106"/>
  <c r="I69" i="106"/>
  <c r="F69" i="106"/>
  <c r="E69" i="106"/>
  <c r="Q69" i="106" s="1"/>
  <c r="D69" i="106"/>
  <c r="L68" i="106"/>
  <c r="I68" i="106"/>
  <c r="F68" i="106"/>
  <c r="E68" i="106"/>
  <c r="D68" i="106"/>
  <c r="N67" i="106"/>
  <c r="M67" i="106"/>
  <c r="K67" i="106"/>
  <c r="J67" i="106"/>
  <c r="I67" i="106"/>
  <c r="H67" i="106"/>
  <c r="G67" i="106"/>
  <c r="F67" i="106"/>
  <c r="Q66" i="106"/>
  <c r="L66" i="106"/>
  <c r="O66" i="106" s="1"/>
  <c r="I66" i="106"/>
  <c r="F66" i="106"/>
  <c r="E66" i="106"/>
  <c r="D66" i="106"/>
  <c r="C66" i="106"/>
  <c r="Q65" i="106"/>
  <c r="L65" i="106"/>
  <c r="O65" i="106" s="1"/>
  <c r="I65" i="106"/>
  <c r="F65" i="106"/>
  <c r="F64" i="106" s="1"/>
  <c r="E65" i="106"/>
  <c r="D65" i="106"/>
  <c r="C65" i="106"/>
  <c r="C64" i="106" s="1"/>
  <c r="Q64" i="106"/>
  <c r="N64" i="106"/>
  <c r="M64" i="106"/>
  <c r="L64" i="106" s="1"/>
  <c r="O64" i="106" s="1"/>
  <c r="K64" i="106"/>
  <c r="J64" i="106"/>
  <c r="I64" i="106"/>
  <c r="H64" i="106"/>
  <c r="G64" i="106"/>
  <c r="E64" i="106"/>
  <c r="D64" i="106"/>
  <c r="L63" i="106"/>
  <c r="I63" i="106"/>
  <c r="F63" i="106"/>
  <c r="E63" i="106"/>
  <c r="D63" i="106"/>
  <c r="N62" i="106"/>
  <c r="M62" i="106"/>
  <c r="K62" i="106"/>
  <c r="J62" i="106"/>
  <c r="I62" i="106"/>
  <c r="H62" i="106"/>
  <c r="G62" i="106"/>
  <c r="F62" i="106"/>
  <c r="Q61" i="106"/>
  <c r="L61" i="106"/>
  <c r="O61" i="106" s="1"/>
  <c r="I61" i="106"/>
  <c r="F61" i="106"/>
  <c r="E61" i="106"/>
  <c r="D61" i="106"/>
  <c r="C61" i="106"/>
  <c r="Q60" i="106"/>
  <c r="L60" i="106"/>
  <c r="O60" i="106" s="1"/>
  <c r="I60" i="106"/>
  <c r="F60" i="106"/>
  <c r="E60" i="106"/>
  <c r="D60" i="106"/>
  <c r="C60" i="106"/>
  <c r="C59" i="106" s="1"/>
  <c r="N59" i="106"/>
  <c r="M59" i="106"/>
  <c r="L59" i="106" s="1"/>
  <c r="O59" i="106" s="1"/>
  <c r="K59" i="106"/>
  <c r="J59" i="106"/>
  <c r="I59" i="106"/>
  <c r="H59" i="106"/>
  <c r="G59" i="106"/>
  <c r="E59" i="106"/>
  <c r="Q59" i="106" s="1"/>
  <c r="D59" i="106"/>
  <c r="L58" i="106"/>
  <c r="I58" i="106"/>
  <c r="F58" i="106"/>
  <c r="E58" i="106"/>
  <c r="Q58" i="106" s="1"/>
  <c r="D58" i="106"/>
  <c r="L57" i="106"/>
  <c r="I57" i="106"/>
  <c r="F57" i="106"/>
  <c r="E57" i="106"/>
  <c r="Q57" i="106" s="1"/>
  <c r="D57" i="106"/>
  <c r="L56" i="106"/>
  <c r="I56" i="106"/>
  <c r="F56" i="106"/>
  <c r="E56" i="106"/>
  <c r="D56" i="106"/>
  <c r="N55" i="106"/>
  <c r="M55" i="106"/>
  <c r="K55" i="106"/>
  <c r="J55" i="106"/>
  <c r="I55" i="106"/>
  <c r="H55" i="106"/>
  <c r="G55" i="106"/>
  <c r="F55" i="106"/>
  <c r="Q54" i="106"/>
  <c r="L54" i="106"/>
  <c r="I54" i="106"/>
  <c r="I53" i="106" s="1"/>
  <c r="F54" i="106"/>
  <c r="F53" i="106" s="1"/>
  <c r="E54" i="106"/>
  <c r="D54" i="106"/>
  <c r="C54" i="106"/>
  <c r="C53" i="106" s="1"/>
  <c r="Q53" i="106"/>
  <c r="N53" i="106"/>
  <c r="M53" i="106"/>
  <c r="L53" i="106"/>
  <c r="O53" i="106" s="1"/>
  <c r="K53" i="106"/>
  <c r="J53" i="106"/>
  <c r="H53" i="106"/>
  <c r="G53" i="106"/>
  <c r="E53" i="106"/>
  <c r="D53" i="106"/>
  <c r="L52" i="106"/>
  <c r="O52" i="106" s="1"/>
  <c r="I52" i="106"/>
  <c r="F52" i="106"/>
  <c r="E52" i="106"/>
  <c r="Q52" i="106" s="1"/>
  <c r="D52" i="106"/>
  <c r="C52" i="106" s="1"/>
  <c r="L51" i="106"/>
  <c r="I51" i="106"/>
  <c r="F51" i="106"/>
  <c r="E51" i="106"/>
  <c r="Q51" i="106" s="1"/>
  <c r="D51" i="106"/>
  <c r="L50" i="106"/>
  <c r="I50" i="106"/>
  <c r="F50" i="106"/>
  <c r="E50" i="106"/>
  <c r="Q50" i="106" s="1"/>
  <c r="D50" i="106"/>
  <c r="L49" i="106"/>
  <c r="I49" i="106"/>
  <c r="F49" i="106"/>
  <c r="E49" i="106"/>
  <c r="Q49" i="106" s="1"/>
  <c r="D49" i="106"/>
  <c r="L48" i="106"/>
  <c r="I48" i="106"/>
  <c r="F48" i="106"/>
  <c r="E48" i="106"/>
  <c r="D48" i="106"/>
  <c r="N47" i="106"/>
  <c r="M47" i="106"/>
  <c r="L47" i="106" s="1"/>
  <c r="K47" i="106"/>
  <c r="J47" i="106"/>
  <c r="I47" i="106"/>
  <c r="H47" i="106"/>
  <c r="G47" i="106"/>
  <c r="F47" i="106"/>
  <c r="Q46" i="106"/>
  <c r="L46" i="106"/>
  <c r="I46" i="106"/>
  <c r="F46" i="106"/>
  <c r="E46" i="106"/>
  <c r="D46" i="106"/>
  <c r="C46" i="106"/>
  <c r="O46" i="106" s="1"/>
  <c r="Q45" i="106"/>
  <c r="L45" i="106"/>
  <c r="I45" i="106"/>
  <c r="I41" i="106" s="1"/>
  <c r="F45" i="106"/>
  <c r="E45" i="106"/>
  <c r="D45" i="106"/>
  <c r="C45" i="106"/>
  <c r="O45" i="106" s="1"/>
  <c r="Q44" i="106"/>
  <c r="L44" i="106"/>
  <c r="I44" i="106"/>
  <c r="F44" i="106"/>
  <c r="F41" i="106" s="1"/>
  <c r="E44" i="106"/>
  <c r="D44" i="106"/>
  <c r="C44" i="106"/>
  <c r="O44" i="106" s="1"/>
  <c r="Q43" i="106"/>
  <c r="L43" i="106"/>
  <c r="I43" i="106"/>
  <c r="F43" i="106"/>
  <c r="E43" i="106"/>
  <c r="D43" i="106"/>
  <c r="C43" i="106"/>
  <c r="O43" i="106" s="1"/>
  <c r="Q42" i="106"/>
  <c r="L42" i="106"/>
  <c r="I42" i="106"/>
  <c r="F42" i="106"/>
  <c r="E42" i="106"/>
  <c r="D42" i="106"/>
  <c r="C42" i="106"/>
  <c r="O42" i="106" s="1"/>
  <c r="N41" i="106"/>
  <c r="M41" i="106"/>
  <c r="L41" i="106"/>
  <c r="K41" i="106"/>
  <c r="J41" i="106"/>
  <c r="H41" i="106"/>
  <c r="G41" i="106"/>
  <c r="E41" i="106"/>
  <c r="Q41" i="106" s="1"/>
  <c r="D41" i="106"/>
  <c r="Q40" i="106"/>
  <c r="L40" i="106"/>
  <c r="I40" i="106"/>
  <c r="F40" i="106"/>
  <c r="F39" i="106" s="1"/>
  <c r="E40" i="106"/>
  <c r="E39" i="106" s="1"/>
  <c r="D40" i="106"/>
  <c r="Q39" i="106"/>
  <c r="N39" i="106"/>
  <c r="M39" i="106"/>
  <c r="L39" i="106"/>
  <c r="K39" i="106"/>
  <c r="J39" i="106"/>
  <c r="I39" i="106"/>
  <c r="H39" i="106"/>
  <c r="G39" i="106"/>
  <c r="D39" i="106"/>
  <c r="Q38" i="106"/>
  <c r="L38" i="106"/>
  <c r="I38" i="106"/>
  <c r="I37" i="106" s="1"/>
  <c r="F38" i="106"/>
  <c r="E38" i="106"/>
  <c r="D38" i="106"/>
  <c r="D37" i="106" s="1"/>
  <c r="N37" i="106"/>
  <c r="M37" i="106"/>
  <c r="L37" i="106" s="1"/>
  <c r="K37" i="106"/>
  <c r="J37" i="106"/>
  <c r="H37" i="106"/>
  <c r="G37" i="106"/>
  <c r="F37" i="106"/>
  <c r="E37" i="106"/>
  <c r="L36" i="106"/>
  <c r="I36" i="106"/>
  <c r="F36" i="106"/>
  <c r="E36" i="106"/>
  <c r="Q36" i="106" s="1"/>
  <c r="D36" i="106"/>
  <c r="L35" i="106"/>
  <c r="I35" i="106"/>
  <c r="F35" i="106"/>
  <c r="E35" i="106"/>
  <c r="Q35" i="106" s="1"/>
  <c r="D35" i="106"/>
  <c r="C35" i="106" s="1"/>
  <c r="O35" i="106" s="1"/>
  <c r="Q34" i="106"/>
  <c r="L34" i="106"/>
  <c r="I34" i="106"/>
  <c r="F34" i="106"/>
  <c r="E34" i="106"/>
  <c r="D34" i="106"/>
  <c r="C34" i="106" s="1"/>
  <c r="O34" i="106" s="1"/>
  <c r="Q33" i="106"/>
  <c r="L33" i="106"/>
  <c r="I33" i="106"/>
  <c r="F33" i="106"/>
  <c r="E33" i="106"/>
  <c r="D33" i="106"/>
  <c r="L32" i="106"/>
  <c r="I32" i="106"/>
  <c r="F32" i="106"/>
  <c r="E32" i="106"/>
  <c r="Q32" i="106" s="1"/>
  <c r="D32" i="106"/>
  <c r="L31" i="106"/>
  <c r="I31" i="106"/>
  <c r="F31" i="106"/>
  <c r="E31" i="106"/>
  <c r="Q31" i="106" s="1"/>
  <c r="D31" i="106"/>
  <c r="C31" i="106" s="1"/>
  <c r="O31" i="106" s="1"/>
  <c r="Q30" i="106"/>
  <c r="L30" i="106"/>
  <c r="I30" i="106"/>
  <c r="F30" i="106"/>
  <c r="E30" i="106"/>
  <c r="D30" i="106"/>
  <c r="C30" i="106" s="1"/>
  <c r="O30" i="106" s="1"/>
  <c r="Q28" i="106"/>
  <c r="L28" i="106"/>
  <c r="I28" i="106"/>
  <c r="F28" i="106"/>
  <c r="E28" i="106"/>
  <c r="D28" i="106"/>
  <c r="L27" i="106"/>
  <c r="I27" i="106"/>
  <c r="F27" i="106"/>
  <c r="E27" i="106"/>
  <c r="Q27" i="106" s="1"/>
  <c r="D27" i="106"/>
  <c r="L25" i="106"/>
  <c r="I25" i="106"/>
  <c r="F25" i="106"/>
  <c r="E25" i="106"/>
  <c r="Q25" i="106" s="1"/>
  <c r="D25" i="106"/>
  <c r="C25" i="106" s="1"/>
  <c r="O25" i="106" s="1"/>
  <c r="Q24" i="106"/>
  <c r="L24" i="106"/>
  <c r="I24" i="106"/>
  <c r="F24" i="106"/>
  <c r="E24" i="106"/>
  <c r="D24" i="106"/>
  <c r="C24" i="106" s="1"/>
  <c r="O24" i="106" s="1"/>
  <c r="Q23" i="106"/>
  <c r="L23" i="106"/>
  <c r="I23" i="106"/>
  <c r="F23" i="106"/>
  <c r="E23" i="106"/>
  <c r="D23" i="106"/>
  <c r="L22" i="106"/>
  <c r="I22" i="106"/>
  <c r="F22" i="106"/>
  <c r="E22" i="106"/>
  <c r="Q22" i="106" s="1"/>
  <c r="D22" i="106"/>
  <c r="L21" i="106"/>
  <c r="I21" i="106"/>
  <c r="F21" i="106"/>
  <c r="E21" i="106"/>
  <c r="Q21" i="106" s="1"/>
  <c r="D21" i="106"/>
  <c r="C21" i="106" s="1"/>
  <c r="O21" i="106" s="1"/>
  <c r="Q20" i="106"/>
  <c r="L20" i="106"/>
  <c r="I20" i="106"/>
  <c r="F20" i="106"/>
  <c r="E20" i="106"/>
  <c r="D20" i="106"/>
  <c r="C20" i="106" s="1"/>
  <c r="O20" i="106" s="1"/>
  <c r="Q19" i="106"/>
  <c r="L19" i="106"/>
  <c r="I19" i="106"/>
  <c r="F19" i="106"/>
  <c r="E19" i="106"/>
  <c r="D19" i="106"/>
  <c r="L18" i="106"/>
  <c r="I18" i="106"/>
  <c r="F18" i="106"/>
  <c r="E18" i="106"/>
  <c r="Q18" i="106" s="1"/>
  <c r="D18" i="106"/>
  <c r="L17" i="106"/>
  <c r="I17" i="106"/>
  <c r="F17" i="106"/>
  <c r="E17" i="106"/>
  <c r="Q17" i="106" s="1"/>
  <c r="D17" i="106"/>
  <c r="C17" i="106" s="1"/>
  <c r="O17" i="106" s="1"/>
  <c r="Q16" i="106"/>
  <c r="L16" i="106"/>
  <c r="I16" i="106"/>
  <c r="F16" i="106"/>
  <c r="E16" i="106"/>
  <c r="D16" i="106"/>
  <c r="C16" i="106" s="1"/>
  <c r="O16" i="106" s="1"/>
  <c r="Q15" i="106"/>
  <c r="L15" i="106"/>
  <c r="I15" i="106"/>
  <c r="F15" i="106"/>
  <c r="E15" i="106"/>
  <c r="D15" i="106"/>
  <c r="L14" i="106"/>
  <c r="I14" i="106"/>
  <c r="F14" i="106"/>
  <c r="E14" i="106"/>
  <c r="Q14" i="106" s="1"/>
  <c r="D14" i="106"/>
  <c r="L13" i="106"/>
  <c r="I13" i="106"/>
  <c r="F13" i="106"/>
  <c r="E13" i="106"/>
  <c r="D13" i="106"/>
  <c r="C13" i="106" s="1"/>
  <c r="O13" i="106" s="1"/>
  <c r="N12" i="106"/>
  <c r="M12" i="106"/>
  <c r="L12" i="106"/>
  <c r="K12" i="106"/>
  <c r="J12" i="106"/>
  <c r="I12" i="106"/>
  <c r="H12" i="106"/>
  <c r="G12" i="106"/>
  <c r="D12" i="106"/>
  <c r="O77" i="106" l="1"/>
  <c r="E12" i="106"/>
  <c r="O37" i="106"/>
  <c r="C68" i="106"/>
  <c r="O68" i="106" s="1"/>
  <c r="D67" i="106"/>
  <c r="E76" i="106"/>
  <c r="Q77" i="106"/>
  <c r="O89" i="106"/>
  <c r="C140" i="106"/>
  <c r="P140" i="106"/>
  <c r="D138" i="106"/>
  <c r="P138" i="106" s="1"/>
  <c r="M11" i="106"/>
  <c r="M9" i="106" s="1"/>
  <c r="G11" i="106"/>
  <c r="G9" i="106" s="1"/>
  <c r="G8" i="106" s="1"/>
  <c r="K11" i="106"/>
  <c r="K9" i="106" s="1"/>
  <c r="K8" i="106" s="1"/>
  <c r="F12" i="106"/>
  <c r="Q13" i="106"/>
  <c r="C15" i="106"/>
  <c r="O15" i="106" s="1"/>
  <c r="C19" i="106"/>
  <c r="O19" i="106" s="1"/>
  <c r="C23" i="106"/>
  <c r="O23" i="106" s="1"/>
  <c r="C28" i="106"/>
  <c r="O28" i="106" s="1"/>
  <c r="C33" i="106"/>
  <c r="O33" i="106" s="1"/>
  <c r="Q37" i="106"/>
  <c r="C40" i="106"/>
  <c r="C50" i="106"/>
  <c r="O50" i="106" s="1"/>
  <c r="E67" i="106"/>
  <c r="Q68" i="106"/>
  <c r="C129" i="106"/>
  <c r="C128" i="106" s="1"/>
  <c r="D128" i="106"/>
  <c r="E47" i="106"/>
  <c r="Q47" i="106" s="1"/>
  <c r="Q48" i="106"/>
  <c r="C77" i="106"/>
  <c r="D76" i="106"/>
  <c r="Q62" i="106"/>
  <c r="L62" i="106"/>
  <c r="L11" i="106" s="1"/>
  <c r="C89" i="106"/>
  <c r="D88" i="106"/>
  <c r="O140" i="106"/>
  <c r="L138" i="106"/>
  <c r="N11" i="106"/>
  <c r="H11" i="106"/>
  <c r="H9" i="106" s="1"/>
  <c r="H8" i="106" s="1"/>
  <c r="C14" i="106"/>
  <c r="O14" i="106" s="1"/>
  <c r="C18" i="106"/>
  <c r="O18" i="106" s="1"/>
  <c r="C22" i="106"/>
  <c r="O22" i="106" s="1"/>
  <c r="C27" i="106"/>
  <c r="O27" i="106" s="1"/>
  <c r="C32" i="106"/>
  <c r="O32" i="106" s="1"/>
  <c r="C36" i="106"/>
  <c r="O36" i="106" s="1"/>
  <c r="C38" i="106"/>
  <c r="C37" i="106" s="1"/>
  <c r="C48" i="106"/>
  <c r="D47" i="106"/>
  <c r="D11" i="106" s="1"/>
  <c r="D9" i="106" s="1"/>
  <c r="D8" i="106" s="1"/>
  <c r="C57" i="106"/>
  <c r="O57" i="106" s="1"/>
  <c r="E62" i="106"/>
  <c r="Q63" i="106"/>
  <c r="O70" i="106"/>
  <c r="O74" i="106"/>
  <c r="O79" i="106"/>
  <c r="Q83" i="106"/>
  <c r="E88" i="106"/>
  <c r="Q89" i="106"/>
  <c r="O101" i="106"/>
  <c r="C107" i="106"/>
  <c r="C106" i="106" s="1"/>
  <c r="D106" i="106"/>
  <c r="E110" i="106"/>
  <c r="Q111" i="106"/>
  <c r="I113" i="106"/>
  <c r="L124" i="106"/>
  <c r="O124" i="106" s="1"/>
  <c r="E128" i="106"/>
  <c r="Q129" i="106"/>
  <c r="C41" i="106"/>
  <c r="C49" i="106"/>
  <c r="O49" i="106" s="1"/>
  <c r="C51" i="106"/>
  <c r="O51" i="106" s="1"/>
  <c r="O54" i="106"/>
  <c r="C56" i="106"/>
  <c r="D55" i="106"/>
  <c r="C58" i="106"/>
  <c r="O58" i="106" s="1"/>
  <c r="F59" i="106"/>
  <c r="Q67" i="106"/>
  <c r="L67" i="106"/>
  <c r="C69" i="106"/>
  <c r="O69" i="106" s="1"/>
  <c r="F70" i="106"/>
  <c r="O73" i="106"/>
  <c r="Q76" i="106"/>
  <c r="L76" i="106"/>
  <c r="C78" i="106"/>
  <c r="O78" i="106" s="1"/>
  <c r="C80" i="106"/>
  <c r="O80" i="106" s="1"/>
  <c r="C96" i="106"/>
  <c r="C95" i="106" s="1"/>
  <c r="D95" i="106"/>
  <c r="C102" i="106"/>
  <c r="O102" i="106" s="1"/>
  <c r="C103" i="106"/>
  <c r="O103" i="106" s="1"/>
  <c r="I103" i="106"/>
  <c r="O105" i="106"/>
  <c r="O112" i="106"/>
  <c r="C121" i="106"/>
  <c r="D120" i="106"/>
  <c r="C137" i="106"/>
  <c r="D136" i="106"/>
  <c r="P145" i="106"/>
  <c r="C145" i="106"/>
  <c r="O145" i="106" s="1"/>
  <c r="C148" i="106"/>
  <c r="O148" i="106" s="1"/>
  <c r="P148" i="106"/>
  <c r="P152" i="106"/>
  <c r="I97" i="106"/>
  <c r="I11" i="106" s="1"/>
  <c r="I9" i="106" s="1"/>
  <c r="I8" i="106" s="1"/>
  <c r="O107" i="106"/>
  <c r="P141" i="106"/>
  <c r="C141" i="106"/>
  <c r="O141" i="106" s="1"/>
  <c r="C144" i="106"/>
  <c r="O144" i="106" s="1"/>
  <c r="P144" i="106"/>
  <c r="O153" i="106"/>
  <c r="O41" i="106"/>
  <c r="L55" i="106"/>
  <c r="E55" i="106"/>
  <c r="Q55" i="106" s="1"/>
  <c r="Q56" i="106"/>
  <c r="C63" i="106"/>
  <c r="D62" i="106"/>
  <c r="C70" i="106"/>
  <c r="E83" i="106"/>
  <c r="Q84" i="106"/>
  <c r="C91" i="106"/>
  <c r="O91" i="106" s="1"/>
  <c r="Q110" i="106"/>
  <c r="L110" i="106"/>
  <c r="L116" i="106"/>
  <c r="E120" i="106"/>
  <c r="Q121" i="106"/>
  <c r="E136" i="106"/>
  <c r="Q136" i="106" s="1"/>
  <c r="Q137" i="106"/>
  <c r="P149" i="106"/>
  <c r="C149" i="106"/>
  <c r="O149" i="106"/>
  <c r="C154" i="106"/>
  <c r="O154" i="106" s="1"/>
  <c r="Q88" i="106"/>
  <c r="L88" i="106"/>
  <c r="O93" i="106"/>
  <c r="E95" i="106"/>
  <c r="Q96" i="106"/>
  <c r="C97" i="106"/>
  <c r="O97" i="106" s="1"/>
  <c r="O99" i="106"/>
  <c r="C101" i="106"/>
  <c r="C100" i="106" s="1"/>
  <c r="D100" i="106"/>
  <c r="O104" i="106"/>
  <c r="E106" i="106"/>
  <c r="Q106" i="106" s="1"/>
  <c r="Q107" i="106"/>
  <c r="C113" i="106"/>
  <c r="O113" i="106" s="1"/>
  <c r="O115" i="106"/>
  <c r="C117" i="106"/>
  <c r="C116" i="106" s="1"/>
  <c r="D116" i="106"/>
  <c r="Q120" i="106"/>
  <c r="L120" i="106"/>
  <c r="O123" i="106"/>
  <c r="C125" i="106"/>
  <c r="C124" i="106" s="1"/>
  <c r="D124" i="106"/>
  <c r="Q128" i="106"/>
  <c r="L128" i="106"/>
  <c r="O131" i="106"/>
  <c r="C133" i="106"/>
  <c r="C132" i="106" s="1"/>
  <c r="D132" i="106"/>
  <c r="C151" i="106"/>
  <c r="O151" i="106" s="1"/>
  <c r="O82" i="106"/>
  <c r="C84" i="106"/>
  <c r="D83" i="106"/>
  <c r="F85" i="106"/>
  <c r="Q95" i="106"/>
  <c r="L95" i="106"/>
  <c r="O98" i="106"/>
  <c r="L100" i="106"/>
  <c r="O100" i="106" s="1"/>
  <c r="E100" i="106"/>
  <c r="Q100" i="106" s="1"/>
  <c r="Q101" i="106"/>
  <c r="L106" i="106"/>
  <c r="O109" i="106"/>
  <c r="C111" i="106"/>
  <c r="D110" i="106"/>
  <c r="O114" i="106"/>
  <c r="E116" i="106"/>
  <c r="Q116" i="106" s="1"/>
  <c r="Q117" i="106"/>
  <c r="E124" i="106"/>
  <c r="Q124" i="106" s="1"/>
  <c r="Q125" i="106"/>
  <c r="L132" i="106"/>
  <c r="O132" i="106" s="1"/>
  <c r="E132" i="106"/>
  <c r="Q132" i="106" s="1"/>
  <c r="Q133" i="106"/>
  <c r="E138" i="106"/>
  <c r="Q138" i="106" s="1"/>
  <c r="O139" i="106"/>
  <c r="F152" i="106"/>
  <c r="L9" i="106" l="1"/>
  <c r="M8" i="106"/>
  <c r="P8" i="106" s="1"/>
  <c r="P9" i="106"/>
  <c r="C47" i="106"/>
  <c r="O47" i="106" s="1"/>
  <c r="O48" i="106"/>
  <c r="C138" i="106"/>
  <c r="O138" i="106" s="1"/>
  <c r="O88" i="106"/>
  <c r="O116" i="106"/>
  <c r="C152" i="106"/>
  <c r="O152" i="106" s="1"/>
  <c r="C136" i="106"/>
  <c r="O136" i="106" s="1"/>
  <c r="O137" i="106"/>
  <c r="O56" i="106"/>
  <c r="C55" i="106"/>
  <c r="C76" i="106"/>
  <c r="O76" i="106" s="1"/>
  <c r="O38" i="106"/>
  <c r="Q12" i="106"/>
  <c r="E11" i="106"/>
  <c r="E9" i="106" s="1"/>
  <c r="E8" i="106" s="1"/>
  <c r="O120" i="106"/>
  <c r="O110" i="106"/>
  <c r="O63" i="106"/>
  <c r="C62" i="106"/>
  <c r="C120" i="106"/>
  <c r="O121" i="106"/>
  <c r="O62" i="106"/>
  <c r="C67" i="106"/>
  <c r="O67" i="106" s="1"/>
  <c r="O106" i="106"/>
  <c r="O40" i="106"/>
  <c r="C39" i="106"/>
  <c r="O39" i="106" s="1"/>
  <c r="F11" i="106"/>
  <c r="F9" i="106" s="1"/>
  <c r="F8" i="106" s="1"/>
  <c r="C110" i="106"/>
  <c r="O111" i="106"/>
  <c r="O95" i="106"/>
  <c r="O84" i="106"/>
  <c r="C83" i="106"/>
  <c r="O83" i="106" s="1"/>
  <c r="O128" i="106"/>
  <c r="O125" i="106"/>
  <c r="O55" i="106"/>
  <c r="O133" i="106"/>
  <c r="O96" i="106"/>
  <c r="O117" i="106"/>
  <c r="Q11" i="106"/>
  <c r="N9" i="106"/>
  <c r="C88" i="106"/>
  <c r="O129" i="106"/>
  <c r="C12" i="106"/>
  <c r="N8" i="106" l="1"/>
  <c r="Q8" i="106" s="1"/>
  <c r="Q9" i="106"/>
  <c r="L8" i="106"/>
  <c r="C11" i="106"/>
  <c r="O12" i="106"/>
  <c r="C9" i="106" l="1"/>
  <c r="O11" i="106"/>
  <c r="C8" i="106" l="1"/>
  <c r="O8" i="106" s="1"/>
  <c r="O9" i="106"/>
  <c r="J25" i="105" l="1"/>
  <c r="J17" i="105"/>
  <c r="D17" i="105"/>
  <c r="C17" i="105"/>
  <c r="H16" i="105"/>
  <c r="F16" i="105"/>
  <c r="H15" i="105"/>
  <c r="F15" i="105"/>
  <c r="H14" i="105"/>
  <c r="F14" i="105"/>
  <c r="H13" i="105"/>
  <c r="F13" i="105"/>
  <c r="E12" i="105"/>
  <c r="H12" i="105" s="1"/>
  <c r="H11" i="105"/>
  <c r="F11" i="105"/>
  <c r="H10" i="105"/>
  <c r="F10" i="105"/>
  <c r="H9" i="105"/>
  <c r="F9" i="105"/>
  <c r="G8" i="105"/>
  <c r="G17" i="105" s="1"/>
  <c r="E8" i="105"/>
  <c r="F8" i="105" s="1"/>
  <c r="H7" i="105"/>
  <c r="F7" i="105"/>
  <c r="H6" i="105"/>
  <c r="F6" i="105"/>
  <c r="H5" i="105"/>
  <c r="F5" i="105"/>
  <c r="H8" i="105" l="1"/>
  <c r="H17" i="105" s="1"/>
  <c r="F12" i="105"/>
  <c r="E17" i="105"/>
  <c r="F17" i="105" s="1"/>
  <c r="D18" i="104" l="1"/>
  <c r="E18" i="104"/>
  <c r="F18" i="104"/>
  <c r="C18" i="104"/>
  <c r="I16" i="101" l="1"/>
  <c r="F16" i="101"/>
  <c r="C16" i="101"/>
  <c r="F18" i="99" l="1"/>
  <c r="E18" i="99"/>
  <c r="D18" i="99"/>
  <c r="C18" i="99"/>
  <c r="M17" i="89" l="1"/>
  <c r="I17" i="89"/>
  <c r="E17" i="89"/>
  <c r="E11" i="55"/>
  <c r="F11" i="55"/>
  <c r="G11" i="55"/>
  <c r="I11" i="55"/>
  <c r="J11" i="55"/>
  <c r="K11" i="55"/>
  <c r="L11" i="55"/>
  <c r="V11" i="55" s="1"/>
  <c r="N11" i="55"/>
  <c r="O11" i="55"/>
  <c r="P11" i="55"/>
  <c r="Q11" i="55"/>
  <c r="AA11" i="55" s="1"/>
  <c r="S11" i="55"/>
  <c r="X11" i="55"/>
  <c r="E13" i="55"/>
  <c r="F13" i="55"/>
  <c r="G13" i="55"/>
  <c r="I13" i="55"/>
  <c r="J13" i="55"/>
  <c r="K13" i="55"/>
  <c r="L13" i="55"/>
  <c r="N13" i="55"/>
  <c r="O13" i="55"/>
  <c r="P13" i="55"/>
  <c r="P12" i="55" s="1"/>
  <c r="Q13" i="55"/>
  <c r="E14" i="55"/>
  <c r="F14" i="55"/>
  <c r="G14" i="55"/>
  <c r="I14" i="55"/>
  <c r="H14" i="55"/>
  <c r="J14" i="55"/>
  <c r="K14" i="55"/>
  <c r="U14" i="55" s="1"/>
  <c r="L14" i="55"/>
  <c r="V14" i="55"/>
  <c r="N14" i="55"/>
  <c r="M14" i="55" s="1"/>
  <c r="O14" i="55"/>
  <c r="P14" i="55"/>
  <c r="Q14" i="55"/>
  <c r="Y14" i="55"/>
  <c r="E15" i="55"/>
  <c r="F15" i="55"/>
  <c r="D15" i="55"/>
  <c r="G15" i="55"/>
  <c r="U15" i="55" s="1"/>
  <c r="I15" i="55"/>
  <c r="J15" i="55"/>
  <c r="K15" i="55"/>
  <c r="L15" i="55"/>
  <c r="N15" i="55"/>
  <c r="O15" i="55"/>
  <c r="P15" i="55"/>
  <c r="Q15" i="55"/>
  <c r="V15" i="55" s="1"/>
  <c r="Z15" i="55"/>
  <c r="E16" i="55"/>
  <c r="S16" i="55" s="1"/>
  <c r="F16" i="55"/>
  <c r="G16" i="55"/>
  <c r="I16" i="55"/>
  <c r="J16" i="55"/>
  <c r="K16" i="55"/>
  <c r="L16" i="55"/>
  <c r="N16" i="55"/>
  <c r="O16" i="55"/>
  <c r="T16" i="55" s="1"/>
  <c r="P16" i="55"/>
  <c r="Z16" i="55" s="1"/>
  <c r="Q16" i="55"/>
  <c r="V16" i="55"/>
  <c r="E17" i="55"/>
  <c r="F17" i="55"/>
  <c r="G17" i="55"/>
  <c r="I17" i="55"/>
  <c r="J17" i="55"/>
  <c r="K17" i="55"/>
  <c r="L17" i="55"/>
  <c r="N17" i="55"/>
  <c r="X17" i="55" s="1"/>
  <c r="O17" i="55"/>
  <c r="P17" i="55"/>
  <c r="U17" i="55" s="1"/>
  <c r="Q17" i="55"/>
  <c r="E18" i="55"/>
  <c r="F18" i="55"/>
  <c r="D18" i="55" s="1"/>
  <c r="G18" i="55"/>
  <c r="I18" i="55"/>
  <c r="J18" i="55"/>
  <c r="K18" i="55"/>
  <c r="L18" i="55"/>
  <c r="V18" i="55" s="1"/>
  <c r="N18" i="55"/>
  <c r="O18" i="55"/>
  <c r="M18" i="55" s="1"/>
  <c r="T18" i="55"/>
  <c r="P18" i="55"/>
  <c r="Q18" i="55"/>
  <c r="E19" i="55"/>
  <c r="F19" i="55"/>
  <c r="G19" i="55"/>
  <c r="I19" i="55"/>
  <c r="J19" i="55"/>
  <c r="T19" i="55" s="1"/>
  <c r="K19" i="55"/>
  <c r="L19" i="55"/>
  <c r="N19" i="55"/>
  <c r="M19" i="55" s="1"/>
  <c r="O19" i="55"/>
  <c r="P19" i="55"/>
  <c r="Z19" i="55" s="1"/>
  <c r="Q19" i="55"/>
  <c r="V19" i="55" s="1"/>
  <c r="E20" i="55"/>
  <c r="F20" i="55"/>
  <c r="G20" i="55"/>
  <c r="I20" i="55"/>
  <c r="H20" i="55" s="1"/>
  <c r="J20" i="55"/>
  <c r="T20" i="55"/>
  <c r="K20" i="55"/>
  <c r="L20" i="55"/>
  <c r="N20" i="55"/>
  <c r="O20" i="55"/>
  <c r="P20" i="55"/>
  <c r="Q20" i="55"/>
  <c r="V20" i="55" s="1"/>
  <c r="E21" i="55"/>
  <c r="F21" i="55"/>
  <c r="T21" i="55" s="1"/>
  <c r="G21" i="55"/>
  <c r="I21" i="55"/>
  <c r="H21" i="55" s="1"/>
  <c r="J21" i="55"/>
  <c r="K21" i="55"/>
  <c r="U21" i="55"/>
  <c r="L21" i="55"/>
  <c r="N21" i="55"/>
  <c r="O21" i="55"/>
  <c r="P21" i="55"/>
  <c r="Z21" i="55"/>
  <c r="Q21" i="55"/>
  <c r="M21" i="55" s="1"/>
  <c r="Y21" i="55"/>
  <c r="E22" i="55"/>
  <c r="F22" i="55"/>
  <c r="T22" i="55"/>
  <c r="G22" i="55"/>
  <c r="I22" i="55"/>
  <c r="H22" i="55"/>
  <c r="J22" i="55"/>
  <c r="K22" i="55"/>
  <c r="L22" i="55"/>
  <c r="V22" i="55" s="1"/>
  <c r="N22" i="55"/>
  <c r="O22" i="55"/>
  <c r="P22" i="55"/>
  <c r="U22" i="55"/>
  <c r="Q22" i="55"/>
  <c r="Z22" i="55"/>
  <c r="E23" i="55"/>
  <c r="F23" i="55"/>
  <c r="G23" i="55"/>
  <c r="U23" i="55"/>
  <c r="I23" i="55"/>
  <c r="J23" i="55"/>
  <c r="K23" i="55"/>
  <c r="H23" i="55" s="1"/>
  <c r="L23" i="55"/>
  <c r="N23" i="55"/>
  <c r="O23" i="55"/>
  <c r="P23" i="55"/>
  <c r="Q23" i="55"/>
  <c r="V23" i="55"/>
  <c r="E24" i="55"/>
  <c r="F24" i="55"/>
  <c r="G24" i="55"/>
  <c r="I24" i="55"/>
  <c r="J24" i="55"/>
  <c r="K24" i="55"/>
  <c r="L24" i="55"/>
  <c r="N24" i="55"/>
  <c r="S24" i="55" s="1"/>
  <c r="O24" i="55"/>
  <c r="P24" i="55"/>
  <c r="Q24" i="55"/>
  <c r="E25" i="55"/>
  <c r="F25" i="55"/>
  <c r="G25" i="55"/>
  <c r="I25" i="55"/>
  <c r="H25" i="55"/>
  <c r="J25" i="55"/>
  <c r="K25" i="55"/>
  <c r="L25" i="55"/>
  <c r="V25" i="55"/>
  <c r="N25" i="55"/>
  <c r="O25" i="55"/>
  <c r="P25" i="55"/>
  <c r="Q25" i="55"/>
  <c r="E26" i="55"/>
  <c r="F26" i="55"/>
  <c r="T26" i="55" s="1"/>
  <c r="G26" i="55"/>
  <c r="Z26" i="55"/>
  <c r="I26" i="55"/>
  <c r="J26" i="55"/>
  <c r="K26" i="55"/>
  <c r="L26" i="55"/>
  <c r="N26" i="55"/>
  <c r="M26" i="55"/>
  <c r="O26" i="55"/>
  <c r="P26" i="55"/>
  <c r="Q26" i="55"/>
  <c r="V26" i="55"/>
  <c r="E27" i="55"/>
  <c r="D27" i="55" s="1"/>
  <c r="F27" i="55"/>
  <c r="G27" i="55"/>
  <c r="I27" i="55"/>
  <c r="J27" i="55"/>
  <c r="K27" i="55"/>
  <c r="L27" i="55"/>
  <c r="N27" i="55"/>
  <c r="O27" i="55"/>
  <c r="P27" i="55"/>
  <c r="Z27" i="55" s="1"/>
  <c r="Q27" i="55"/>
  <c r="V27" i="55"/>
  <c r="D29" i="55"/>
  <c r="H29" i="55"/>
  <c r="M29" i="55"/>
  <c r="S29" i="55"/>
  <c r="R29" i="55" s="1"/>
  <c r="T29" i="55"/>
  <c r="U29" i="55"/>
  <c r="V29" i="55"/>
  <c r="X29" i="55"/>
  <c r="AA29" i="55"/>
  <c r="E30" i="55"/>
  <c r="E28" i="55"/>
  <c r="F30" i="55"/>
  <c r="F28" i="55" s="1"/>
  <c r="G30" i="55"/>
  <c r="G28" i="55"/>
  <c r="I30" i="55"/>
  <c r="I28" i="55" s="1"/>
  <c r="J30" i="55"/>
  <c r="J28" i="55"/>
  <c r="K30" i="55"/>
  <c r="K28" i="55" s="1"/>
  <c r="L30" i="55"/>
  <c r="L28" i="55"/>
  <c r="N30" i="55"/>
  <c r="N28" i="55" s="1"/>
  <c r="X28" i="55" s="1"/>
  <c r="O30" i="55"/>
  <c r="O28" i="55" s="1"/>
  <c r="P30" i="55"/>
  <c r="P28" i="55"/>
  <c r="Q30" i="55"/>
  <c r="Q28" i="55" s="1"/>
  <c r="AA28" i="55" s="1"/>
  <c r="D31" i="55"/>
  <c r="C31" i="55"/>
  <c r="H31" i="55"/>
  <c r="M31" i="55"/>
  <c r="S31" i="55"/>
  <c r="T31" i="55"/>
  <c r="U31" i="55"/>
  <c r="V31" i="55"/>
  <c r="X31" i="55"/>
  <c r="D32" i="55"/>
  <c r="H32" i="55"/>
  <c r="M32" i="55"/>
  <c r="S32" i="55"/>
  <c r="R32" i="55"/>
  <c r="T32" i="55"/>
  <c r="U32" i="55"/>
  <c r="V32" i="55"/>
  <c r="X32" i="55"/>
  <c r="D33" i="55"/>
  <c r="C33" i="55" s="1"/>
  <c r="H33" i="55"/>
  <c r="M33" i="55"/>
  <c r="S33" i="55"/>
  <c r="T33" i="55"/>
  <c r="U33" i="55"/>
  <c r="V33" i="55"/>
  <c r="X33" i="55"/>
  <c r="D34" i="55"/>
  <c r="C34" i="55" s="1"/>
  <c r="H34" i="55"/>
  <c r="M34" i="55"/>
  <c r="W34" i="55"/>
  <c r="S34" i="55"/>
  <c r="T34" i="55"/>
  <c r="U34" i="55"/>
  <c r="V34" i="55"/>
  <c r="X34" i="55"/>
  <c r="D35" i="55"/>
  <c r="C35" i="55"/>
  <c r="W35" i="55" s="1"/>
  <c r="H35" i="55"/>
  <c r="M35" i="55"/>
  <c r="S35" i="55"/>
  <c r="R35" i="55" s="1"/>
  <c r="T35" i="55"/>
  <c r="U35" i="55"/>
  <c r="V35" i="55"/>
  <c r="X35" i="55"/>
  <c r="D36" i="55"/>
  <c r="C36" i="55" s="1"/>
  <c r="H36" i="55"/>
  <c r="M36" i="55"/>
  <c r="S36" i="55"/>
  <c r="T36" i="55"/>
  <c r="R36" i="55" s="1"/>
  <c r="U36" i="55"/>
  <c r="V36" i="55"/>
  <c r="D37" i="55"/>
  <c r="C37" i="55"/>
  <c r="H37" i="55"/>
  <c r="M37" i="55"/>
  <c r="S37" i="55"/>
  <c r="R37" i="55"/>
  <c r="T37" i="55"/>
  <c r="U37" i="55"/>
  <c r="V37" i="55"/>
  <c r="X37" i="55"/>
  <c r="D38" i="55"/>
  <c r="C38" i="55" s="1"/>
  <c r="H38" i="55"/>
  <c r="M38" i="55"/>
  <c r="S38" i="55"/>
  <c r="T38" i="55"/>
  <c r="U38" i="55"/>
  <c r="R38" i="55"/>
  <c r="V38" i="55"/>
  <c r="X38" i="55"/>
  <c r="D39" i="55"/>
  <c r="H39" i="55"/>
  <c r="M39" i="55"/>
  <c r="S39" i="55"/>
  <c r="T39" i="55"/>
  <c r="R39" i="55" s="1"/>
  <c r="U39" i="55"/>
  <c r="V39" i="55"/>
  <c r="X39" i="55"/>
  <c r="D40" i="55"/>
  <c r="C40" i="55" s="1"/>
  <c r="H40" i="55"/>
  <c r="M40" i="55"/>
  <c r="S40" i="55"/>
  <c r="T40" i="55"/>
  <c r="U40" i="55"/>
  <c r="V40" i="55"/>
  <c r="X40" i="55"/>
  <c r="D41" i="55"/>
  <c r="H41" i="55"/>
  <c r="C41" i="55" s="1"/>
  <c r="M41" i="55"/>
  <c r="S41" i="55"/>
  <c r="T41" i="55"/>
  <c r="R41" i="55"/>
  <c r="U41" i="55"/>
  <c r="V41" i="55"/>
  <c r="X41" i="55"/>
  <c r="D42" i="55"/>
  <c r="C42" i="55" s="1"/>
  <c r="H42" i="55"/>
  <c r="M42" i="55"/>
  <c r="S42" i="55"/>
  <c r="R42" i="55" s="1"/>
  <c r="T42" i="55"/>
  <c r="U42" i="55"/>
  <c r="V42" i="55"/>
  <c r="D43" i="55"/>
  <c r="H43" i="55"/>
  <c r="C43" i="55" s="1"/>
  <c r="M43" i="55"/>
  <c r="S43" i="55"/>
  <c r="T43" i="55"/>
  <c r="U43" i="55"/>
  <c r="V43" i="55"/>
  <c r="D44" i="55"/>
  <c r="H44" i="55"/>
  <c r="C44" i="55" s="1"/>
  <c r="M44" i="55"/>
  <c r="S44" i="55"/>
  <c r="T44" i="55"/>
  <c r="U44" i="55"/>
  <c r="V44" i="55"/>
  <c r="X44" i="55"/>
  <c r="D45" i="55"/>
  <c r="H45" i="55"/>
  <c r="M45" i="55"/>
  <c r="S45" i="55"/>
  <c r="T45" i="55"/>
  <c r="U45" i="55"/>
  <c r="V45" i="55"/>
  <c r="X45" i="55"/>
  <c r="D47" i="55"/>
  <c r="H47" i="55"/>
  <c r="M47" i="55"/>
  <c r="S47" i="55"/>
  <c r="T47" i="55"/>
  <c r="U47" i="55"/>
  <c r="V47" i="55"/>
  <c r="X47" i="55"/>
  <c r="Y47" i="55"/>
  <c r="Z47" i="55"/>
  <c r="AA47" i="55"/>
  <c r="E48" i="55"/>
  <c r="E46" i="55"/>
  <c r="F48" i="55"/>
  <c r="F46" i="55" s="1"/>
  <c r="G48" i="55"/>
  <c r="G46" i="55"/>
  <c r="I48" i="55"/>
  <c r="I46" i="55" s="1"/>
  <c r="J48" i="55"/>
  <c r="J46" i="55"/>
  <c r="K48" i="55"/>
  <c r="K46" i="55" s="1"/>
  <c r="L48" i="55"/>
  <c r="L46" i="55"/>
  <c r="N48" i="55"/>
  <c r="N46" i="55" s="1"/>
  <c r="O48" i="55"/>
  <c r="O46" i="55"/>
  <c r="Y46" i="55"/>
  <c r="P48" i="55"/>
  <c r="P46" i="55" s="1"/>
  <c r="Z46" i="55" s="1"/>
  <c r="Q48" i="55"/>
  <c r="Q46" i="55" s="1"/>
  <c r="AA46" i="55" s="1"/>
  <c r="D49" i="55"/>
  <c r="C49" i="55"/>
  <c r="H49" i="55"/>
  <c r="M49" i="55"/>
  <c r="S49" i="55"/>
  <c r="R49" i="55" s="1"/>
  <c r="T49" i="55"/>
  <c r="U49" i="55"/>
  <c r="V49" i="55"/>
  <c r="X49" i="55"/>
  <c r="D50" i="55"/>
  <c r="C50" i="55" s="1"/>
  <c r="H50" i="55"/>
  <c r="M50" i="55"/>
  <c r="S50" i="55"/>
  <c r="R50" i="55" s="1"/>
  <c r="T50" i="55"/>
  <c r="T48" i="55" s="1"/>
  <c r="T46" i="55" s="1"/>
  <c r="U50" i="55"/>
  <c r="V50" i="55"/>
  <c r="X50" i="55"/>
  <c r="Z50" i="55"/>
  <c r="D51" i="55"/>
  <c r="C51" i="55" s="1"/>
  <c r="H51" i="55"/>
  <c r="M51" i="55"/>
  <c r="S51" i="55"/>
  <c r="R51" i="55" s="1"/>
  <c r="T51" i="55"/>
  <c r="U51" i="55"/>
  <c r="V51" i="55"/>
  <c r="X51" i="55"/>
  <c r="D52" i="55"/>
  <c r="H52" i="55"/>
  <c r="C52" i="55" s="1"/>
  <c r="W52" i="55" s="1"/>
  <c r="M52" i="55"/>
  <c r="S52" i="55"/>
  <c r="R52" i="55"/>
  <c r="T52" i="55"/>
  <c r="U52" i="55"/>
  <c r="V52" i="55"/>
  <c r="X52" i="55"/>
  <c r="D53" i="55"/>
  <c r="C53" i="55" s="1"/>
  <c r="H53" i="55"/>
  <c r="M53" i="55"/>
  <c r="W53" i="55" s="1"/>
  <c r="S53" i="55"/>
  <c r="T53" i="55"/>
  <c r="R53" i="55"/>
  <c r="U53" i="55"/>
  <c r="V53" i="55"/>
  <c r="X53" i="55"/>
  <c r="Z53" i="55"/>
  <c r="D54" i="55"/>
  <c r="C54" i="55" s="1"/>
  <c r="H54" i="55"/>
  <c r="M54" i="55"/>
  <c r="S54" i="55"/>
  <c r="T54" i="55"/>
  <c r="R54" i="55" s="1"/>
  <c r="U54" i="55"/>
  <c r="V54" i="55"/>
  <c r="D55" i="55"/>
  <c r="H55" i="55"/>
  <c r="C55" i="55" s="1"/>
  <c r="W55" i="55" s="1"/>
  <c r="M55" i="55"/>
  <c r="S55" i="55"/>
  <c r="R55" i="55"/>
  <c r="T55" i="55"/>
  <c r="U55" i="55"/>
  <c r="V55" i="55"/>
  <c r="X55" i="55"/>
  <c r="Z55" i="55"/>
  <c r="D56" i="55"/>
  <c r="H56" i="55"/>
  <c r="C56" i="55" s="1"/>
  <c r="W56" i="55" s="1"/>
  <c r="M56" i="55"/>
  <c r="S56" i="55"/>
  <c r="R56" i="55"/>
  <c r="T56" i="55"/>
  <c r="U56" i="55"/>
  <c r="V56" i="55"/>
  <c r="X56" i="55"/>
  <c r="Z56" i="55"/>
  <c r="D57" i="55"/>
  <c r="H57" i="55"/>
  <c r="C57" i="55" s="1"/>
  <c r="M57" i="55"/>
  <c r="S57" i="55"/>
  <c r="T57" i="55"/>
  <c r="R57" i="55" s="1"/>
  <c r="U57" i="55"/>
  <c r="V57" i="55"/>
  <c r="X57" i="55"/>
  <c r="Z57" i="55"/>
  <c r="D58" i="55"/>
  <c r="H58" i="55"/>
  <c r="C58" i="55" s="1"/>
  <c r="M58" i="55"/>
  <c r="S58" i="55"/>
  <c r="T58" i="55"/>
  <c r="R58" i="55" s="1"/>
  <c r="U58" i="55"/>
  <c r="V58" i="55"/>
  <c r="X58" i="55"/>
  <c r="Z58" i="55"/>
  <c r="D59" i="55"/>
  <c r="C59" i="55" s="1"/>
  <c r="H59" i="55"/>
  <c r="M59" i="55"/>
  <c r="W59" i="55"/>
  <c r="S59" i="55"/>
  <c r="T59" i="55"/>
  <c r="U59" i="55"/>
  <c r="V59" i="55"/>
  <c r="X59" i="55"/>
  <c r="Z59" i="55"/>
  <c r="D60" i="55"/>
  <c r="C60" i="55" s="1"/>
  <c r="W60" i="55" s="1"/>
  <c r="H60" i="55"/>
  <c r="M60" i="55"/>
  <c r="S60" i="55"/>
  <c r="T60" i="55"/>
  <c r="R60" i="55" s="1"/>
  <c r="U60" i="55"/>
  <c r="V60" i="55"/>
  <c r="X60" i="55"/>
  <c r="Z60" i="55"/>
  <c r="D61" i="55"/>
  <c r="C61" i="55" s="1"/>
  <c r="H61" i="55"/>
  <c r="M61" i="55"/>
  <c r="S61" i="55"/>
  <c r="R61" i="55" s="1"/>
  <c r="T61" i="55"/>
  <c r="U61" i="55"/>
  <c r="V61" i="55"/>
  <c r="X61" i="55"/>
  <c r="Z61" i="55"/>
  <c r="D62" i="55"/>
  <c r="H62" i="55"/>
  <c r="M62" i="55"/>
  <c r="S62" i="55"/>
  <c r="T62" i="55"/>
  <c r="U62" i="55"/>
  <c r="V62" i="55"/>
  <c r="X62" i="55"/>
  <c r="Z62" i="55"/>
  <c r="D63" i="55"/>
  <c r="H63" i="55"/>
  <c r="C63" i="55" s="1"/>
  <c r="M63" i="55"/>
  <c r="S63" i="55"/>
  <c r="T63" i="55"/>
  <c r="U63" i="55"/>
  <c r="V63" i="55"/>
  <c r="X63" i="55"/>
  <c r="Z63" i="55"/>
  <c r="F64" i="55"/>
  <c r="J64" i="55"/>
  <c r="D65" i="55"/>
  <c r="H65" i="55"/>
  <c r="M65" i="55"/>
  <c r="S65" i="55"/>
  <c r="T65" i="55"/>
  <c r="U65" i="55"/>
  <c r="V65" i="55"/>
  <c r="X65" i="55"/>
  <c r="Y65" i="55"/>
  <c r="Z65" i="55"/>
  <c r="AA65" i="55"/>
  <c r="E66" i="55"/>
  <c r="E64" i="55" s="1"/>
  <c r="F66" i="55"/>
  <c r="G66" i="55"/>
  <c r="I66" i="55"/>
  <c r="I64" i="55"/>
  <c r="J66" i="55"/>
  <c r="K66" i="55"/>
  <c r="K64" i="55" s="1"/>
  <c r="L66" i="55"/>
  <c r="L64" i="55"/>
  <c r="N66" i="55"/>
  <c r="O66" i="55"/>
  <c r="O64" i="55"/>
  <c r="P66" i="55"/>
  <c r="P64" i="55"/>
  <c r="Q66" i="55"/>
  <c r="Q64" i="55"/>
  <c r="D67" i="55"/>
  <c r="H67" i="55"/>
  <c r="M67" i="55"/>
  <c r="S67" i="55"/>
  <c r="T67" i="55"/>
  <c r="U67" i="55"/>
  <c r="V67" i="55"/>
  <c r="X67" i="55"/>
  <c r="D68" i="55"/>
  <c r="H68" i="55"/>
  <c r="C68" i="55"/>
  <c r="M68" i="55"/>
  <c r="S68" i="55"/>
  <c r="T68" i="55"/>
  <c r="U68" i="55"/>
  <c r="U66" i="55" s="1"/>
  <c r="V68" i="55"/>
  <c r="X68" i="55"/>
  <c r="Y68" i="55"/>
  <c r="Z68" i="55"/>
  <c r="D69" i="55"/>
  <c r="H69" i="55"/>
  <c r="M69" i="55"/>
  <c r="S69" i="55"/>
  <c r="T69" i="55"/>
  <c r="U69" i="55"/>
  <c r="V69" i="55"/>
  <c r="X69" i="55"/>
  <c r="D70" i="55"/>
  <c r="C70" i="55"/>
  <c r="H70" i="55"/>
  <c r="M70" i="55"/>
  <c r="S70" i="55"/>
  <c r="R70" i="55"/>
  <c r="T70" i="55"/>
  <c r="U70" i="55"/>
  <c r="V70" i="55"/>
  <c r="X70" i="55"/>
  <c r="D71" i="55"/>
  <c r="H71" i="55"/>
  <c r="C71" i="55"/>
  <c r="M71" i="55"/>
  <c r="W71" i="55" s="1"/>
  <c r="S71" i="55"/>
  <c r="T71" i="55"/>
  <c r="R71" i="55"/>
  <c r="U71" i="55"/>
  <c r="V71" i="55"/>
  <c r="X71" i="55"/>
  <c r="C72" i="55"/>
  <c r="D72" i="55"/>
  <c r="H72" i="55"/>
  <c r="M72" i="55"/>
  <c r="S72" i="55"/>
  <c r="T72" i="55"/>
  <c r="U72" i="55"/>
  <c r="V72" i="55"/>
  <c r="D73" i="55"/>
  <c r="C73" i="55" s="1"/>
  <c r="H73" i="55"/>
  <c r="M73" i="55"/>
  <c r="W73" i="55"/>
  <c r="S73" i="55"/>
  <c r="T73" i="55"/>
  <c r="U73" i="55"/>
  <c r="R73" i="55" s="1"/>
  <c r="V73" i="55"/>
  <c r="X73" i="55"/>
  <c r="Z73" i="55"/>
  <c r="D74" i="55"/>
  <c r="C74" i="55" s="1"/>
  <c r="H74" i="55"/>
  <c r="M74" i="55"/>
  <c r="S74" i="55"/>
  <c r="T74" i="55"/>
  <c r="U74" i="55"/>
  <c r="V74" i="55"/>
  <c r="X74" i="55"/>
  <c r="Z74" i="55"/>
  <c r="D75" i="55"/>
  <c r="H75" i="55"/>
  <c r="C75" i="55" s="1"/>
  <c r="M75" i="55"/>
  <c r="S75" i="55"/>
  <c r="T75" i="55"/>
  <c r="R75" i="55" s="1"/>
  <c r="U75" i="55"/>
  <c r="V75" i="55"/>
  <c r="X75" i="55"/>
  <c r="Y75" i="55"/>
  <c r="Z75" i="55"/>
  <c r="D76" i="55"/>
  <c r="H76" i="55"/>
  <c r="C76" i="55" s="1"/>
  <c r="W76" i="55" s="1"/>
  <c r="M76" i="55"/>
  <c r="S76" i="55"/>
  <c r="T76" i="55"/>
  <c r="U76" i="55"/>
  <c r="V76" i="55"/>
  <c r="X76" i="55"/>
  <c r="D77" i="55"/>
  <c r="C77" i="55" s="1"/>
  <c r="H77" i="55"/>
  <c r="M77" i="55"/>
  <c r="S77" i="55"/>
  <c r="T77" i="55"/>
  <c r="U77" i="55"/>
  <c r="V77" i="55"/>
  <c r="D78" i="55"/>
  <c r="H78" i="55"/>
  <c r="C78" i="55" s="1"/>
  <c r="M78" i="55"/>
  <c r="S78" i="55"/>
  <c r="T78" i="55"/>
  <c r="U78" i="55"/>
  <c r="V78" i="55"/>
  <c r="D79" i="55"/>
  <c r="H79" i="55"/>
  <c r="M79" i="55"/>
  <c r="S79" i="55"/>
  <c r="T79" i="55"/>
  <c r="U79" i="55"/>
  <c r="V79" i="55"/>
  <c r="X79" i="55"/>
  <c r="D80" i="55"/>
  <c r="H80" i="55"/>
  <c r="C80" i="55" s="1"/>
  <c r="M80" i="55"/>
  <c r="W80" i="55" s="1"/>
  <c r="S80" i="55"/>
  <c r="T80" i="55"/>
  <c r="U80" i="55"/>
  <c r="V80" i="55"/>
  <c r="X80" i="55"/>
  <c r="Z80" i="55"/>
  <c r="D81" i="55"/>
  <c r="C81" i="55" s="1"/>
  <c r="H81" i="55"/>
  <c r="M81" i="55"/>
  <c r="S81" i="55"/>
  <c r="T81" i="55"/>
  <c r="U81" i="55"/>
  <c r="V81" i="55"/>
  <c r="D83" i="55"/>
  <c r="C83" i="55" s="1"/>
  <c r="H83" i="55"/>
  <c r="M83" i="55"/>
  <c r="S83" i="55"/>
  <c r="T83" i="55"/>
  <c r="U83" i="55"/>
  <c r="V83" i="55"/>
  <c r="X83" i="55"/>
  <c r="AA83" i="55"/>
  <c r="E84" i="55"/>
  <c r="E82" i="55"/>
  <c r="F84" i="55"/>
  <c r="F82" i="55" s="1"/>
  <c r="G84" i="55"/>
  <c r="G82" i="55"/>
  <c r="I84" i="55"/>
  <c r="I82" i="55" s="1"/>
  <c r="J84" i="55"/>
  <c r="J82" i="55"/>
  <c r="K84" i="55"/>
  <c r="K82" i="55" s="1"/>
  <c r="Z82" i="55" s="1"/>
  <c r="L84" i="55"/>
  <c r="L82" i="55"/>
  <c r="N84" i="55"/>
  <c r="O84" i="55"/>
  <c r="O82" i="55"/>
  <c r="P84" i="55"/>
  <c r="P82" i="55"/>
  <c r="Q84" i="55"/>
  <c r="Q82" i="55" s="1"/>
  <c r="AA82" i="55" s="1"/>
  <c r="D85" i="55"/>
  <c r="H85" i="55"/>
  <c r="M85" i="55"/>
  <c r="S85" i="55"/>
  <c r="T85" i="55"/>
  <c r="U85" i="55"/>
  <c r="V85" i="55"/>
  <c r="X85" i="55"/>
  <c r="D86" i="55"/>
  <c r="C86" i="55"/>
  <c r="H86" i="55"/>
  <c r="M86" i="55"/>
  <c r="S86" i="55"/>
  <c r="R86" i="55"/>
  <c r="T86" i="55"/>
  <c r="U86" i="55"/>
  <c r="V86" i="55"/>
  <c r="X86" i="55"/>
  <c r="D87" i="55"/>
  <c r="H87" i="55"/>
  <c r="C87" i="55" s="1"/>
  <c r="M87" i="55"/>
  <c r="W87" i="55" s="1"/>
  <c r="S87" i="55"/>
  <c r="T87" i="55"/>
  <c r="R87" i="55" s="1"/>
  <c r="U87" i="55"/>
  <c r="V87" i="55"/>
  <c r="X87" i="55"/>
  <c r="C88" i="55"/>
  <c r="D88" i="55"/>
  <c r="H88" i="55"/>
  <c r="M88" i="55"/>
  <c r="W88" i="55"/>
  <c r="S88" i="55"/>
  <c r="T88" i="55"/>
  <c r="U88" i="55"/>
  <c r="V88" i="55"/>
  <c r="X88" i="55"/>
  <c r="D89" i="55"/>
  <c r="H89" i="55"/>
  <c r="C89" i="55" s="1"/>
  <c r="M89" i="55"/>
  <c r="S89" i="55"/>
  <c r="T89" i="55"/>
  <c r="U89" i="55"/>
  <c r="V89" i="55"/>
  <c r="X89" i="55"/>
  <c r="D90" i="55"/>
  <c r="H90" i="55"/>
  <c r="M90" i="55"/>
  <c r="S90" i="55"/>
  <c r="T90" i="55"/>
  <c r="U90" i="55"/>
  <c r="V90" i="55"/>
  <c r="D91" i="55"/>
  <c r="C91" i="55" s="1"/>
  <c r="H91" i="55"/>
  <c r="M91" i="55"/>
  <c r="S91" i="55"/>
  <c r="T91" i="55"/>
  <c r="U91" i="55"/>
  <c r="V91" i="55"/>
  <c r="X91" i="55"/>
  <c r="Z91" i="55"/>
  <c r="D92" i="55"/>
  <c r="H92" i="55"/>
  <c r="C92" i="55" s="1"/>
  <c r="W92" i="55" s="1"/>
  <c r="M92" i="55"/>
  <c r="S92" i="55"/>
  <c r="R92" i="55"/>
  <c r="T92" i="55"/>
  <c r="U92" i="55"/>
  <c r="V92" i="55"/>
  <c r="X92" i="55"/>
  <c r="D93" i="55"/>
  <c r="H93" i="55"/>
  <c r="C93" i="55"/>
  <c r="W93" i="55"/>
  <c r="M93" i="55"/>
  <c r="S93" i="55"/>
  <c r="T93" i="55"/>
  <c r="R93" i="55" s="1"/>
  <c r="U93" i="55"/>
  <c r="V93" i="55"/>
  <c r="X93" i="55"/>
  <c r="Z93" i="55"/>
  <c r="D94" i="55"/>
  <c r="H94" i="55"/>
  <c r="C94" i="55"/>
  <c r="W94" i="55"/>
  <c r="M94" i="55"/>
  <c r="S94" i="55"/>
  <c r="T94" i="55"/>
  <c r="R94" i="55" s="1"/>
  <c r="U94" i="55"/>
  <c r="V94" i="55"/>
  <c r="X94" i="55"/>
  <c r="D95" i="55"/>
  <c r="C95" i="55" s="1"/>
  <c r="H95" i="55"/>
  <c r="M95" i="55"/>
  <c r="S95" i="55"/>
  <c r="R95" i="55" s="1"/>
  <c r="T95" i="55"/>
  <c r="U95" i="55"/>
  <c r="V95" i="55"/>
  <c r="X95" i="55"/>
  <c r="D96" i="55"/>
  <c r="C96" i="55" s="1"/>
  <c r="H96" i="55"/>
  <c r="M96" i="55"/>
  <c r="S96" i="55"/>
  <c r="T96" i="55"/>
  <c r="U96" i="55"/>
  <c r="V96" i="55"/>
  <c r="X96" i="55"/>
  <c r="D97" i="55"/>
  <c r="C97" i="55"/>
  <c r="W97" i="55" s="1"/>
  <c r="H97" i="55"/>
  <c r="M97" i="55"/>
  <c r="S97" i="55"/>
  <c r="T97" i="55"/>
  <c r="U97" i="55"/>
  <c r="V97" i="55"/>
  <c r="X97" i="55"/>
  <c r="D98" i="55"/>
  <c r="H98" i="55"/>
  <c r="C98" i="55"/>
  <c r="M98" i="55"/>
  <c r="S98" i="55"/>
  <c r="T98" i="55"/>
  <c r="U98" i="55"/>
  <c r="R98" i="55" s="1"/>
  <c r="V98" i="55"/>
  <c r="X98" i="55"/>
  <c r="Z98" i="55"/>
  <c r="D99" i="55"/>
  <c r="C99" i="55" s="1"/>
  <c r="H99" i="55"/>
  <c r="M99" i="55"/>
  <c r="S99" i="55"/>
  <c r="R99" i="55" s="1"/>
  <c r="T99" i="55"/>
  <c r="U99" i="55"/>
  <c r="V99" i="55"/>
  <c r="X99" i="55"/>
  <c r="N100" i="55"/>
  <c r="D101" i="55"/>
  <c r="H101" i="55"/>
  <c r="M101" i="55"/>
  <c r="S101" i="55"/>
  <c r="T101" i="55"/>
  <c r="U101" i="55"/>
  <c r="V101" i="55"/>
  <c r="X101" i="55"/>
  <c r="Y101" i="55"/>
  <c r="AA101" i="55"/>
  <c r="E102" i="55"/>
  <c r="F102" i="55"/>
  <c r="F100" i="55" s="1"/>
  <c r="G102" i="55"/>
  <c r="G100" i="55" s="1"/>
  <c r="I102" i="55"/>
  <c r="I100" i="55"/>
  <c r="J102" i="55"/>
  <c r="J100" i="55" s="1"/>
  <c r="K102" i="55"/>
  <c r="K100" i="55"/>
  <c r="L102" i="55"/>
  <c r="L100" i="55" s="1"/>
  <c r="N102" i="55"/>
  <c r="O102" i="55"/>
  <c r="O100" i="55"/>
  <c r="P102" i="55"/>
  <c r="P100" i="55"/>
  <c r="Q102" i="55"/>
  <c r="Q100" i="55" s="1"/>
  <c r="D103" i="55"/>
  <c r="H103" i="55"/>
  <c r="M103" i="55"/>
  <c r="S103" i="55"/>
  <c r="T103" i="55"/>
  <c r="U103" i="55"/>
  <c r="V103" i="55"/>
  <c r="X103" i="55"/>
  <c r="D104" i="55"/>
  <c r="C104" i="55"/>
  <c r="H104" i="55"/>
  <c r="M104" i="55"/>
  <c r="S104" i="55"/>
  <c r="T104" i="55"/>
  <c r="U104" i="55"/>
  <c r="V104" i="55"/>
  <c r="X104" i="55"/>
  <c r="D105" i="55"/>
  <c r="H105" i="55"/>
  <c r="C105" i="55" s="1"/>
  <c r="W105" i="55" s="1"/>
  <c r="M105" i="55"/>
  <c r="S105" i="55"/>
  <c r="T105" i="55"/>
  <c r="T102" i="55" s="1"/>
  <c r="U105" i="55"/>
  <c r="V105" i="55"/>
  <c r="X105" i="55"/>
  <c r="D106" i="55"/>
  <c r="C106" i="55" s="1"/>
  <c r="H106" i="55"/>
  <c r="M106" i="55"/>
  <c r="S106" i="55"/>
  <c r="T106" i="55"/>
  <c r="U106" i="55"/>
  <c r="V106" i="55"/>
  <c r="X106" i="55"/>
  <c r="W107" i="55"/>
  <c r="D107" i="55"/>
  <c r="C107" i="55" s="1"/>
  <c r="H107" i="55"/>
  <c r="M107" i="55"/>
  <c r="S107" i="55"/>
  <c r="S102" i="55" s="1"/>
  <c r="S100" i="55" s="1"/>
  <c r="T107" i="55"/>
  <c r="U107" i="55"/>
  <c r="V107" i="55"/>
  <c r="R107" i="55"/>
  <c r="X107" i="55"/>
  <c r="D108" i="55"/>
  <c r="H108" i="55"/>
  <c r="C108" i="55"/>
  <c r="M108" i="55"/>
  <c r="S108" i="55"/>
  <c r="T108" i="55"/>
  <c r="R108" i="55"/>
  <c r="U108" i="55"/>
  <c r="V108" i="55"/>
  <c r="D109" i="55"/>
  <c r="C109" i="55" s="1"/>
  <c r="W109" i="55" s="1"/>
  <c r="H109" i="55"/>
  <c r="M109" i="55"/>
  <c r="S109" i="55"/>
  <c r="T109" i="55"/>
  <c r="R109" i="55" s="1"/>
  <c r="U109" i="55"/>
  <c r="V109" i="55"/>
  <c r="X109" i="55"/>
  <c r="D110" i="55"/>
  <c r="H110" i="55"/>
  <c r="C110" i="55" s="1"/>
  <c r="W110" i="55" s="1"/>
  <c r="M110" i="55"/>
  <c r="S110" i="55"/>
  <c r="T110" i="55"/>
  <c r="R110" i="55" s="1"/>
  <c r="U110" i="55"/>
  <c r="V110" i="55"/>
  <c r="X110" i="55"/>
  <c r="D111" i="55"/>
  <c r="C111" i="55" s="1"/>
  <c r="H111" i="55"/>
  <c r="M111" i="55"/>
  <c r="S111" i="55"/>
  <c r="T111" i="55"/>
  <c r="U111" i="55"/>
  <c r="V111" i="55"/>
  <c r="X111" i="55"/>
  <c r="D112" i="55"/>
  <c r="H112" i="55"/>
  <c r="H102" i="55" s="1"/>
  <c r="H100" i="55" s="1"/>
  <c r="M112" i="55"/>
  <c r="S112" i="55"/>
  <c r="T112" i="55"/>
  <c r="R112" i="55" s="1"/>
  <c r="U112" i="55"/>
  <c r="V112" i="55"/>
  <c r="X112" i="55"/>
  <c r="D113" i="55"/>
  <c r="C113" i="55" s="1"/>
  <c r="H113" i="55"/>
  <c r="M113" i="55"/>
  <c r="S113" i="55"/>
  <c r="T113" i="55"/>
  <c r="U113" i="55"/>
  <c r="V113" i="55"/>
  <c r="X113" i="55"/>
  <c r="D114" i="55"/>
  <c r="H114" i="55"/>
  <c r="C114" i="55"/>
  <c r="M114" i="55"/>
  <c r="S114" i="55"/>
  <c r="T114" i="55"/>
  <c r="R114" i="55"/>
  <c r="U114" i="55"/>
  <c r="V114" i="55"/>
  <c r="D115" i="55"/>
  <c r="C115" i="55"/>
  <c r="H115" i="55"/>
  <c r="M115" i="55"/>
  <c r="S115" i="55"/>
  <c r="R115" i="55" s="1"/>
  <c r="T115" i="55"/>
  <c r="U115" i="55"/>
  <c r="V115" i="55"/>
  <c r="X115" i="55"/>
  <c r="D116" i="55"/>
  <c r="H116" i="55"/>
  <c r="C116" i="55"/>
  <c r="M116" i="55"/>
  <c r="W116" i="55" s="1"/>
  <c r="S116" i="55"/>
  <c r="T116" i="55"/>
  <c r="U116" i="55"/>
  <c r="V116" i="55"/>
  <c r="V102" i="55" s="1"/>
  <c r="V100" i="55" s="1"/>
  <c r="X116" i="55"/>
  <c r="D117" i="55"/>
  <c r="H117" i="55"/>
  <c r="C117" i="55" s="1"/>
  <c r="M117" i="55"/>
  <c r="S117" i="55"/>
  <c r="T117" i="55"/>
  <c r="U117" i="55"/>
  <c r="V117" i="55"/>
  <c r="D119" i="55"/>
  <c r="H119" i="55"/>
  <c r="M119" i="55"/>
  <c r="S119" i="55"/>
  <c r="T119" i="55"/>
  <c r="U119" i="55"/>
  <c r="R119" i="55" s="1"/>
  <c r="V119" i="55"/>
  <c r="X119" i="55"/>
  <c r="Y119" i="55"/>
  <c r="Z119" i="55"/>
  <c r="AA119" i="55"/>
  <c r="E120" i="55"/>
  <c r="E118" i="55"/>
  <c r="F120" i="55"/>
  <c r="F118" i="55" s="1"/>
  <c r="G120" i="55"/>
  <c r="G118" i="55"/>
  <c r="I120" i="55"/>
  <c r="I118" i="55" s="1"/>
  <c r="J120" i="55"/>
  <c r="J118" i="55"/>
  <c r="Y118" i="55"/>
  <c r="K120" i="55"/>
  <c r="K118" i="55" s="1"/>
  <c r="L120" i="55"/>
  <c r="L118" i="55"/>
  <c r="N120" i="55"/>
  <c r="X120" i="55" s="1"/>
  <c r="O120" i="55"/>
  <c r="O118" i="55" s="1"/>
  <c r="P120" i="55"/>
  <c r="Q120" i="55"/>
  <c r="Q118" i="55"/>
  <c r="AA118" i="55" s="1"/>
  <c r="D121" i="55"/>
  <c r="C121" i="55" s="1"/>
  <c r="H121" i="55"/>
  <c r="M121" i="55"/>
  <c r="S121" i="55"/>
  <c r="T121" i="55"/>
  <c r="U121" i="55"/>
  <c r="V121" i="55"/>
  <c r="X121" i="55"/>
  <c r="D122" i="55"/>
  <c r="H122" i="55"/>
  <c r="M122" i="55"/>
  <c r="S122" i="55"/>
  <c r="R122" i="55" s="1"/>
  <c r="T122" i="55"/>
  <c r="U122" i="55"/>
  <c r="V122" i="55"/>
  <c r="V120" i="55"/>
  <c r="V118" i="55" s="1"/>
  <c r="X122" i="55"/>
  <c r="Z122" i="55"/>
  <c r="D123" i="55"/>
  <c r="H123" i="55"/>
  <c r="H120" i="55" s="1"/>
  <c r="M123" i="55"/>
  <c r="S123" i="55"/>
  <c r="T123" i="55"/>
  <c r="U123" i="55"/>
  <c r="V123" i="55"/>
  <c r="X123" i="55"/>
  <c r="Z123" i="55"/>
  <c r="D124" i="55"/>
  <c r="H124" i="55"/>
  <c r="C124" i="55" s="1"/>
  <c r="M124" i="55"/>
  <c r="S124" i="55"/>
  <c r="T124" i="55"/>
  <c r="U124" i="55"/>
  <c r="R124" i="55" s="1"/>
  <c r="V124" i="55"/>
  <c r="X124" i="55"/>
  <c r="Z124" i="55"/>
  <c r="D125" i="55"/>
  <c r="C125" i="55" s="1"/>
  <c r="H125" i="55"/>
  <c r="M125" i="55"/>
  <c r="S125" i="55"/>
  <c r="T125" i="55"/>
  <c r="U125" i="55"/>
  <c r="V125" i="55"/>
  <c r="X125" i="55"/>
  <c r="D126" i="55"/>
  <c r="C126" i="55" s="1"/>
  <c r="H126" i="55"/>
  <c r="M126" i="55"/>
  <c r="S126" i="55"/>
  <c r="R126" i="55" s="1"/>
  <c r="T126" i="55"/>
  <c r="U126" i="55"/>
  <c r="V126" i="55"/>
  <c r="D127" i="55"/>
  <c r="C127" i="55" s="1"/>
  <c r="W127" i="55" s="1"/>
  <c r="H127" i="55"/>
  <c r="M127" i="55"/>
  <c r="S127" i="55"/>
  <c r="T127" i="55"/>
  <c r="R127" i="55"/>
  <c r="U127" i="55"/>
  <c r="V127" i="55"/>
  <c r="X127" i="55"/>
  <c r="Z127" i="55"/>
  <c r="D128" i="55"/>
  <c r="H128" i="55"/>
  <c r="C128" i="55"/>
  <c r="M128" i="55"/>
  <c r="S128" i="55"/>
  <c r="T128" i="55"/>
  <c r="U128" i="55"/>
  <c r="V128" i="55"/>
  <c r="X128" i="55"/>
  <c r="Z128" i="55"/>
  <c r="D129" i="55"/>
  <c r="H129" i="55"/>
  <c r="M129" i="55"/>
  <c r="S129" i="55"/>
  <c r="T129" i="55"/>
  <c r="U129" i="55"/>
  <c r="V129" i="55"/>
  <c r="X129" i="55"/>
  <c r="Z129" i="55"/>
  <c r="D130" i="55"/>
  <c r="H130" i="55"/>
  <c r="C130" i="55"/>
  <c r="M130" i="55"/>
  <c r="S130" i="55"/>
  <c r="T130" i="55"/>
  <c r="U130" i="55"/>
  <c r="V130" i="55"/>
  <c r="X130" i="55"/>
  <c r="Z130" i="55"/>
  <c r="C131" i="55"/>
  <c r="D131" i="55"/>
  <c r="H131" i="55"/>
  <c r="M131" i="55"/>
  <c r="S131" i="55"/>
  <c r="R131" i="55" s="1"/>
  <c r="T131" i="55"/>
  <c r="U131" i="55"/>
  <c r="V131" i="55"/>
  <c r="X131" i="55"/>
  <c r="D132" i="55"/>
  <c r="H132" i="55"/>
  <c r="C132" i="55" s="1"/>
  <c r="M132" i="55"/>
  <c r="S132" i="55"/>
  <c r="T132" i="55"/>
  <c r="R132" i="55" s="1"/>
  <c r="U132" i="55"/>
  <c r="V132" i="55"/>
  <c r="X132" i="55"/>
  <c r="D133" i="55"/>
  <c r="H133" i="55"/>
  <c r="M133" i="55"/>
  <c r="S133" i="55"/>
  <c r="T133" i="55"/>
  <c r="U133" i="55"/>
  <c r="V133" i="55"/>
  <c r="X133" i="55"/>
  <c r="Z133" i="55"/>
  <c r="D134" i="55"/>
  <c r="H134" i="55"/>
  <c r="M134" i="55"/>
  <c r="S134" i="55"/>
  <c r="T134" i="55"/>
  <c r="U134" i="55"/>
  <c r="V134" i="55"/>
  <c r="X134" i="55"/>
  <c r="Z134" i="55"/>
  <c r="D135" i="55"/>
  <c r="H135" i="55"/>
  <c r="M135" i="55"/>
  <c r="S135" i="55"/>
  <c r="T135" i="55"/>
  <c r="U135" i="55"/>
  <c r="V135" i="55"/>
  <c r="D137" i="55"/>
  <c r="C137" i="55" s="1"/>
  <c r="H137" i="55"/>
  <c r="M137" i="55"/>
  <c r="W137" i="55" s="1"/>
  <c r="S137" i="55"/>
  <c r="T137" i="55"/>
  <c r="U137" i="55"/>
  <c r="V137" i="55"/>
  <c r="X137" i="55"/>
  <c r="AA137" i="55"/>
  <c r="E138" i="55"/>
  <c r="E136" i="55"/>
  <c r="F138" i="55"/>
  <c r="F136" i="55" s="1"/>
  <c r="G138" i="55"/>
  <c r="G136" i="55"/>
  <c r="I138" i="55"/>
  <c r="I136" i="55" s="1"/>
  <c r="J138" i="55"/>
  <c r="J136" i="55"/>
  <c r="K138" i="55"/>
  <c r="K136" i="55" s="1"/>
  <c r="L138" i="55"/>
  <c r="L136" i="55" s="1"/>
  <c r="N138" i="55"/>
  <c r="O138" i="55"/>
  <c r="O136" i="55" s="1"/>
  <c r="P138" i="55"/>
  <c r="P136" i="55"/>
  <c r="Q138" i="55"/>
  <c r="Q136" i="55" s="1"/>
  <c r="AA136" i="55" s="1"/>
  <c r="D139" i="55"/>
  <c r="C139" i="55" s="1"/>
  <c r="H139" i="55"/>
  <c r="M139" i="55"/>
  <c r="S139" i="55"/>
  <c r="R139" i="55" s="1"/>
  <c r="T139" i="55"/>
  <c r="U139" i="55"/>
  <c r="V139" i="55"/>
  <c r="X139" i="55"/>
  <c r="D140" i="55"/>
  <c r="C140" i="55"/>
  <c r="H140" i="55"/>
  <c r="M140" i="55"/>
  <c r="S140" i="55"/>
  <c r="R140" i="55"/>
  <c r="T140" i="55"/>
  <c r="U140" i="55"/>
  <c r="V140" i="55"/>
  <c r="W140" i="55"/>
  <c r="X140" i="55"/>
  <c r="D141" i="55"/>
  <c r="H141" i="55"/>
  <c r="M141" i="55"/>
  <c r="S141" i="55"/>
  <c r="T141" i="55"/>
  <c r="U141" i="55"/>
  <c r="V141" i="55"/>
  <c r="X141" i="55"/>
  <c r="D142" i="55"/>
  <c r="C142" i="55"/>
  <c r="H142" i="55"/>
  <c r="M142" i="55"/>
  <c r="W142" i="55" s="1"/>
  <c r="S142" i="55"/>
  <c r="T142" i="55"/>
  <c r="U142" i="55"/>
  <c r="V142" i="55"/>
  <c r="X142" i="55"/>
  <c r="D143" i="55"/>
  <c r="C143" i="55" s="1"/>
  <c r="W143" i="55" s="1"/>
  <c r="H143" i="55"/>
  <c r="M143" i="55"/>
  <c r="S143" i="55"/>
  <c r="T143" i="55"/>
  <c r="R143" i="55"/>
  <c r="U143" i="55"/>
  <c r="V143" i="55"/>
  <c r="X143" i="55"/>
  <c r="D144" i="55"/>
  <c r="C144" i="55" s="1"/>
  <c r="H144" i="55"/>
  <c r="M144" i="55"/>
  <c r="S144" i="55"/>
  <c r="T144" i="55"/>
  <c r="U144" i="55"/>
  <c r="V144" i="55"/>
  <c r="D145" i="55"/>
  <c r="C145" i="55" s="1"/>
  <c r="H145" i="55"/>
  <c r="M145" i="55"/>
  <c r="S145" i="55"/>
  <c r="R145" i="55" s="1"/>
  <c r="T145" i="55"/>
  <c r="U145" i="55"/>
  <c r="V145" i="55"/>
  <c r="X145" i="55"/>
  <c r="D146" i="55"/>
  <c r="H146" i="55"/>
  <c r="C146" i="55" s="1"/>
  <c r="W146" i="55" s="1"/>
  <c r="M146" i="55"/>
  <c r="S146" i="55"/>
  <c r="T146" i="55"/>
  <c r="R146" i="55" s="1"/>
  <c r="U146" i="55"/>
  <c r="V146" i="55"/>
  <c r="X146" i="55"/>
  <c r="D147" i="55"/>
  <c r="H147" i="55"/>
  <c r="M147" i="55"/>
  <c r="S147" i="55"/>
  <c r="R147" i="55" s="1"/>
  <c r="T147" i="55"/>
  <c r="U147" i="55"/>
  <c r="V147" i="55"/>
  <c r="X147" i="55"/>
  <c r="D148" i="55"/>
  <c r="C148" i="55" s="1"/>
  <c r="H148" i="55"/>
  <c r="M148" i="55"/>
  <c r="S148" i="55"/>
  <c r="T148" i="55"/>
  <c r="U148" i="55"/>
  <c r="R148" i="55" s="1"/>
  <c r="V148" i="55"/>
  <c r="X148" i="55"/>
  <c r="D149" i="55"/>
  <c r="H149" i="55"/>
  <c r="C149" i="55" s="1"/>
  <c r="M149" i="55"/>
  <c r="W149" i="55" s="1"/>
  <c r="S149" i="55"/>
  <c r="T149" i="55"/>
  <c r="R149" i="55" s="1"/>
  <c r="U149" i="55"/>
  <c r="V149" i="55"/>
  <c r="X149" i="55"/>
  <c r="C150" i="55"/>
  <c r="D150" i="55"/>
  <c r="H150" i="55"/>
  <c r="M150" i="55"/>
  <c r="W150" i="55" s="1"/>
  <c r="S150" i="55"/>
  <c r="T150" i="55"/>
  <c r="U150" i="55"/>
  <c r="V150" i="55"/>
  <c r="V138" i="55" s="1"/>
  <c r="V136" i="55" s="1"/>
  <c r="X150" i="55"/>
  <c r="D151" i="55"/>
  <c r="H151" i="55"/>
  <c r="M151" i="55"/>
  <c r="S151" i="55"/>
  <c r="T151" i="55"/>
  <c r="U151" i="55"/>
  <c r="V151" i="55"/>
  <c r="X151" i="55"/>
  <c r="D152" i="55"/>
  <c r="H152" i="55"/>
  <c r="M152" i="55"/>
  <c r="S152" i="55"/>
  <c r="T152" i="55"/>
  <c r="U152" i="55"/>
  <c r="V152" i="55"/>
  <c r="X152" i="55"/>
  <c r="D153" i="55"/>
  <c r="H153" i="55"/>
  <c r="M153" i="55"/>
  <c r="S153" i="55"/>
  <c r="T153" i="55"/>
  <c r="U153" i="55"/>
  <c r="V153" i="55"/>
  <c r="X153" i="55"/>
  <c r="E154" i="55"/>
  <c r="O154" i="55"/>
  <c r="D155" i="55"/>
  <c r="H155" i="55"/>
  <c r="M155" i="55"/>
  <c r="S155" i="55"/>
  <c r="T155" i="55"/>
  <c r="R155" i="55" s="1"/>
  <c r="U155" i="55"/>
  <c r="V155" i="55"/>
  <c r="X155" i="55"/>
  <c r="AA155" i="55"/>
  <c r="E156" i="55"/>
  <c r="F156" i="55"/>
  <c r="F154" i="55"/>
  <c r="G156" i="55"/>
  <c r="G154" i="55" s="1"/>
  <c r="I156" i="55"/>
  <c r="I154" i="55" s="1"/>
  <c r="J156" i="55"/>
  <c r="J154" i="55"/>
  <c r="K156" i="55"/>
  <c r="K154" i="55" s="1"/>
  <c r="L156" i="55"/>
  <c r="L154" i="55"/>
  <c r="N156" i="55"/>
  <c r="O156" i="55"/>
  <c r="P156" i="55"/>
  <c r="P154" i="55" s="1"/>
  <c r="Q156" i="55"/>
  <c r="Q154" i="55" s="1"/>
  <c r="AA154" i="55" s="1"/>
  <c r="D157" i="55"/>
  <c r="H157" i="55"/>
  <c r="M157" i="55"/>
  <c r="S157" i="55"/>
  <c r="R157" i="55" s="1"/>
  <c r="T157" i="55"/>
  <c r="U157" i="55"/>
  <c r="V157" i="55"/>
  <c r="X157" i="55"/>
  <c r="D158" i="55"/>
  <c r="H158" i="55"/>
  <c r="M158" i="55"/>
  <c r="S158" i="55"/>
  <c r="R158" i="55" s="1"/>
  <c r="T158" i="55"/>
  <c r="U158" i="55"/>
  <c r="V158" i="55"/>
  <c r="X158" i="55"/>
  <c r="D159" i="55"/>
  <c r="C159" i="55"/>
  <c r="W159" i="55" s="1"/>
  <c r="H159" i="55"/>
  <c r="M159" i="55"/>
  <c r="S159" i="55"/>
  <c r="T159" i="55"/>
  <c r="U159" i="55"/>
  <c r="V159" i="55"/>
  <c r="X159" i="55"/>
  <c r="D160" i="55"/>
  <c r="H160" i="55"/>
  <c r="C160" i="55" s="1"/>
  <c r="M160" i="55"/>
  <c r="S160" i="55"/>
  <c r="T160" i="55"/>
  <c r="U160" i="55"/>
  <c r="V160" i="55"/>
  <c r="X160" i="55"/>
  <c r="D161" i="55"/>
  <c r="H161" i="55"/>
  <c r="M161" i="55"/>
  <c r="S161" i="55"/>
  <c r="T161" i="55"/>
  <c r="R161" i="55" s="1"/>
  <c r="U161" i="55"/>
  <c r="V161" i="55"/>
  <c r="X161" i="55"/>
  <c r="D162" i="55"/>
  <c r="C162" i="55" s="1"/>
  <c r="H162" i="55"/>
  <c r="M162" i="55"/>
  <c r="S162" i="55"/>
  <c r="R162" i="55" s="1"/>
  <c r="T162" i="55"/>
  <c r="U162" i="55"/>
  <c r="V162" i="55"/>
  <c r="D163" i="55"/>
  <c r="H163" i="55"/>
  <c r="M163" i="55"/>
  <c r="S163" i="55"/>
  <c r="T163" i="55"/>
  <c r="U163" i="55"/>
  <c r="V163" i="55"/>
  <c r="X163" i="55"/>
  <c r="D164" i="55"/>
  <c r="C164" i="55"/>
  <c r="H164" i="55"/>
  <c r="M164" i="55"/>
  <c r="W164" i="55" s="1"/>
  <c r="S164" i="55"/>
  <c r="T164" i="55"/>
  <c r="U164" i="55"/>
  <c r="V164" i="55"/>
  <c r="X164" i="55"/>
  <c r="D165" i="55"/>
  <c r="H165" i="55"/>
  <c r="C165" i="55" s="1"/>
  <c r="M165" i="55"/>
  <c r="W165" i="55" s="1"/>
  <c r="S165" i="55"/>
  <c r="R165" i="55"/>
  <c r="T165" i="55"/>
  <c r="U165" i="55"/>
  <c r="V165" i="55"/>
  <c r="X165" i="55"/>
  <c r="D166" i="55"/>
  <c r="C166" i="55" s="1"/>
  <c r="H166" i="55"/>
  <c r="M166" i="55"/>
  <c r="S166" i="55"/>
  <c r="T166" i="55"/>
  <c r="U166" i="55"/>
  <c r="R166" i="55" s="1"/>
  <c r="V166" i="55"/>
  <c r="X166" i="55"/>
  <c r="D167" i="55"/>
  <c r="H167" i="55"/>
  <c r="M167" i="55"/>
  <c r="S167" i="55"/>
  <c r="T167" i="55"/>
  <c r="U167" i="55"/>
  <c r="V167" i="55"/>
  <c r="R167" i="55"/>
  <c r="X167" i="55"/>
  <c r="D168" i="55"/>
  <c r="H168" i="55"/>
  <c r="M168" i="55"/>
  <c r="S168" i="55"/>
  <c r="T168" i="55"/>
  <c r="U168" i="55"/>
  <c r="R168" i="55" s="1"/>
  <c r="V168" i="55"/>
  <c r="D169" i="55"/>
  <c r="C169" i="55"/>
  <c r="W169" i="55"/>
  <c r="H169" i="55"/>
  <c r="M169" i="55"/>
  <c r="S169" i="55"/>
  <c r="T169" i="55"/>
  <c r="U169" i="55"/>
  <c r="V169" i="55"/>
  <c r="R169" i="55" s="1"/>
  <c r="X169" i="55"/>
  <c r="D170" i="55"/>
  <c r="C170" i="55"/>
  <c r="W170" i="55"/>
  <c r="H170" i="55"/>
  <c r="M170" i="55"/>
  <c r="S170" i="55"/>
  <c r="R170" i="55"/>
  <c r="T170" i="55"/>
  <c r="U170" i="55"/>
  <c r="V170" i="55"/>
  <c r="X170" i="55"/>
  <c r="D171" i="55"/>
  <c r="C171" i="55" s="1"/>
  <c r="W171" i="55" s="1"/>
  <c r="H171" i="55"/>
  <c r="M171" i="55"/>
  <c r="S171" i="55"/>
  <c r="T171" i="55"/>
  <c r="R171" i="55"/>
  <c r="U171" i="55"/>
  <c r="V171" i="55"/>
  <c r="X171" i="55"/>
  <c r="E172" i="55"/>
  <c r="D173" i="55"/>
  <c r="H173" i="55"/>
  <c r="M173" i="55"/>
  <c r="S173" i="55"/>
  <c r="T173" i="55"/>
  <c r="U173" i="55"/>
  <c r="V173" i="55"/>
  <c r="X173" i="55"/>
  <c r="AA173" i="55"/>
  <c r="E174" i="55"/>
  <c r="F174" i="55"/>
  <c r="F172" i="55"/>
  <c r="G174" i="55"/>
  <c r="G172" i="55" s="1"/>
  <c r="I174" i="55"/>
  <c r="I172" i="55"/>
  <c r="J174" i="55"/>
  <c r="J172" i="55" s="1"/>
  <c r="K174" i="55"/>
  <c r="K172" i="55"/>
  <c r="L174" i="55"/>
  <c r="L172" i="55" s="1"/>
  <c r="N174" i="55"/>
  <c r="N172" i="55"/>
  <c r="O174" i="55"/>
  <c r="O172" i="55"/>
  <c r="P174" i="55"/>
  <c r="P172" i="55" s="1"/>
  <c r="Q174" i="55"/>
  <c r="Q172" i="55"/>
  <c r="AA172" i="55"/>
  <c r="D175" i="55"/>
  <c r="H175" i="55"/>
  <c r="M175" i="55"/>
  <c r="S175" i="55"/>
  <c r="T175" i="55"/>
  <c r="U175" i="55"/>
  <c r="V175" i="55"/>
  <c r="X175" i="55"/>
  <c r="D176" i="55"/>
  <c r="H176" i="55"/>
  <c r="C176" i="55"/>
  <c r="M176" i="55"/>
  <c r="W176" i="55" s="1"/>
  <c r="S176" i="55"/>
  <c r="T176" i="55"/>
  <c r="R176" i="55"/>
  <c r="U176" i="55"/>
  <c r="V176" i="55"/>
  <c r="X176" i="55"/>
  <c r="C177" i="55"/>
  <c r="D177" i="55"/>
  <c r="H177" i="55"/>
  <c r="M177" i="55"/>
  <c r="W177" i="55"/>
  <c r="S177" i="55"/>
  <c r="T177" i="55"/>
  <c r="U177" i="55"/>
  <c r="R177" i="55" s="1"/>
  <c r="V177" i="55"/>
  <c r="X177" i="55"/>
  <c r="D178" i="55"/>
  <c r="C178" i="55"/>
  <c r="W178" i="55" s="1"/>
  <c r="H178" i="55"/>
  <c r="M178" i="55"/>
  <c r="S178" i="55"/>
  <c r="T178" i="55"/>
  <c r="U178" i="55"/>
  <c r="V178" i="55"/>
  <c r="X178" i="55"/>
  <c r="D179" i="55"/>
  <c r="C179" i="55" s="1"/>
  <c r="W179" i="55" s="1"/>
  <c r="H179" i="55"/>
  <c r="M179" i="55"/>
  <c r="S179" i="55"/>
  <c r="T179" i="55"/>
  <c r="R179" i="55" s="1"/>
  <c r="U179" i="55"/>
  <c r="V179" i="55"/>
  <c r="X179" i="55"/>
  <c r="D180" i="55"/>
  <c r="H180" i="55"/>
  <c r="M180" i="55"/>
  <c r="S180" i="55"/>
  <c r="R180" i="55" s="1"/>
  <c r="T180" i="55"/>
  <c r="U180" i="55"/>
  <c r="V180" i="55"/>
  <c r="D181" i="55"/>
  <c r="H181" i="55"/>
  <c r="M181" i="55"/>
  <c r="S181" i="55"/>
  <c r="T181" i="55"/>
  <c r="R181" i="55" s="1"/>
  <c r="U181" i="55"/>
  <c r="V181" i="55"/>
  <c r="X181" i="55"/>
  <c r="D182" i="55"/>
  <c r="C182" i="55" s="1"/>
  <c r="W182" i="55" s="1"/>
  <c r="H182" i="55"/>
  <c r="M182" i="55"/>
  <c r="S182" i="55"/>
  <c r="T182" i="55"/>
  <c r="U182" i="55"/>
  <c r="R182" i="55" s="1"/>
  <c r="V182" i="55"/>
  <c r="X182" i="55"/>
  <c r="D183" i="55"/>
  <c r="C183" i="55" s="1"/>
  <c r="W183" i="55" s="1"/>
  <c r="H183" i="55"/>
  <c r="M183" i="55"/>
  <c r="S183" i="55"/>
  <c r="R183" i="55" s="1"/>
  <c r="T183" i="55"/>
  <c r="U183" i="55"/>
  <c r="V183" i="55"/>
  <c r="X183" i="55"/>
  <c r="D184" i="55"/>
  <c r="H184" i="55"/>
  <c r="C184" i="55" s="1"/>
  <c r="M184" i="55"/>
  <c r="S184" i="55"/>
  <c r="R184" i="55"/>
  <c r="T184" i="55"/>
  <c r="U184" i="55"/>
  <c r="V184" i="55"/>
  <c r="X184" i="55"/>
  <c r="D185" i="55"/>
  <c r="C185" i="55" s="1"/>
  <c r="W185" i="55" s="1"/>
  <c r="H185" i="55"/>
  <c r="M185" i="55"/>
  <c r="S185" i="55"/>
  <c r="T185" i="55"/>
  <c r="R185" i="55" s="1"/>
  <c r="U185" i="55"/>
  <c r="V185" i="55"/>
  <c r="X185" i="55"/>
  <c r="D186" i="55"/>
  <c r="C186" i="55" s="1"/>
  <c r="H186" i="55"/>
  <c r="M186" i="55"/>
  <c r="W186" i="55"/>
  <c r="S186" i="55"/>
  <c r="T186" i="55"/>
  <c r="U186" i="55"/>
  <c r="R186" i="55"/>
  <c r="V186" i="55"/>
  <c r="X186" i="55"/>
  <c r="D187" i="55"/>
  <c r="C187" i="55"/>
  <c r="H187" i="55"/>
  <c r="M187" i="55"/>
  <c r="S187" i="55"/>
  <c r="R187" i="55" s="1"/>
  <c r="T187" i="55"/>
  <c r="U187" i="55"/>
  <c r="V187" i="55"/>
  <c r="X187" i="55"/>
  <c r="D188" i="55"/>
  <c r="C188" i="55"/>
  <c r="W188" i="55"/>
  <c r="H188" i="55"/>
  <c r="M188" i="55"/>
  <c r="S188" i="55"/>
  <c r="R188" i="55"/>
  <c r="T188" i="55"/>
  <c r="U188" i="55"/>
  <c r="V188" i="55"/>
  <c r="X188" i="55"/>
  <c r="D189" i="55"/>
  <c r="C189" i="55" s="1"/>
  <c r="H189" i="55"/>
  <c r="M189" i="55"/>
  <c r="S189" i="55"/>
  <c r="T189" i="55"/>
  <c r="U189" i="55"/>
  <c r="U174" i="55" s="1"/>
  <c r="V189" i="55"/>
  <c r="D191" i="55"/>
  <c r="C191" i="55"/>
  <c r="W191" i="55" s="1"/>
  <c r="H191" i="55"/>
  <c r="M191" i="55"/>
  <c r="S191" i="55"/>
  <c r="T191" i="55"/>
  <c r="U191" i="55"/>
  <c r="V191" i="55"/>
  <c r="AA191" i="55"/>
  <c r="E192" i="55"/>
  <c r="E190" i="55" s="1"/>
  <c r="F192" i="55"/>
  <c r="F190" i="55"/>
  <c r="G192" i="55"/>
  <c r="G190" i="55" s="1"/>
  <c r="I192" i="55"/>
  <c r="I190" i="55"/>
  <c r="X190" i="55" s="1"/>
  <c r="J192" i="55"/>
  <c r="J190" i="55" s="1"/>
  <c r="K192" i="55"/>
  <c r="K190" i="55"/>
  <c r="L192" i="55"/>
  <c r="L190" i="55" s="1"/>
  <c r="N192" i="55"/>
  <c r="N190" i="55"/>
  <c r="O192" i="55"/>
  <c r="O190" i="55" s="1"/>
  <c r="P192" i="55"/>
  <c r="P190" i="55"/>
  <c r="Q192" i="55"/>
  <c r="Q190" i="55" s="1"/>
  <c r="D193" i="55"/>
  <c r="H193" i="55"/>
  <c r="M193" i="55"/>
  <c r="S193" i="55"/>
  <c r="T193" i="55"/>
  <c r="U193" i="55"/>
  <c r="V193" i="55"/>
  <c r="X193" i="55"/>
  <c r="D194" i="55"/>
  <c r="C194" i="55" s="1"/>
  <c r="W194" i="55" s="1"/>
  <c r="H194" i="55"/>
  <c r="M194" i="55"/>
  <c r="S194" i="55"/>
  <c r="T194" i="55"/>
  <c r="U194" i="55"/>
  <c r="V194" i="55"/>
  <c r="X194" i="55"/>
  <c r="D195" i="55"/>
  <c r="C195" i="55" s="1"/>
  <c r="H195" i="55"/>
  <c r="M195" i="55"/>
  <c r="S195" i="55"/>
  <c r="R195" i="55" s="1"/>
  <c r="T195" i="55"/>
  <c r="U195" i="55"/>
  <c r="V195" i="55"/>
  <c r="X195" i="55"/>
  <c r="D196" i="55"/>
  <c r="C196" i="55"/>
  <c r="W196" i="55" s="1"/>
  <c r="H196" i="55"/>
  <c r="M196" i="55"/>
  <c r="S196" i="55"/>
  <c r="T196" i="55"/>
  <c r="U196" i="55"/>
  <c r="V196" i="55"/>
  <c r="X196" i="55"/>
  <c r="D197" i="55"/>
  <c r="C197" i="55" s="1"/>
  <c r="H197" i="55"/>
  <c r="M197" i="55"/>
  <c r="W197" i="55" s="1"/>
  <c r="S197" i="55"/>
  <c r="T197" i="55"/>
  <c r="U197" i="55"/>
  <c r="V197" i="55"/>
  <c r="X197" i="55"/>
  <c r="D198" i="55"/>
  <c r="H198" i="55"/>
  <c r="C198" i="55"/>
  <c r="M198" i="55"/>
  <c r="S198" i="55"/>
  <c r="T198" i="55"/>
  <c r="R198" i="55"/>
  <c r="U198" i="55"/>
  <c r="V198" i="55"/>
  <c r="D199" i="55"/>
  <c r="C199" i="55"/>
  <c r="W199" i="55" s="1"/>
  <c r="H199" i="55"/>
  <c r="M199" i="55"/>
  <c r="S199" i="55"/>
  <c r="R199" i="55"/>
  <c r="T199" i="55"/>
  <c r="U199" i="55"/>
  <c r="V199" i="55"/>
  <c r="X199" i="55"/>
  <c r="D200" i="55"/>
  <c r="H200" i="55"/>
  <c r="M200" i="55"/>
  <c r="S200" i="55"/>
  <c r="T200" i="55"/>
  <c r="R200" i="55" s="1"/>
  <c r="U200" i="55"/>
  <c r="V200" i="55"/>
  <c r="X200" i="55"/>
  <c r="D201" i="55"/>
  <c r="C201" i="55" s="1"/>
  <c r="H201" i="55"/>
  <c r="M201" i="55"/>
  <c r="W201" i="55" s="1"/>
  <c r="S201" i="55"/>
  <c r="T201" i="55"/>
  <c r="U201" i="55"/>
  <c r="R201" i="55" s="1"/>
  <c r="V201" i="55"/>
  <c r="X201" i="55"/>
  <c r="D202" i="55"/>
  <c r="C202" i="55" s="1"/>
  <c r="H202" i="55"/>
  <c r="M202" i="55"/>
  <c r="S202" i="55"/>
  <c r="T202" i="55"/>
  <c r="U202" i="55"/>
  <c r="V202" i="55"/>
  <c r="R202" i="55" s="1"/>
  <c r="X202" i="55"/>
  <c r="D203" i="55"/>
  <c r="H203" i="55"/>
  <c r="M203" i="55"/>
  <c r="S203" i="55"/>
  <c r="T203" i="55"/>
  <c r="R203" i="55" s="1"/>
  <c r="U203" i="55"/>
  <c r="V203" i="55"/>
  <c r="D204" i="55"/>
  <c r="C204" i="55" s="1"/>
  <c r="H204" i="55"/>
  <c r="M204" i="55"/>
  <c r="S204" i="55"/>
  <c r="T204" i="55"/>
  <c r="U204" i="55"/>
  <c r="V204" i="55"/>
  <c r="D205" i="55"/>
  <c r="C205" i="55" s="1"/>
  <c r="H205" i="55"/>
  <c r="M205" i="55"/>
  <c r="S205" i="55"/>
  <c r="T205" i="55"/>
  <c r="U205" i="55"/>
  <c r="V205" i="55"/>
  <c r="X205" i="55"/>
  <c r="D206" i="55"/>
  <c r="H206" i="55"/>
  <c r="M206" i="55"/>
  <c r="S206" i="55"/>
  <c r="T206" i="55"/>
  <c r="U206" i="55"/>
  <c r="V206" i="55"/>
  <c r="X206" i="55"/>
  <c r="D207" i="55"/>
  <c r="C207" i="55" s="1"/>
  <c r="H207" i="55"/>
  <c r="M207" i="55"/>
  <c r="S207" i="55"/>
  <c r="T207" i="55"/>
  <c r="U207" i="55"/>
  <c r="V207" i="55"/>
  <c r="O208" i="55"/>
  <c r="D209" i="55"/>
  <c r="C209" i="55" s="1"/>
  <c r="H209" i="55"/>
  <c r="M209" i="55"/>
  <c r="W209" i="55" s="1"/>
  <c r="S209" i="55"/>
  <c r="R209" i="55" s="1"/>
  <c r="T209" i="55"/>
  <c r="U209" i="55"/>
  <c r="V209" i="55"/>
  <c r="X209" i="55"/>
  <c r="AA209" i="55"/>
  <c r="E210" i="55"/>
  <c r="E208" i="55" s="1"/>
  <c r="F210" i="55"/>
  <c r="F208" i="55" s="1"/>
  <c r="G210" i="55"/>
  <c r="G208" i="55"/>
  <c r="I210" i="55"/>
  <c r="I208" i="55" s="1"/>
  <c r="J210" i="55"/>
  <c r="J208" i="55" s="1"/>
  <c r="K210" i="55"/>
  <c r="K208" i="55" s="1"/>
  <c r="L210" i="55"/>
  <c r="L208" i="55"/>
  <c r="AA208" i="55"/>
  <c r="N210" i="55"/>
  <c r="N208" i="55" s="1"/>
  <c r="X208" i="55" s="1"/>
  <c r="O210" i="55"/>
  <c r="P210" i="55"/>
  <c r="P208" i="55" s="1"/>
  <c r="Q210" i="55"/>
  <c r="Q208" i="55"/>
  <c r="D211" i="55"/>
  <c r="C211" i="55" s="1"/>
  <c r="W211" i="55" s="1"/>
  <c r="H211" i="55"/>
  <c r="M211" i="55"/>
  <c r="S211" i="55"/>
  <c r="T211" i="55"/>
  <c r="U211" i="55"/>
  <c r="V211" i="55"/>
  <c r="X211" i="55"/>
  <c r="D212" i="55"/>
  <c r="H212" i="55"/>
  <c r="M212" i="55"/>
  <c r="S212" i="55"/>
  <c r="T212" i="55"/>
  <c r="U212" i="55"/>
  <c r="V212" i="55"/>
  <c r="X212" i="55"/>
  <c r="D213" i="55"/>
  <c r="C213" i="55" s="1"/>
  <c r="H213" i="55"/>
  <c r="M213" i="55"/>
  <c r="S213" i="55"/>
  <c r="T213" i="55"/>
  <c r="U213" i="55"/>
  <c r="V213" i="55"/>
  <c r="X213" i="55"/>
  <c r="D214" i="55"/>
  <c r="H214" i="55"/>
  <c r="M214" i="55"/>
  <c r="W214" i="55" s="1"/>
  <c r="S214" i="55"/>
  <c r="R214" i="55" s="1"/>
  <c r="T214" i="55"/>
  <c r="U214" i="55"/>
  <c r="V214" i="55"/>
  <c r="X214" i="55"/>
  <c r="D215" i="55"/>
  <c r="H215" i="55"/>
  <c r="M215" i="55"/>
  <c r="S215" i="55"/>
  <c r="T215" i="55"/>
  <c r="U215" i="55"/>
  <c r="V215" i="55"/>
  <c r="X215" i="55"/>
  <c r="D216" i="55"/>
  <c r="H216" i="55"/>
  <c r="M216" i="55"/>
  <c r="S216" i="55"/>
  <c r="T216" i="55"/>
  <c r="U216" i="55"/>
  <c r="V216" i="55"/>
  <c r="R216" i="55"/>
  <c r="D217" i="55"/>
  <c r="H217" i="55"/>
  <c r="C217" i="55"/>
  <c r="M217" i="55"/>
  <c r="W217" i="55" s="1"/>
  <c r="S217" i="55"/>
  <c r="T217" i="55"/>
  <c r="R217" i="55" s="1"/>
  <c r="U217" i="55"/>
  <c r="V217" i="55"/>
  <c r="X217" i="55"/>
  <c r="D218" i="55"/>
  <c r="C218" i="55" s="1"/>
  <c r="H218" i="55"/>
  <c r="M218" i="55"/>
  <c r="S218" i="55"/>
  <c r="T218" i="55"/>
  <c r="U218" i="55"/>
  <c r="R218" i="55" s="1"/>
  <c r="V218" i="55"/>
  <c r="X218" i="55"/>
  <c r="D219" i="55"/>
  <c r="C219" i="55"/>
  <c r="H219" i="55"/>
  <c r="M219" i="55"/>
  <c r="S219" i="55"/>
  <c r="R219" i="55" s="1"/>
  <c r="T219" i="55"/>
  <c r="U219" i="55"/>
  <c r="V219" i="55"/>
  <c r="X219" i="55"/>
  <c r="D220" i="55"/>
  <c r="H220" i="55"/>
  <c r="C220" i="55" s="1"/>
  <c r="M220" i="55"/>
  <c r="S220" i="55"/>
  <c r="T220" i="55"/>
  <c r="R220" i="55" s="1"/>
  <c r="U220" i="55"/>
  <c r="V220" i="55"/>
  <c r="D221" i="55"/>
  <c r="C221" i="55"/>
  <c r="H221" i="55"/>
  <c r="M221" i="55"/>
  <c r="S221" i="55"/>
  <c r="R221" i="55" s="1"/>
  <c r="T221" i="55"/>
  <c r="U221" i="55"/>
  <c r="V221" i="55"/>
  <c r="X221" i="55"/>
  <c r="D222" i="55"/>
  <c r="H222" i="55"/>
  <c r="C222" i="55" s="1"/>
  <c r="M222" i="55"/>
  <c r="S222" i="55"/>
  <c r="T222" i="55"/>
  <c r="U222" i="55"/>
  <c r="V222" i="55"/>
  <c r="D223" i="55"/>
  <c r="C223" i="55"/>
  <c r="W223" i="55"/>
  <c r="H223" i="55"/>
  <c r="M223" i="55"/>
  <c r="S223" i="55"/>
  <c r="R223" i="55"/>
  <c r="T223" i="55"/>
  <c r="U223" i="55"/>
  <c r="V223" i="55"/>
  <c r="X223" i="55"/>
  <c r="D224" i="55"/>
  <c r="H224" i="55"/>
  <c r="M224" i="55"/>
  <c r="S224" i="55"/>
  <c r="T224" i="55"/>
  <c r="R224" i="55"/>
  <c r="U224" i="55"/>
  <c r="V224" i="55"/>
  <c r="X224" i="55"/>
  <c r="D225" i="55"/>
  <c r="C225" i="55" s="1"/>
  <c r="H225" i="55"/>
  <c r="M225" i="55"/>
  <c r="S225" i="55"/>
  <c r="R225" i="55" s="1"/>
  <c r="T225" i="55"/>
  <c r="U225" i="55"/>
  <c r="V225" i="55"/>
  <c r="D227" i="55"/>
  <c r="H227" i="55"/>
  <c r="M227" i="55"/>
  <c r="S227" i="55"/>
  <c r="T227" i="55"/>
  <c r="U227" i="55"/>
  <c r="V227" i="55"/>
  <c r="X227" i="55"/>
  <c r="Y227" i="55"/>
  <c r="AA227" i="55"/>
  <c r="E228" i="55"/>
  <c r="F228" i="55"/>
  <c r="F226" i="55" s="1"/>
  <c r="G228" i="55"/>
  <c r="G226" i="55" s="1"/>
  <c r="I228" i="55"/>
  <c r="I226" i="55"/>
  <c r="J228" i="55"/>
  <c r="J226" i="55" s="1"/>
  <c r="K228" i="55"/>
  <c r="K226" i="55"/>
  <c r="L228" i="55"/>
  <c r="L226" i="55" s="1"/>
  <c r="N228" i="55"/>
  <c r="N226" i="55"/>
  <c r="X226" i="55" s="1"/>
  <c r="O228" i="55"/>
  <c r="O226" i="55" s="1"/>
  <c r="P228" i="55"/>
  <c r="P226" i="55" s="1"/>
  <c r="Q228" i="55"/>
  <c r="Q226" i="55"/>
  <c r="D229" i="55"/>
  <c r="H229" i="55"/>
  <c r="M229" i="55"/>
  <c r="S229" i="55"/>
  <c r="T229" i="55"/>
  <c r="U229" i="55"/>
  <c r="V229" i="55"/>
  <c r="V228" i="55" s="1"/>
  <c r="V226" i="55" s="1"/>
  <c r="X229" i="55"/>
  <c r="D230" i="55"/>
  <c r="H230" i="55"/>
  <c r="C230" i="55"/>
  <c r="W230" i="55" s="1"/>
  <c r="M230" i="55"/>
  <c r="S230" i="55"/>
  <c r="T230" i="55"/>
  <c r="U230" i="55"/>
  <c r="V230" i="55"/>
  <c r="X230" i="55"/>
  <c r="D231" i="55"/>
  <c r="H231" i="55"/>
  <c r="C231" i="55" s="1"/>
  <c r="M231" i="55"/>
  <c r="S231" i="55"/>
  <c r="T231" i="55"/>
  <c r="U231" i="55"/>
  <c r="V231" i="55"/>
  <c r="X231" i="55"/>
  <c r="D232" i="55"/>
  <c r="C232" i="55" s="1"/>
  <c r="H232" i="55"/>
  <c r="M232" i="55"/>
  <c r="W232" i="55"/>
  <c r="S232" i="55"/>
  <c r="T232" i="55"/>
  <c r="U232" i="55"/>
  <c r="V232" i="55"/>
  <c r="X232" i="55"/>
  <c r="D233" i="55"/>
  <c r="C233" i="55"/>
  <c r="H233" i="55"/>
  <c r="M233" i="55"/>
  <c r="S233" i="55"/>
  <c r="R233" i="55" s="1"/>
  <c r="T233" i="55"/>
  <c r="U233" i="55"/>
  <c r="V233" i="55"/>
  <c r="X233" i="55"/>
  <c r="D234" i="55"/>
  <c r="H234" i="55"/>
  <c r="M234" i="55"/>
  <c r="S234" i="55"/>
  <c r="T234" i="55"/>
  <c r="U234" i="55"/>
  <c r="V234" i="55"/>
  <c r="D235" i="55"/>
  <c r="C235" i="55"/>
  <c r="H235" i="55"/>
  <c r="M235" i="55"/>
  <c r="S235" i="55"/>
  <c r="R235" i="55" s="1"/>
  <c r="T235" i="55"/>
  <c r="U235" i="55"/>
  <c r="V235" i="55"/>
  <c r="X235" i="55"/>
  <c r="D236" i="55"/>
  <c r="H236" i="55"/>
  <c r="C236" i="55"/>
  <c r="M236" i="55"/>
  <c r="S236" i="55"/>
  <c r="T236" i="55"/>
  <c r="R236" i="55"/>
  <c r="U236" i="55"/>
  <c r="V236" i="55"/>
  <c r="X236" i="55"/>
  <c r="D237" i="55"/>
  <c r="C237" i="55" s="1"/>
  <c r="W237" i="55" s="1"/>
  <c r="H237" i="55"/>
  <c r="M237" i="55"/>
  <c r="S237" i="55"/>
  <c r="T237" i="55"/>
  <c r="U237" i="55"/>
  <c r="V237" i="55"/>
  <c r="R237" i="55" s="1"/>
  <c r="X237" i="55"/>
  <c r="D238" i="55"/>
  <c r="H238" i="55"/>
  <c r="C238" i="55" s="1"/>
  <c r="M238" i="55"/>
  <c r="S238" i="55"/>
  <c r="T238" i="55"/>
  <c r="R238" i="55" s="1"/>
  <c r="U238" i="55"/>
  <c r="V238" i="55"/>
  <c r="D239" i="55"/>
  <c r="C239" i="55"/>
  <c r="W239" i="55" s="1"/>
  <c r="H239" i="55"/>
  <c r="M239" i="55"/>
  <c r="S239" i="55"/>
  <c r="T239" i="55"/>
  <c r="R239" i="55" s="1"/>
  <c r="U239" i="55"/>
  <c r="V239" i="55"/>
  <c r="X239" i="55"/>
  <c r="D240" i="55"/>
  <c r="C240" i="55" s="1"/>
  <c r="H240" i="55"/>
  <c r="M240" i="55"/>
  <c r="S240" i="55"/>
  <c r="R240" i="55" s="1"/>
  <c r="T240" i="55"/>
  <c r="U240" i="55"/>
  <c r="V240" i="55"/>
  <c r="D241" i="55"/>
  <c r="C241" i="55" s="1"/>
  <c r="H241" i="55"/>
  <c r="M241" i="55"/>
  <c r="W241" i="55" s="1"/>
  <c r="S241" i="55"/>
  <c r="T241" i="55"/>
  <c r="U241" i="55"/>
  <c r="V241" i="55"/>
  <c r="X241" i="55"/>
  <c r="D242" i="55"/>
  <c r="C242" i="55"/>
  <c r="W242" i="55" s="1"/>
  <c r="H242" i="55"/>
  <c r="M242" i="55"/>
  <c r="S242" i="55"/>
  <c r="R242" i="55" s="1"/>
  <c r="T242" i="55"/>
  <c r="U242" i="55"/>
  <c r="V242" i="55"/>
  <c r="X242" i="55"/>
  <c r="D243" i="55"/>
  <c r="H243" i="55"/>
  <c r="C243" i="55"/>
  <c r="M243" i="55"/>
  <c r="S243" i="55"/>
  <c r="T243" i="55"/>
  <c r="R243" i="55"/>
  <c r="U243" i="55"/>
  <c r="V243" i="55"/>
  <c r="D245" i="55"/>
  <c r="H245" i="55"/>
  <c r="C245" i="55" s="1"/>
  <c r="W245" i="55" s="1"/>
  <c r="M245" i="55"/>
  <c r="S245" i="55"/>
  <c r="T245" i="55"/>
  <c r="U245" i="55"/>
  <c r="V245" i="55"/>
  <c r="X245" i="55"/>
  <c r="AA245" i="55"/>
  <c r="E246" i="55"/>
  <c r="F246" i="55"/>
  <c r="F244" i="55"/>
  <c r="G246" i="55"/>
  <c r="G244" i="55" s="1"/>
  <c r="I246" i="55"/>
  <c r="J246" i="55"/>
  <c r="J244" i="55" s="1"/>
  <c r="K246" i="55"/>
  <c r="K244" i="55"/>
  <c r="L246" i="55"/>
  <c r="L244" i="55" s="1"/>
  <c r="N246" i="55"/>
  <c r="N244" i="55"/>
  <c r="O246" i="55"/>
  <c r="O244" i="55" s="1"/>
  <c r="P246" i="55"/>
  <c r="P244" i="55"/>
  <c r="Q246" i="55"/>
  <c r="Q244" i="55" s="1"/>
  <c r="AA244" i="55" s="1"/>
  <c r="D247" i="55"/>
  <c r="C247" i="55"/>
  <c r="H247" i="55"/>
  <c r="M247" i="55"/>
  <c r="W247" i="55" s="1"/>
  <c r="S247" i="55"/>
  <c r="S246" i="55" s="1"/>
  <c r="S244" i="55" s="1"/>
  <c r="T247" i="55"/>
  <c r="U247" i="55"/>
  <c r="V247" i="55"/>
  <c r="X247" i="55"/>
  <c r="D248" i="55"/>
  <c r="C248" i="55"/>
  <c r="H248" i="55"/>
  <c r="M248" i="55"/>
  <c r="S248" i="55"/>
  <c r="T248" i="55"/>
  <c r="R248" i="55"/>
  <c r="U248" i="55"/>
  <c r="V248" i="55"/>
  <c r="X248" i="55"/>
  <c r="D249" i="55"/>
  <c r="H249" i="55"/>
  <c r="M249" i="55"/>
  <c r="S249" i="55"/>
  <c r="T249" i="55"/>
  <c r="U249" i="55"/>
  <c r="V249" i="55"/>
  <c r="V246" i="55" s="1"/>
  <c r="V244" i="55" s="1"/>
  <c r="X249" i="55"/>
  <c r="D250" i="55"/>
  <c r="H250" i="55"/>
  <c r="M250" i="55"/>
  <c r="S250" i="55"/>
  <c r="T250" i="55"/>
  <c r="U250" i="55"/>
  <c r="V250" i="55"/>
  <c r="X250" i="55"/>
  <c r="D251" i="55"/>
  <c r="C251" i="55" s="1"/>
  <c r="H251" i="55"/>
  <c r="M251" i="55"/>
  <c r="S251" i="55"/>
  <c r="T251" i="55"/>
  <c r="U251" i="55"/>
  <c r="V251" i="55"/>
  <c r="D252" i="55"/>
  <c r="C252" i="55" s="1"/>
  <c r="H252" i="55"/>
  <c r="M252" i="55"/>
  <c r="S252" i="55"/>
  <c r="T252" i="55"/>
  <c r="U252" i="55"/>
  <c r="V252" i="55"/>
  <c r="D253" i="55"/>
  <c r="H253" i="55"/>
  <c r="C253" i="55"/>
  <c r="M253" i="55"/>
  <c r="W253" i="55" s="1"/>
  <c r="S253" i="55"/>
  <c r="R253" i="55" s="1"/>
  <c r="T253" i="55"/>
  <c r="U253" i="55"/>
  <c r="V253" i="55"/>
  <c r="X253" i="55"/>
  <c r="D254" i="55"/>
  <c r="H254" i="55"/>
  <c r="M254" i="55"/>
  <c r="S254" i="55"/>
  <c r="T254" i="55"/>
  <c r="U254" i="55"/>
  <c r="V254" i="55"/>
  <c r="X254" i="55"/>
  <c r="D255" i="55"/>
  <c r="C255" i="55" s="1"/>
  <c r="H255" i="55"/>
  <c r="M255" i="55"/>
  <c r="W255" i="55" s="1"/>
  <c r="S255" i="55"/>
  <c r="T255" i="55"/>
  <c r="U255" i="55"/>
  <c r="V255" i="55"/>
  <c r="X255" i="55"/>
  <c r="D256" i="55"/>
  <c r="C256" i="55"/>
  <c r="H256" i="55"/>
  <c r="M256" i="55"/>
  <c r="W256" i="55" s="1"/>
  <c r="S256" i="55"/>
  <c r="T256" i="55"/>
  <c r="U256" i="55"/>
  <c r="V256" i="55"/>
  <c r="X256" i="55"/>
  <c r="D257" i="55"/>
  <c r="H257" i="55"/>
  <c r="C257" i="55" s="1"/>
  <c r="W257" i="55" s="1"/>
  <c r="M257" i="55"/>
  <c r="S257" i="55"/>
  <c r="T257" i="55"/>
  <c r="U257" i="55"/>
  <c r="R257" i="55" s="1"/>
  <c r="V257" i="55"/>
  <c r="X257" i="55"/>
  <c r="D258" i="55"/>
  <c r="C258" i="55"/>
  <c r="H258" i="55"/>
  <c r="M258" i="55"/>
  <c r="S258" i="55"/>
  <c r="T258" i="55"/>
  <c r="U258" i="55"/>
  <c r="V258" i="55"/>
  <c r="D259" i="55"/>
  <c r="C259" i="55" s="1"/>
  <c r="H259" i="55"/>
  <c r="M259" i="55"/>
  <c r="S259" i="55"/>
  <c r="R259" i="55"/>
  <c r="T259" i="55"/>
  <c r="U259" i="55"/>
  <c r="V259" i="55"/>
  <c r="D260" i="55"/>
  <c r="C260" i="55" s="1"/>
  <c r="W260" i="55" s="1"/>
  <c r="H260" i="55"/>
  <c r="M260" i="55"/>
  <c r="S260" i="55"/>
  <c r="T260" i="55"/>
  <c r="U260" i="55"/>
  <c r="V260" i="55"/>
  <c r="X260" i="55"/>
  <c r="D261" i="55"/>
  <c r="H261" i="55"/>
  <c r="C261" i="55" s="1"/>
  <c r="M261" i="55"/>
  <c r="S261" i="55"/>
  <c r="T261" i="55"/>
  <c r="U261" i="55"/>
  <c r="R261" i="55" s="1"/>
  <c r="V261" i="55"/>
  <c r="W160" i="55"/>
  <c r="C227" i="55"/>
  <c r="X192" i="55"/>
  <c r="C175" i="55"/>
  <c r="M156" i="55"/>
  <c r="M154" i="55"/>
  <c r="R151" i="55"/>
  <c r="W148" i="55"/>
  <c r="C147" i="55"/>
  <c r="W147" i="55"/>
  <c r="R144" i="55"/>
  <c r="C141" i="55"/>
  <c r="H138" i="55"/>
  <c r="H136" i="55"/>
  <c r="R134" i="55"/>
  <c r="C133" i="55"/>
  <c r="W133" i="55" s="1"/>
  <c r="W111" i="55"/>
  <c r="W98" i="55"/>
  <c r="W75" i="55"/>
  <c r="AA64" i="55"/>
  <c r="W63" i="55"/>
  <c r="W51" i="55"/>
  <c r="X46" i="55"/>
  <c r="X174" i="55"/>
  <c r="R141" i="55"/>
  <c r="T138" i="55"/>
  <c r="T136" i="55" s="1"/>
  <c r="W86" i="55"/>
  <c r="W74" i="55"/>
  <c r="W50" i="55"/>
  <c r="R196" i="55"/>
  <c r="W141" i="55"/>
  <c r="H118" i="55"/>
  <c r="U64" i="55"/>
  <c r="C155" i="55"/>
  <c r="C151" i="55"/>
  <c r="W151" i="55" s="1"/>
  <c r="D138" i="55"/>
  <c r="D136" i="55" s="1"/>
  <c r="R135" i="55"/>
  <c r="C134" i="55"/>
  <c r="W49" i="55"/>
  <c r="R137" i="55"/>
  <c r="W121" i="55"/>
  <c r="N118" i="55"/>
  <c r="X118" i="55"/>
  <c r="W106" i="55"/>
  <c r="Z84" i="55"/>
  <c r="Y66" i="55"/>
  <c r="R65" i="55"/>
  <c r="C65" i="55"/>
  <c r="W65" i="55" s="1"/>
  <c r="Z48" i="55"/>
  <c r="C47" i="55"/>
  <c r="W47" i="55"/>
  <c r="W41" i="55"/>
  <c r="C39" i="55"/>
  <c r="W39" i="55"/>
  <c r="R34" i="55"/>
  <c r="C32" i="55"/>
  <c r="R121" i="55"/>
  <c r="R106" i="55"/>
  <c r="R101" i="55"/>
  <c r="D84" i="55"/>
  <c r="D82" i="55"/>
  <c r="W83" i="55"/>
  <c r="G64" i="55"/>
  <c r="Z64" i="55" s="1"/>
  <c r="D48" i="55"/>
  <c r="D46" i="55"/>
  <c r="W44" i="55"/>
  <c r="W40" i="55"/>
  <c r="S30" i="55"/>
  <c r="S28" i="55"/>
  <c r="C29" i="55"/>
  <c r="X27" i="55"/>
  <c r="M27" i="55"/>
  <c r="O12" i="55"/>
  <c r="S84" i="55"/>
  <c r="S82" i="55"/>
  <c r="R83" i="55"/>
  <c r="R67" i="55"/>
  <c r="S66" i="55"/>
  <c r="S64" i="55"/>
  <c r="S48" i="55"/>
  <c r="S46" i="55" s="1"/>
  <c r="V30" i="55"/>
  <c r="V28" i="55"/>
  <c r="R31" i="55"/>
  <c r="N12" i="55"/>
  <c r="N10" i="55"/>
  <c r="R44" i="55"/>
  <c r="R40" i="55"/>
  <c r="W31" i="55"/>
  <c r="X30" i="55"/>
  <c r="O10" i="55"/>
  <c r="X26" i="55"/>
  <c r="D26" i="55"/>
  <c r="S25" i="55"/>
  <c r="M23" i="55"/>
  <c r="X22" i="55"/>
  <c r="D22" i="55"/>
  <c r="C22" i="55" s="1"/>
  <c r="X21" i="55"/>
  <c r="D21" i="55"/>
  <c r="C21" i="55" s="1"/>
  <c r="W21" i="55" s="1"/>
  <c r="S20" i="55"/>
  <c r="Z17" i="55"/>
  <c r="M17" i="55"/>
  <c r="X16" i="55"/>
  <c r="D16" i="55"/>
  <c r="S15" i="55"/>
  <c r="S14" i="55"/>
  <c r="U13" i="55"/>
  <c r="M13" i="55"/>
  <c r="I12" i="55"/>
  <c r="I10" i="55" s="1"/>
  <c r="T27" i="55"/>
  <c r="U24" i="55"/>
  <c r="M24" i="55"/>
  <c r="T23" i="55"/>
  <c r="U19" i="55"/>
  <c r="U18" i="55"/>
  <c r="Z14" i="55"/>
  <c r="X13" i="55"/>
  <c r="T13" i="55"/>
  <c r="D13" i="55"/>
  <c r="Y11" i="55"/>
  <c r="U11" i="55"/>
  <c r="M11" i="55"/>
  <c r="S13" i="55"/>
  <c r="T11" i="55"/>
  <c r="P10" i="55"/>
  <c r="H11" i="55"/>
  <c r="W175" i="55"/>
  <c r="W155" i="55"/>
  <c r="W134" i="55"/>
  <c r="R249" i="55"/>
  <c r="U192" i="55"/>
  <c r="U190" i="55" s="1"/>
  <c r="E226" i="55"/>
  <c r="X228" i="55"/>
  <c r="S174" i="55"/>
  <c r="S172" i="55"/>
  <c r="D210" i="55"/>
  <c r="D208" i="55" s="1"/>
  <c r="R234" i="55"/>
  <c r="C234" i="55"/>
  <c r="C214" i="55"/>
  <c r="T210" i="55"/>
  <c r="T208" i="55" s="1"/>
  <c r="C206" i="55"/>
  <c r="W206" i="55" s="1"/>
  <c r="V174" i="55"/>
  <c r="V172" i="55" s="1"/>
  <c r="R247" i="55"/>
  <c r="I244" i="55"/>
  <c r="AA226" i="55"/>
  <c r="R207" i="55"/>
  <c r="R205" i="55"/>
  <c r="R193" i="55"/>
  <c r="U172" i="55"/>
  <c r="M174" i="55"/>
  <c r="R173" i="55"/>
  <c r="C173" i="55"/>
  <c r="W32" i="55"/>
  <c r="R260" i="55"/>
  <c r="W231" i="55"/>
  <c r="R222" i="55"/>
  <c r="X210" i="55"/>
  <c r="R191" i="55"/>
  <c r="R178" i="55"/>
  <c r="T156" i="55"/>
  <c r="T154" i="55" s="1"/>
  <c r="H156" i="55"/>
  <c r="N154" i="55"/>
  <c r="X154" i="55"/>
  <c r="X156" i="55"/>
  <c r="W130" i="55"/>
  <c r="W128" i="55"/>
  <c r="W125" i="55"/>
  <c r="C122" i="55"/>
  <c r="U120" i="55"/>
  <c r="U118" i="55" s="1"/>
  <c r="T100" i="55"/>
  <c r="D102" i="55"/>
  <c r="C103" i="55"/>
  <c r="M84" i="55"/>
  <c r="M82" i="55" s="1"/>
  <c r="C168" i="55"/>
  <c r="C158" i="55"/>
  <c r="H154" i="55"/>
  <c r="W132" i="55"/>
  <c r="C119" i="55"/>
  <c r="R103" i="55"/>
  <c r="E100" i="55"/>
  <c r="X100" i="55" s="1"/>
  <c r="X102" i="55"/>
  <c r="W96" i="55"/>
  <c r="T84" i="55"/>
  <c r="T82" i="55" s="1"/>
  <c r="V66" i="55"/>
  <c r="V64" i="55"/>
  <c r="C69" i="55"/>
  <c r="Y64" i="55"/>
  <c r="M192" i="55"/>
  <c r="C167" i="55"/>
  <c r="W167" i="55" s="1"/>
  <c r="C163" i="55"/>
  <c r="W163" i="55"/>
  <c r="C161" i="55"/>
  <c r="W161" i="55" s="1"/>
  <c r="R153" i="55"/>
  <c r="C153" i="55"/>
  <c r="W153" i="55"/>
  <c r="R152" i="55"/>
  <c r="C152" i="55"/>
  <c r="W152" i="55"/>
  <c r="W145" i="55"/>
  <c r="W131" i="55"/>
  <c r="R130" i="55"/>
  <c r="R128" i="55"/>
  <c r="W124" i="55"/>
  <c r="R123" i="55"/>
  <c r="W122" i="55"/>
  <c r="R117" i="55"/>
  <c r="W103" i="55"/>
  <c r="W95" i="55"/>
  <c r="R91" i="55"/>
  <c r="R89" i="55"/>
  <c r="R88" i="55"/>
  <c r="U84" i="55"/>
  <c r="U82" i="55" s="1"/>
  <c r="R85" i="55"/>
  <c r="H84" i="55"/>
  <c r="H82" i="55" s="1"/>
  <c r="C85" i="55"/>
  <c r="R74" i="55"/>
  <c r="W68" i="55"/>
  <c r="M66" i="55"/>
  <c r="R160" i="55"/>
  <c r="M120" i="55"/>
  <c r="M118" i="55" s="1"/>
  <c r="M102" i="55"/>
  <c r="D100" i="55"/>
  <c r="C101" i="55"/>
  <c r="W99" i="55"/>
  <c r="R97" i="55"/>
  <c r="R96" i="55"/>
  <c r="W91" i="55"/>
  <c r="W89" i="55"/>
  <c r="V84" i="55"/>
  <c r="V82" i="55" s="1"/>
  <c r="R81" i="55"/>
  <c r="R80" i="55"/>
  <c r="R79" i="55"/>
  <c r="C79" i="55"/>
  <c r="W79" i="55"/>
  <c r="R78" i="55"/>
  <c r="R76" i="55"/>
  <c r="R72" i="55"/>
  <c r="T66" i="55"/>
  <c r="T64" i="55"/>
  <c r="R69" i="55"/>
  <c r="H66" i="55"/>
  <c r="H64" i="55" s="1"/>
  <c r="W70" i="55"/>
  <c r="D66" i="55"/>
  <c r="D64" i="55" s="1"/>
  <c r="C67" i="55"/>
  <c r="W58" i="55"/>
  <c r="R63" i="55"/>
  <c r="R62" i="55"/>
  <c r="W61" i="55"/>
  <c r="W57" i="55"/>
  <c r="V48" i="55"/>
  <c r="V46" i="55"/>
  <c r="M48" i="55"/>
  <c r="M46" i="55" s="1"/>
  <c r="W38" i="55"/>
  <c r="W37" i="55"/>
  <c r="H30" i="55"/>
  <c r="H28" i="55"/>
  <c r="D30" i="55"/>
  <c r="D28" i="55"/>
  <c r="V13" i="55"/>
  <c r="X48" i="55"/>
  <c r="S27" i="55"/>
  <c r="X25" i="55"/>
  <c r="H24" i="55"/>
  <c r="S21" i="55"/>
  <c r="H19" i="55"/>
  <c r="D17" i="55"/>
  <c r="S26" i="55"/>
  <c r="X19" i="55"/>
  <c r="S17" i="55"/>
  <c r="X15" i="55"/>
  <c r="X14" i="55"/>
  <c r="W119" i="55"/>
  <c r="W173" i="55"/>
  <c r="W67" i="55"/>
  <c r="M64" i="55"/>
  <c r="W85" i="55"/>
  <c r="M190" i="55"/>
  <c r="W158" i="55"/>
  <c r="W101" i="55"/>
  <c r="M172" i="55"/>
  <c r="R13" i="55"/>
  <c r="R84" i="55" l="1"/>
  <c r="R82" i="55" s="1"/>
  <c r="H246" i="55"/>
  <c r="H244" i="55" s="1"/>
  <c r="W236" i="55"/>
  <c r="M228" i="55"/>
  <c r="S228" i="55"/>
  <c r="R213" i="55"/>
  <c r="V210" i="55"/>
  <c r="V208" i="55" s="1"/>
  <c r="R159" i="55"/>
  <c r="S156" i="55"/>
  <c r="S154" i="55" s="1"/>
  <c r="R229" i="55"/>
  <c r="R11" i="55"/>
  <c r="C16" i="55"/>
  <c r="C138" i="55"/>
  <c r="C136" i="55" s="1"/>
  <c r="R258" i="55"/>
  <c r="U246" i="55"/>
  <c r="R252" i="55"/>
  <c r="R250" i="55"/>
  <c r="T246" i="55"/>
  <c r="T244" i="55" s="1"/>
  <c r="C250" i="55"/>
  <c r="W248" i="55"/>
  <c r="W235" i="55"/>
  <c r="U228" i="55"/>
  <c r="U226" i="55" s="1"/>
  <c r="R230" i="55"/>
  <c r="S226" i="55"/>
  <c r="R227" i="55"/>
  <c r="C224" i="55"/>
  <c r="W224" i="55" s="1"/>
  <c r="W221" i="55"/>
  <c r="W219" i="55"/>
  <c r="U210" i="55"/>
  <c r="U208" i="55" s="1"/>
  <c r="H210" i="55"/>
  <c r="H208" i="55" s="1"/>
  <c r="W33" i="55"/>
  <c r="M30" i="55"/>
  <c r="S23" i="55"/>
  <c r="R23" i="55" s="1"/>
  <c r="X23" i="55"/>
  <c r="D23" i="55"/>
  <c r="C23" i="55" s="1"/>
  <c r="W23" i="55" s="1"/>
  <c r="M246" i="55"/>
  <c r="M100" i="55"/>
  <c r="W69" i="55"/>
  <c r="C66" i="55"/>
  <c r="C64" i="55" s="1"/>
  <c r="W64" i="55" s="1"/>
  <c r="X12" i="55"/>
  <c r="W29" i="55"/>
  <c r="R256" i="55"/>
  <c r="R255" i="55"/>
  <c r="R254" i="55"/>
  <c r="C254" i="55"/>
  <c r="W254" i="55" s="1"/>
  <c r="R251" i="55"/>
  <c r="C249" i="55"/>
  <c r="W249" i="55" s="1"/>
  <c r="D246" i="55"/>
  <c r="D244" i="55" s="1"/>
  <c r="E244" i="55"/>
  <c r="X244" i="55" s="1"/>
  <c r="X246" i="55"/>
  <c r="R245" i="55"/>
  <c r="U244" i="55"/>
  <c r="R241" i="55"/>
  <c r="H228" i="55"/>
  <c r="H226" i="55" s="1"/>
  <c r="W233" i="55"/>
  <c r="R232" i="55"/>
  <c r="R231" i="55"/>
  <c r="W218" i="55"/>
  <c r="C216" i="55"/>
  <c r="C215" i="55"/>
  <c r="W215" i="55" s="1"/>
  <c r="R212" i="55"/>
  <c r="C212" i="55"/>
  <c r="R204" i="55"/>
  <c r="S192" i="55"/>
  <c r="S190" i="55" s="1"/>
  <c r="W202" i="55"/>
  <c r="C180" i="55"/>
  <c r="C174" i="55" s="1"/>
  <c r="D174" i="55"/>
  <c r="D172" i="55" s="1"/>
  <c r="M210" i="55"/>
  <c r="M208" i="55" s="1"/>
  <c r="W213" i="55"/>
  <c r="T192" i="55"/>
  <c r="T190" i="55" s="1"/>
  <c r="C193" i="55"/>
  <c r="D192" i="55"/>
  <c r="D190" i="55" s="1"/>
  <c r="C157" i="55"/>
  <c r="D156" i="55"/>
  <c r="D154" i="55" s="1"/>
  <c r="W66" i="55"/>
  <c r="R120" i="55"/>
  <c r="R118" i="55" s="1"/>
  <c r="W227" i="55"/>
  <c r="W250" i="55"/>
  <c r="T228" i="55"/>
  <c r="T226" i="55" s="1"/>
  <c r="D228" i="55"/>
  <c r="D226" i="55" s="1"/>
  <c r="C229" i="55"/>
  <c r="Y226" i="55"/>
  <c r="R215" i="55"/>
  <c r="R211" i="55"/>
  <c r="R210" i="55" s="1"/>
  <c r="R208" i="55" s="1"/>
  <c r="S210" i="55"/>
  <c r="S208" i="55" s="1"/>
  <c r="C203" i="55"/>
  <c r="H192" i="55"/>
  <c r="H190" i="55" s="1"/>
  <c r="R142" i="55"/>
  <c r="R138" i="55" s="1"/>
  <c r="R136" i="55" s="1"/>
  <c r="S138" i="55"/>
  <c r="S136" i="55" s="1"/>
  <c r="X138" i="55"/>
  <c r="N136" i="55"/>
  <c r="X136" i="55" s="1"/>
  <c r="T120" i="55"/>
  <c r="T118" i="55" s="1"/>
  <c r="C129" i="55"/>
  <c r="W129" i="55" s="1"/>
  <c r="D120" i="55"/>
  <c r="D118" i="55" s="1"/>
  <c r="S120" i="55"/>
  <c r="S118" i="55" s="1"/>
  <c r="R125" i="55"/>
  <c r="R206" i="55"/>
  <c r="R194" i="55"/>
  <c r="R192" i="55" s="1"/>
  <c r="R190" i="55" s="1"/>
  <c r="AA190" i="55"/>
  <c r="C181" i="55"/>
  <c r="W181" i="55" s="1"/>
  <c r="T174" i="55"/>
  <c r="T172" i="55" s="1"/>
  <c r="R175" i="55"/>
  <c r="R174" i="55" s="1"/>
  <c r="R172" i="55" s="1"/>
  <c r="X172" i="55"/>
  <c r="R150" i="55"/>
  <c r="M138" i="55"/>
  <c r="W139" i="55"/>
  <c r="R133" i="55"/>
  <c r="R129" i="55"/>
  <c r="C123" i="55"/>
  <c r="H48" i="55"/>
  <c r="H46" i="55" s="1"/>
  <c r="U30" i="55"/>
  <c r="U28" i="55" s="1"/>
  <c r="K12" i="55"/>
  <c r="K10" i="55" s="1"/>
  <c r="W205" i="55"/>
  <c r="W195" i="55"/>
  <c r="V192" i="55"/>
  <c r="V190" i="55" s="1"/>
  <c r="R189" i="55"/>
  <c r="W187" i="55"/>
  <c r="W184" i="55"/>
  <c r="R163" i="55"/>
  <c r="V156" i="55"/>
  <c r="V154" i="55" s="1"/>
  <c r="U138" i="55"/>
  <c r="U136" i="55" s="1"/>
  <c r="C135" i="55"/>
  <c r="P118" i="55"/>
  <c r="Z118" i="55" s="1"/>
  <c r="Z120" i="55"/>
  <c r="R113" i="55"/>
  <c r="R111" i="55"/>
  <c r="Z66" i="55"/>
  <c r="F12" i="55"/>
  <c r="T14" i="55"/>
  <c r="R14" i="55" s="1"/>
  <c r="D14" i="55"/>
  <c r="C200" i="55"/>
  <c r="W200" i="55" s="1"/>
  <c r="R197" i="55"/>
  <c r="H174" i="55"/>
  <c r="H172" i="55" s="1"/>
  <c r="W166" i="55"/>
  <c r="R164" i="55"/>
  <c r="U156" i="55"/>
  <c r="U154" i="55" s="1"/>
  <c r="U102" i="55"/>
  <c r="U100" i="55" s="1"/>
  <c r="U20" i="55"/>
  <c r="R20" i="55" s="1"/>
  <c r="Z20" i="55"/>
  <c r="C18" i="55"/>
  <c r="H17" i="55"/>
  <c r="C17" i="55" s="1"/>
  <c r="W17" i="55" s="1"/>
  <c r="T17" i="55"/>
  <c r="W113" i="55"/>
  <c r="R105" i="55"/>
  <c r="C90" i="55"/>
  <c r="C84" i="55" s="1"/>
  <c r="R68" i="55"/>
  <c r="N64" i="55"/>
  <c r="X64" i="55" s="1"/>
  <c r="X66" i="55"/>
  <c r="R47" i="55"/>
  <c r="U26" i="55"/>
  <c r="R26" i="55" s="1"/>
  <c r="U25" i="55"/>
  <c r="Z25" i="55"/>
  <c r="V24" i="55"/>
  <c r="D24" i="55"/>
  <c r="C24" i="55" s="1"/>
  <c r="W24" i="55" s="1"/>
  <c r="Z24" i="55"/>
  <c r="D20" i="55"/>
  <c r="C20" i="55" s="1"/>
  <c r="D19" i="55"/>
  <c r="C19" i="55" s="1"/>
  <c r="W19" i="55" s="1"/>
  <c r="S19" i="55"/>
  <c r="R19" i="55" s="1"/>
  <c r="T15" i="55"/>
  <c r="R15" i="55" s="1"/>
  <c r="H15" i="55"/>
  <c r="C15" i="55" s="1"/>
  <c r="E12" i="55"/>
  <c r="E10" i="55" s="1"/>
  <c r="X10" i="55" s="1"/>
  <c r="J12" i="55"/>
  <c r="J10" i="55" s="1"/>
  <c r="W115" i="55"/>
  <c r="C112" i="55"/>
  <c r="W112" i="55" s="1"/>
  <c r="R104" i="55"/>
  <c r="Y100" i="55"/>
  <c r="R90" i="55"/>
  <c r="R77" i="55"/>
  <c r="C62" i="55"/>
  <c r="R59" i="55"/>
  <c r="R48" i="55" s="1"/>
  <c r="C45" i="55"/>
  <c r="C30" i="55" s="1"/>
  <c r="C28" i="55" s="1"/>
  <c r="R43" i="55"/>
  <c r="R33" i="55"/>
  <c r="H27" i="55"/>
  <c r="C27" i="55" s="1"/>
  <c r="W27" i="55" s="1"/>
  <c r="M25" i="55"/>
  <c r="W25" i="55" s="1"/>
  <c r="Z23" i="55"/>
  <c r="M22" i="55"/>
  <c r="W22" i="55" s="1"/>
  <c r="S22" i="55"/>
  <c r="R22" i="55" s="1"/>
  <c r="X20" i="55"/>
  <c r="M20" i="55"/>
  <c r="W20" i="55" s="1"/>
  <c r="S18" i="55"/>
  <c r="H18" i="55"/>
  <c r="V17" i="55"/>
  <c r="M16" i="55"/>
  <c r="W16" i="55" s="1"/>
  <c r="H16" i="55"/>
  <c r="M15" i="55"/>
  <c r="M12" i="55" s="1"/>
  <c r="Q12" i="55"/>
  <c r="Q10" i="55" s="1"/>
  <c r="AA10" i="55" s="1"/>
  <c r="H13" i="55"/>
  <c r="Z11" i="55"/>
  <c r="R116" i="55"/>
  <c r="W104" i="55"/>
  <c r="AA100" i="55"/>
  <c r="X84" i="55"/>
  <c r="N82" i="55"/>
  <c r="X82" i="55" s="1"/>
  <c r="U48" i="55"/>
  <c r="U46" i="55" s="1"/>
  <c r="R45" i="55"/>
  <c r="T30" i="55"/>
  <c r="T28" i="55" s="1"/>
  <c r="U27" i="55"/>
  <c r="R27" i="55" s="1"/>
  <c r="H26" i="55"/>
  <c r="C26" i="55" s="1"/>
  <c r="W26" i="55" s="1"/>
  <c r="T25" i="55"/>
  <c r="R25" i="55" s="1"/>
  <c r="D25" i="55"/>
  <c r="C25" i="55" s="1"/>
  <c r="T24" i="55"/>
  <c r="R24" i="55" s="1"/>
  <c r="V21" i="55"/>
  <c r="R21" i="55" s="1"/>
  <c r="U16" i="55"/>
  <c r="L12" i="55"/>
  <c r="L10" i="55" s="1"/>
  <c r="G12" i="55"/>
  <c r="D11" i="55"/>
  <c r="X24" i="55"/>
  <c r="W174" i="55" l="1"/>
  <c r="C172" i="55"/>
  <c r="W172" i="55" s="1"/>
  <c r="M10" i="55"/>
  <c r="R226" i="55"/>
  <c r="W123" i="55"/>
  <c r="C120" i="55"/>
  <c r="M136" i="55"/>
  <c r="W136" i="55" s="1"/>
  <c r="W138" i="55"/>
  <c r="W193" i="55"/>
  <c r="C192" i="55"/>
  <c r="C210" i="55"/>
  <c r="C208" i="55" s="1"/>
  <c r="W208" i="55" s="1"/>
  <c r="R156" i="55"/>
  <c r="R154" i="55" s="1"/>
  <c r="C246" i="55"/>
  <c r="C244" i="55" s="1"/>
  <c r="R16" i="55"/>
  <c r="R12" i="55" s="1"/>
  <c r="R10" i="55" s="1"/>
  <c r="U12" i="55"/>
  <c r="U10" i="55" s="1"/>
  <c r="H12" i="55"/>
  <c r="H10" i="55" s="1"/>
  <c r="C13" i="55"/>
  <c r="F10" i="55"/>
  <c r="Y10" i="55" s="1"/>
  <c r="Y12" i="55"/>
  <c r="G10" i="55"/>
  <c r="Z10" i="55" s="1"/>
  <c r="Z12" i="55"/>
  <c r="W15" i="55"/>
  <c r="R66" i="55"/>
  <c r="R64" i="55" s="1"/>
  <c r="R17" i="55"/>
  <c r="D12" i="55"/>
  <c r="C14" i="55"/>
  <c r="W14" i="55" s="1"/>
  <c r="C102" i="55"/>
  <c r="W246" i="55"/>
  <c r="M244" i="55"/>
  <c r="W244" i="55" s="1"/>
  <c r="W212" i="55"/>
  <c r="W210" i="55"/>
  <c r="M28" i="55"/>
  <c r="W28" i="55" s="1"/>
  <c r="W30" i="55"/>
  <c r="R246" i="55"/>
  <c r="R244" i="55" s="1"/>
  <c r="C11" i="55"/>
  <c r="D10" i="55"/>
  <c r="V12" i="55"/>
  <c r="V10" i="55" s="1"/>
  <c r="S12" i="55"/>
  <c r="S10" i="55" s="1"/>
  <c r="R18" i="55"/>
  <c r="R30" i="55"/>
  <c r="R28" i="55" s="1"/>
  <c r="C48" i="55"/>
  <c r="W62" i="55"/>
  <c r="R102" i="55"/>
  <c r="R100" i="55" s="1"/>
  <c r="R46" i="55"/>
  <c r="C82" i="55"/>
  <c r="W82" i="55" s="1"/>
  <c r="W84" i="55"/>
  <c r="T12" i="55"/>
  <c r="T10" i="55" s="1"/>
  <c r="W45" i="55"/>
  <c r="W229" i="55"/>
  <c r="C228" i="55"/>
  <c r="C226" i="55" s="1"/>
  <c r="W157" i="55"/>
  <c r="C156" i="55"/>
  <c r="R228" i="55"/>
  <c r="W228" i="55"/>
  <c r="M226" i="55"/>
  <c r="C46" i="55" l="1"/>
  <c r="W46" i="55" s="1"/>
  <c r="W48" i="55"/>
  <c r="C154" i="55"/>
  <c r="W154" i="55" s="1"/>
  <c r="W156" i="55"/>
  <c r="C12" i="55"/>
  <c r="W12" i="55" s="1"/>
  <c r="W13" i="55"/>
  <c r="C190" i="55"/>
  <c r="W190" i="55" s="1"/>
  <c r="W192" i="55"/>
  <c r="C118" i="55"/>
  <c r="W118" i="55" s="1"/>
  <c r="W120" i="55"/>
  <c r="C100" i="55"/>
  <c r="W100" i="55" s="1"/>
  <c r="W102" i="55"/>
  <c r="W226" i="55"/>
  <c r="C10" i="55"/>
  <c r="W11" i="55"/>
  <c r="W10" i="55"/>
</calcChain>
</file>

<file path=xl/sharedStrings.xml><?xml version="1.0" encoding="utf-8"?>
<sst xmlns="http://schemas.openxmlformats.org/spreadsheetml/2006/main" count="1348" uniqueCount="347">
  <si>
    <t>TT</t>
  </si>
  <si>
    <t>Tổng</t>
  </si>
  <si>
    <t>Tổng cộng</t>
  </si>
  <si>
    <t>Tổng số</t>
  </si>
  <si>
    <t>Huyện, thành phố, thị xã</t>
  </si>
  <si>
    <t>Số hộ</t>
  </si>
  <si>
    <t>Phân loại MH</t>
  </si>
  <si>
    <t>Loại lớn</t>
  </si>
  <si>
    <t>Loại vừa</t>
  </si>
  <si>
    <t>Loại nhỏ</t>
  </si>
  <si>
    <t>TP Hà Tĩnh</t>
  </si>
  <si>
    <t>Vũ Quang</t>
  </si>
  <si>
    <t>Hương Khê</t>
  </si>
  <si>
    <t>Can Lộc</t>
  </si>
  <si>
    <t>Lộc Hà</t>
  </si>
  <si>
    <t>Đức Thọ</t>
  </si>
  <si>
    <t>Nghi Xuân</t>
  </si>
  <si>
    <t>Cẩm Xuyên</t>
  </si>
  <si>
    <t>Kỳ Anh</t>
  </si>
  <si>
    <t>Hương Sơn</t>
  </si>
  <si>
    <t>TX Hồng Lĩnh</t>
  </si>
  <si>
    <t>Thạch Hà</t>
  </si>
  <si>
    <t>Địa phương</t>
  </si>
  <si>
    <t>TX Kỳ Anh</t>
  </si>
  <si>
    <t>I</t>
  </si>
  <si>
    <t>II</t>
  </si>
  <si>
    <t>(Số liệu tính đến ngày 17/7/2015)</t>
  </si>
  <si>
    <t>ĐVT: Triệu đồng</t>
  </si>
  <si>
    <t>Nội dung</t>
  </si>
  <si>
    <t xml:space="preserve">I. Nguồn vốn huy động </t>
  </si>
  <si>
    <t>II. Nguồn vốn đã sử dụng</t>
  </si>
  <si>
    <t>III. Nguồn vốn còn lại chưa sử dụng chuyển kỳ sau</t>
  </si>
  <si>
    <t>Tỷ lệ giải ngân nguồn vốn (%)</t>
  </si>
  <si>
    <t>1. Năm trước chuyển sang</t>
  </si>
  <si>
    <t>2. Huy động trong năm</t>
  </si>
  <si>
    <t>Cộng</t>
  </si>
  <si>
    <t>Nguồn vốn trực tiếp</t>
  </si>
  <si>
    <t>NSTW, tỉnh</t>
  </si>
  <si>
    <t>NS cấp huyện</t>
  </si>
  <si>
    <t>NS cấp xã</t>
  </si>
  <si>
    <t>Trái phiếu</t>
  </si>
  <si>
    <t>Toàn tỉnh</t>
  </si>
  <si>
    <t>-</t>
  </si>
  <si>
    <t>Vốn đầu tư phát triển</t>
  </si>
  <si>
    <t>Vốn sự nghiệp</t>
  </si>
  <si>
    <t>+</t>
  </si>
  <si>
    <t>Hỗ trợ lãi suất</t>
  </si>
  <si>
    <t>Hỗ trợ trực tiếp PTSX</t>
  </si>
  <si>
    <t>Điều chỉnh đề án XD NTM</t>
  </si>
  <si>
    <t>Điều chỉnh đề án PTSX nâng cao thu nhập dân cư nông thôn</t>
  </si>
  <si>
    <t>Hỗ trợ XD mô hình quy mô kinh tế hộ liên kết với DN</t>
  </si>
  <si>
    <t>Hỗ trợ xây dựng mô hình theo tiêu chí các Sở, ngành</t>
  </si>
  <si>
    <t>Hỗ trợ giải quyết vấn đề môi trường</t>
  </si>
  <si>
    <t>Sự nghiệp khác</t>
  </si>
  <si>
    <t>Quản lý, chỉ đạo cấp xã</t>
  </si>
  <si>
    <t>Khu dân cư NTM kiểu mẫu</t>
  </si>
  <si>
    <t>Vườn mẫu</t>
  </si>
  <si>
    <t>Hỗ trợ XD xã NTM kiểu mẫu</t>
  </si>
  <si>
    <t>Hỗ trợ KP sử dụng chế phẩm sinh học Hatimic</t>
  </si>
  <si>
    <t>Kinh phí tuyên truyền</t>
  </si>
  <si>
    <t>Hỗ trợ công tác VS hộ gia đình</t>
  </si>
  <si>
    <t>Huyện Kỳ Anh</t>
  </si>
  <si>
    <t>Kinh phí tuyên truyền, đào tạo, tập huấn</t>
  </si>
  <si>
    <t>Huyện Cẩm Xuyên</t>
  </si>
  <si>
    <t>III</t>
  </si>
  <si>
    <t>IV</t>
  </si>
  <si>
    <t>Huyện Thạch Hà</t>
  </si>
  <si>
    <t>V</t>
  </si>
  <si>
    <t>Huyện Can Lộc</t>
  </si>
  <si>
    <t>VI</t>
  </si>
  <si>
    <t>Huyện Đức Thọ</t>
  </si>
  <si>
    <t>VII</t>
  </si>
  <si>
    <t>Huyện Nghi Xuân</t>
  </si>
  <si>
    <t>VIII</t>
  </si>
  <si>
    <t>Huyện Hương Sơn</t>
  </si>
  <si>
    <t>IX</t>
  </si>
  <si>
    <t>Huyện Hương Khê</t>
  </si>
  <si>
    <t>X</t>
  </si>
  <si>
    <t>Thị xã Hồng Lĩnh</t>
  </si>
  <si>
    <t>XI</t>
  </si>
  <si>
    <t>Huyện Vũ Quang</t>
  </si>
  <si>
    <t>XII</t>
  </si>
  <si>
    <t>Huyện Lộc Hà</t>
  </si>
  <si>
    <t>XIII</t>
  </si>
  <si>
    <t>Thị xã Kỳ Anh</t>
  </si>
  <si>
    <t>BIỂU 10. TỔNG HỢP TIẾN ĐỘ GIẢI NGÂN NGUỒN VỐN TRỰC TIẾP THỰC HIỆN CHƯƠNG TRÌNH MTQG 
XÂY DỰNG NÔNG THÔN MỚI NĂM 2015</t>
  </si>
  <si>
    <t>Địa Phương</t>
  </si>
  <si>
    <t>Số xã không thành lập mới được THT nào</t>
  </si>
  <si>
    <t>Số THT thành lập mới</t>
  </si>
  <si>
    <t>Bình quân THT thành lập mới/xã</t>
  </si>
  <si>
    <t>Số xã không thành lập mới được HTX nào</t>
  </si>
  <si>
    <t>Bình quân HTX thành lập mới/xã</t>
  </si>
  <si>
    <t>Số xã không thành lập mới được DN nào</t>
  </si>
  <si>
    <t xml:space="preserve">Số DN thành lập mới </t>
  </si>
  <si>
    <t>Bình quân DN thành lập mới/xã</t>
  </si>
  <si>
    <t>Luỹ kế từ 01/01/2011 đến nay</t>
  </si>
  <si>
    <t>1/1 xã: Thuận Lộc</t>
  </si>
  <si>
    <t>Bình quân số mô hình/100 hộ</t>
  </si>
  <si>
    <t>nghi xuan</t>
  </si>
  <si>
    <t>thach ha</t>
  </si>
  <si>
    <t>Ky anh</t>
  </si>
  <si>
    <t>Duc tho</t>
  </si>
  <si>
    <t>Luỹ kế từ 01/01/2011
 đến nay</t>
  </si>
  <si>
    <t>Luỹ kế từ 01/01/2011 
đến nay</t>
  </si>
  <si>
    <t>Trong đó: mô hình sản xuất các sản phẩm 
nông nghiệp hàng hóa chủ lực</t>
  </si>
  <si>
    <t>Năm 2017</t>
  </si>
  <si>
    <t>Số xã không thành lập mới được mô hình nào</t>
  </si>
  <si>
    <t>Lũy kế đến nay</t>
  </si>
  <si>
    <t>Số vườn triển khai</t>
  </si>
  <si>
    <t>Số vườn đạt chuẩn</t>
  </si>
  <si>
    <r>
      <t>*</t>
    </r>
    <r>
      <rPr>
        <b/>
        <i/>
        <sz val="10"/>
        <rFont val="Times New Roman"/>
        <family val="1"/>
      </rPr>
      <t xml:space="preserve"> Ghi chú:</t>
    </r>
    <r>
      <rPr>
        <sz val="10"/>
        <rFont val="Times New Roman"/>
        <family val="1"/>
      </rPr>
      <t xml:space="preserve"> Thứ tự các huyện, thành phố, thị xã sắp xếp từ cao đến thấp dựa trên bình quân số mô hình thành lập mới/100 hộ.</t>
    </r>
  </si>
  <si>
    <t>* Ghi chú: Thứ tự các huyện, thành phố, thị xã sắp xếp từ cao đến thấp theo bình quân số THT thành lập mới/xã</t>
  </si>
  <si>
    <t>* Ghi chú: Thứ tự các huyện, thành phố, thị xã sắp xếp từ cao đến thấp theo bình quân số DN thành lập mới/xã</t>
  </si>
  <si>
    <t>htx</t>
  </si>
  <si>
    <t>* Ghi chú: Thứ tự các huyện, thành phố, thị xã sắp xếp từ cao đến thấp theo bình quân số HTX thành lập mới/xã</t>
  </si>
  <si>
    <t>Số HTX thành lập mới</t>
  </si>
  <si>
    <t>21/21 xã</t>
  </si>
  <si>
    <t>11/11 xã</t>
  </si>
  <si>
    <t>0 xã</t>
  </si>
  <si>
    <t>16/16 xã</t>
  </si>
  <si>
    <t>15/15 xã</t>
  </si>
  <si>
    <t>20/20 xã</t>
  </si>
  <si>
    <t>23/23 xã</t>
  </si>
  <si>
    <t>11/11xã</t>
  </si>
  <si>
    <t>5/5 xã</t>
  </si>
  <si>
    <t>20/21 xã, chỉ có xã Cẩm Huy thành lập mới được HTX</t>
  </si>
  <si>
    <t>18/20 xã, chỉ có xã Phúc Đồng và Hương Vĩnh thành lập mới được doanh nghiệp</t>
  </si>
  <si>
    <t>14/16 xã, chỉ có xã Thượng Lộc và Phú Lộc thành lập mới được HTX</t>
  </si>
  <si>
    <t>13/15 xã, chỉ có xã Thanh Bình Thịnh, Trường Sơn thành lập mới được mô hình</t>
  </si>
  <si>
    <t>14/15 xã, chỉ có xã An Dũng thành lập mới được HTX</t>
  </si>
  <si>
    <t>21/23 xã, chỉ có xã Kim Hoa, Sơn Tiến thành lập mới được mô hình</t>
  </si>
  <si>
    <t>22/23 xã, chỉ có xã Sơn Lâm thành lập mới được THT</t>
  </si>
  <si>
    <t>18/20 xã, chỉ có xã Kỳ Xuân và Ký Tiến thành lập mới được mô hình</t>
  </si>
  <si>
    <t>19/20 xã, chỉ có xã Kỳ Sơn thành lập mới được THT</t>
  </si>
  <si>
    <t>19/20 xã, chỉ có xã Kỳ Phong thành lập mới được HTX</t>
  </si>
  <si>
    <t>10/11 xã, chỉ có xã An Bình thành lập mới được mô hình</t>
  </si>
  <si>
    <t>7/9 xã, chỉ có xã Đức Hương và Đức Liên thành lập mới được DN</t>
  </si>
  <si>
    <t>12/16 xã, chỉ có xã Sơn Lộc, Thiên Lộc, Thanh Lộc, Phú Lộc thành lập mới được mô hình</t>
  </si>
  <si>
    <t>14/16 xã, chỉ có 2 xã Xuân Lộc và Trung Lộc thành mới được DN</t>
  </si>
  <si>
    <t>16/20 xã, chỉ có xã Hương Đô, Hà Linh, Phúc Đồng và Điền Mỹ thành lập mới được mô hình</t>
  </si>
  <si>
    <t>22/23 xã, chỉ có xã Sơn Trà thành lập mới được HTX</t>
  </si>
  <si>
    <t>10/11 xã, chỉ có xã Hộ Độ thành lập mới được HTX</t>
  </si>
  <si>
    <t>14/15 xã, chỉ có xã Xuân Giang thành lập mới được MH</t>
  </si>
  <si>
    <t>14/15 xã, chỉ có xã Xuân Phổ thành lập mới được THT</t>
  </si>
  <si>
    <t>17/21 xã, chỉ có xã Thạch Long, Thạch Kênh, Ngọc Sơn và Lưu Vĩnh Sơn thành lập mới được mô hình</t>
  </si>
  <si>
    <t>20/21 xã, chỉ có xã Thạch Long thành lập mới được DN</t>
  </si>
  <si>
    <t>4/5 xã, chỉ có xã Đồng Môn thành lập mới được MH</t>
  </si>
  <si>
    <t>9/15 xã, chỉ có xã Xuân Lam, Cổ Đạm, Xuân Mỹ, Xuân Lĩnh, Xuân Liên và Xuân Hải thành lập mới được DN</t>
  </si>
  <si>
    <t>169 xã</t>
  </si>
  <si>
    <t>Tháng 07,8/2020</t>
  </si>
  <si>
    <t>BIỂU 4: TỔNG HỢP KẾT QUẢ THÀNH LẬP MỚI DOANH NGHIỆP TRONG THÁNG 07, 08 NĂM 2020 VÀ LŨY KẾ ĐẾN NAY</t>
  </si>
  <si>
    <t>BIỂU 03: TỔNG HỢP KẾT QUẢ THÀNH LẬP MỚI CÁC HỢP TÁC XÃ TRONG THÁNG 07, 08 NĂM 2020 VÀ LŨY KẾ ĐẾN NAY</t>
  </si>
  <si>
    <t>BIỂU 1: TỔNG HỢP CÁC MÔ HÌNH SẢN XUẤT, KINH DOANH CÓ HIỆU QUẢ  THÀNH LẬP TRONG THÁNG 07, 08 NĂM 2020 VÀ LŨY KẾ ĐẾN NAY</t>
  </si>
  <si>
    <t>(Kèm theo Văn bản số:         /SNN -TL ngày      /8/2020 của Sở Nông nghiệp và PTNT)</t>
  </si>
  <si>
    <t>Kế hoạch UBND tỉnh giao</t>
  </si>
  <si>
    <t>Khối lượng thực hiện</t>
  </si>
  <si>
    <t>Kết quả tuần trước</t>
  </si>
  <si>
    <t>Thực hiện trong tuần</t>
  </si>
  <si>
    <t>Chi tiết xã</t>
  </si>
  <si>
    <t>Chiều dài kênh mương (km)</t>
  </si>
  <si>
    <t>Xi măng (tấn)</t>
  </si>
  <si>
    <t>Chiều dài (km)</t>
  </si>
  <si>
    <t>So với kế hoạch tỉnh giao (%)</t>
  </si>
  <si>
    <t>Kỳ Văn 0,4km, Kỳ Khang 0,2km, Kỳ Phong 0,325km, Kỳ Tiến 0,3km, Kỳ Thọ 0,4km</t>
  </si>
  <si>
    <t>Cẩm Thạch 0,1km, Cẩm Trung 0,1km, Cẩm Mỹ 0,1km,  Cẩm Bình 0,1km, Cẩm Hưng 0,4km,  Cẩm Hà 0,2km, Cẩm Duệ 0,2km, TT Thiên Cầm 0,3km</t>
  </si>
  <si>
    <t>Thạch Trung 476m, Thạch Linh 100m</t>
  </si>
  <si>
    <t>Thạch Ngọc 0,5km, Thạch Thắng 2km, Lưu Vĩnh Sơn 1,5km, Thạch Xuân 0,25km, Tượng Sơn 0,3km, Việt Tiến 0,2km, Thạch Liên 0,37km, Thạch Lạc 0,4km</t>
  </si>
  <si>
    <t>Tùng Lộc 1km , Thượng Lộc 0,5km, Phú Lộc 1km, TT Nghèn 0,25km</t>
  </si>
  <si>
    <t>Xuân Thành 650m, Xuân Lam 100m</t>
  </si>
  <si>
    <t>Tùng Ảnh 300m, Đức Nhân 200m, Hòa Lạc 510m, Tân Dân 550m, Yên Hồ 400m</t>
  </si>
  <si>
    <t>Sơn Châu 1.115m, Sơn Trung 400m, An Hòa Thịnh 350m, Sơn Lĩnh 250m, Sơn Trà 600m, Sơn Bằng 1.000m</t>
  </si>
  <si>
    <t>An Lộc 600m, Tân Lộc 700m</t>
  </si>
  <si>
    <t>Đức Lĩnh 500m</t>
  </si>
  <si>
    <t>BIỂU 6: TỔNG HỢP KHỐI LƯỢNG KIÊN CỐ HÓA KÊNH MƯƠNG NỘI ĐỒNG
THEO CƠ CHẾ HỖ TRỢ XI MĂNG NĂM 2020 (ĐẾN NGÀY 25/8/2020)</t>
  </si>
  <si>
    <t>TỔNG HỢP GIẢI NGÂN NGUỒN VỐN NGÂN SÁCH TRUNG ƯƠNG THỰC HIỆN CHƯƠNG TRÌNH MTQG XÂY DỰNG NÔNG THÔN MỚI NĂM 2020</t>
  </si>
  <si>
    <t>(Số liệu cập nhật đến ngày 24/8/2020)</t>
  </si>
  <si>
    <t>ĐVT: triệu đồng</t>
  </si>
  <si>
    <t>1. Tổng kế hoạch vốn</t>
  </si>
  <si>
    <t>Trong đó:</t>
  </si>
  <si>
    <t>2. KP đã giải ngân</t>
  </si>
  <si>
    <t>3.Tỷ lệ giải ngân</t>
  </si>
  <si>
    <t>Ghi chú</t>
  </si>
  <si>
    <t>a) Nguồn năm 2019 PB tại QĐ số 73/QĐ-UBND ngày 09/1/2020</t>
  </si>
  <si>
    <t>b) Nguồn bổ sung trong năm</t>
  </si>
  <si>
    <t>Vốn ĐTPT</t>
  </si>
  <si>
    <t>TỔNG CỘNG</t>
  </si>
  <si>
    <t>A</t>
  </si>
  <si>
    <t>SỐ VỐN ĐÃ PHÂN BỔ CHI TIẾT</t>
  </si>
  <si>
    <t>Các đơn vị cấp tỉnh</t>
  </si>
  <si>
    <t>Văn phòng ĐP Chương trình NTM tỉnh</t>
  </si>
  <si>
    <t>Đào tạo, tập huấn Chương trình OCOP 2020</t>
  </si>
  <si>
    <t>Tổ chức các hoạt động chuyên đề về Chương trình OCOP (tổ chức các cuộc thi, kết nối các đối tác...)</t>
  </si>
  <si>
    <t xml:space="preserve">In ấn, phát hành Bộ nhận diện thương hiệu Chương trình OCOP </t>
  </si>
  <si>
    <t>Công tác tuyên truyền</t>
  </si>
  <si>
    <t>Hỗ trợ xây dựng điểm trưng bày bán sản phẩm OCOP tại các điểm, khu du lịch</t>
  </si>
  <si>
    <t>Xây dựng Đề án phát triển sản phẩm OCOP và chính sách thực hiện giai đoạn 2021-2025</t>
  </si>
  <si>
    <t xml:space="preserve">Hoàn thiện hệ thống phần mềm quản lý dữ liệu OCOP và vận hành hoạt động </t>
  </si>
  <si>
    <t>Kiểm soát quy trình sản xuất, quản lý chất lượng sản phẩm OCOP; Tổ chức đánh giá, phân hạng và chứng nhận sản phẩm OCOP</t>
  </si>
  <si>
    <t>Xây dựng quy chế quản lý truy xuất nguồn gốc</t>
  </si>
  <si>
    <t>Xúc tiến thương mại sản phẩm OCOP (kết nối các đối tác, tham gia các hội chợ trưng bày, bán sản phẩm,…)</t>
  </si>
  <si>
    <t>Nâng cấp, hoàn thiện mô hình giới thiệu sản phẩm OCOP Hà Tĩnh tại Cửa Lò (mô hình theo chỉ đạo của Trung ương)</t>
  </si>
  <si>
    <t>Xây dựng tour tuyến liên huyện</t>
  </si>
  <si>
    <t>Xây dựng mô hình Hội quán Cam, Hội quán nước mắm, Hội quán nhung hươu, Hội quán dưa lưới, Hội quán các loại dưa…</t>
  </si>
  <si>
    <t>Nâng cao năng lực giám sát thực hiện Chương trình NTM</t>
  </si>
  <si>
    <t>Tập huấn khu dân cư mẫu, vườn mẫu, XD xã NTM kiểu mẫu; cơ chế chính sách, ứng xử văn hoá nông thôn mới</t>
  </si>
  <si>
    <t>Kinh phí thực hiện theo chuyên đề chuyên sâu tại cơ sở đối với các xã khó khăn, xã có tiêu chí thấp, xã đăng ký đạt chuẩn trong năm, xã đăng ký đạt chuẩn NTM nâng cao, kiểu mẫu…</t>
  </si>
  <si>
    <t>Truyền thông về xây dựng nông thôn mới</t>
  </si>
  <si>
    <t xml:space="preserve">Kinh phí tổ chức Hội thi Khu dân cư nông thôn mới kiểu mẫu, vườn mẫu lần thứ 2 </t>
  </si>
  <si>
    <t>Hoạt động của trang Web nông thôn mới (hosting; nhuận bút, nhuận ảnh, quản trị....), cổng thông tin điện tử tư vấn chính sách, vay vốn,…</t>
  </si>
  <si>
    <t>In ấn các loại sổ tay hướng dẫn (tài liệu của Trung ương và của tỉnh)</t>
  </si>
  <si>
    <t>Các hoạt động truyền thông khác về xây dựng NTM</t>
  </si>
  <si>
    <t>Tuyên truyền công tác xây dựng nông thôn mới của tỉnh trên Tạp chí Doanh nghiệp và Trang trại Việt Nam</t>
  </si>
  <si>
    <t>Hoạt động quản lý, chỉ đạo, kiểm tra, giám sát cấp tỉnh</t>
  </si>
  <si>
    <t>Xây dựng đề án tỉnh NTM</t>
  </si>
  <si>
    <t>Trung tâm Khuyến nông tỉnh</t>
  </si>
  <si>
    <t>Xây dựng MH sản xuất lúa theo tiêu chuẩn hữu cơ (đạt chuẩn chứng nhận) vụ Hè Thu năm 2020</t>
  </si>
  <si>
    <t>Chi cục QLCL nông lâm thủy sản</t>
  </si>
  <si>
    <t>Hỗ trợ thực hiện quảng bá, xúc tiến thị trường, kết nối cung - cầu tiêu thụ sản phẩm</t>
  </si>
  <si>
    <t>Chi cục Phát triển nông thôn</t>
  </si>
  <si>
    <t>Hỗ trợ thông tin truyền truyền ngành nghề, làng nghề nông thôn, tập huấn, bồi dưỡng nguồn nhân lực, điều tra, …</t>
  </si>
  <si>
    <t>Hỗ trợ đào tạo, tập huấn, bồi dưỡng cho Hợp tác xã nông nghiệp</t>
  </si>
  <si>
    <t>Hỗ trợ tuyên truyền phát triển kinh tế tập thể, hợp tác xã, trang trại trong nông nghiệp</t>
  </si>
  <si>
    <t>Điều tra, đánh giá, phân loại HTX trong lĩnh vực nông nghiệp</t>
  </si>
  <si>
    <t>Kinh phí hướng dẫn, hỗ trợ phát triển sản phẩm Chương trình OCOP</t>
  </si>
  <si>
    <t xml:space="preserve">Liên minh HTX </t>
  </si>
  <si>
    <t>Hỗ trợ bồi dưỡng nguồn nhân lực phát triển hợp tác xã giai đoạn 2015-2020 thực hiện theo Quyết định số 2261/QĐ-TTg ngày 15/12/2014 của TTCP</t>
  </si>
  <si>
    <t>Hợp tác xã Tân Tiến Phát, xã Cẩm Vịnh, huyện Cẩm Xuyên</t>
  </si>
  <si>
    <t>Hợp tác xã Thương mại dịch vụ chế biến nông sản Hạnh Cường, xã Thạch Bình, TP Hà Tĩnh</t>
  </si>
  <si>
    <t>Hợp tác môi trường Cẩm Thành, xã Cẩm Thành, huyện Cẩm Xuyên</t>
  </si>
  <si>
    <t>Hợp tác xã môi trường và dịch vụ tổng hợp Đức Liên, xã Đức Liên, huyện Vũ Quang</t>
  </si>
  <si>
    <t>Các Hợp tác xã</t>
  </si>
  <si>
    <t>Tiếp tục thực hiện hỗ trợ năm 2020 cho 04 HTX đã thực hiện từ năm 2018 theo Quyết định số 1853/QĐ-UBND ngày 20/6/2018 của UBND tỉnh</t>
  </si>
  <si>
    <t>Sở Công thương</t>
  </si>
  <si>
    <t>Công tác xúc tiến thương mại (kết nối các đối tác, tham gia các hội chợ trưng bày, bán sản phẩm, xây dựng gian hàng quảng bá sản phẩm…)</t>
  </si>
  <si>
    <t>Sở Khoa học và Công nghệ</t>
  </si>
  <si>
    <t>Trung tâm Nghiên cứu phát triển nấm và tài nguyên sinh vật</t>
  </si>
  <si>
    <t>Đào tạo, tập huấn nâng cao nhận thức, kỹ thuật và chế biến nấm, mở rộng thị trường nấm ăn và nấm dược liệu</t>
  </si>
  <si>
    <t>Trung tâm Ứng dụng Tiến bộ KHCN tỉnh</t>
  </si>
  <si>
    <t>Hướng dẫn triển khai diện rộng tất cả các xã thực hiện phân loại, xử lý nước thải, rác thải</t>
  </si>
  <si>
    <t>Truyền thông về công tác môi trường</t>
  </si>
  <si>
    <t>Tỉnh đoàn</t>
  </si>
  <si>
    <t>Hội thảo, tọa đàm, tập huấn hướng dẫn Thanh niên khởi nghiệp, tham gia Chương trình OCOP…</t>
  </si>
  <si>
    <t>Hội Liên hiệp phụ nữ tỉnh</t>
  </si>
  <si>
    <t>Hội thảo, tọa đàm, tập huấn hướng dẫn phụ nữ phát triển kinh tế, khởi nghiệp, tham gia Chương trình OCOP…</t>
  </si>
  <si>
    <t>Xây dựng và nhân rộng mô hình gia đình nông thôn mới kiểu mẫu</t>
  </si>
  <si>
    <t>Hội Nông dân tỉnh</t>
  </si>
  <si>
    <t>Hội thảo, tọa đàm, tập huấn hướng dẫn nông dân phát triển kinh tế, khởi nghiệp, tham gia Chương trình OCOP…</t>
  </si>
  <si>
    <t>Xây dựng quầy hàng bán sản phẩm OCOP</t>
  </si>
  <si>
    <t>Chi cục quản lý chất lượng nông lâm thủy sản</t>
  </si>
  <si>
    <t>Kiểm soát chất lượng sản phẩm tham gia Chương trình OCOP</t>
  </si>
  <si>
    <t>Hội người mù tỉnh</t>
  </si>
  <si>
    <t>Chi hỗ trợ kinh phí học tập</t>
  </si>
  <si>
    <t>Chi cục Bảo vệ môi trường</t>
  </si>
  <si>
    <t>Thùng đựng rác sau phân loại (2 thùng/hộ)</t>
  </si>
  <si>
    <t>Hỗ trợ chế phẩm sinh học Emic dạng lỏng</t>
  </si>
  <si>
    <t>Trung tâm nước sinh hoạt và vệ sinh môi trường NT</t>
  </si>
  <si>
    <t>Tập huấn, truyền thông tại các xã chưa đạt chuẩn (28 xã)</t>
  </si>
  <si>
    <t>Truyền thông trên các phương tiện thông tin đại chúng (Đài truyền hình, truyền thanh, báo)</t>
  </si>
  <si>
    <t>Thu thập, cập nhật dữ liệu vào Bộ chỉ số theo dõi - đánh giá nước sạch, lấy mẫu phân tích đánh giá chất lượng nước năm 2020</t>
  </si>
  <si>
    <t>Sở Tài nguyên và Môi trường</t>
  </si>
  <si>
    <t>Hội làm vườn và trang trại tỉnh</t>
  </si>
  <si>
    <t>Tập huấn, hướng dẫn làm vườn mẫu và nâng cấp vườn mẫu thích ứng biến đổi khí hậu tại các xã chưa đạt chuẩn</t>
  </si>
  <si>
    <t>Bộ Chỉ huy Quân sự tỉnh</t>
  </si>
  <si>
    <t>Hỗ trợ kinh phí bồi dưỡng chuyên sâu chức danh theo Kế hoạch số 197/KH-UBND ngày 04/7/2019 của UBND tỉnh</t>
  </si>
  <si>
    <t>Ủy ban Mặt trận Tổ quốc tỉnh</t>
  </si>
  <si>
    <t xml:space="preserve">Thực hiện Cuộc vận động “Toàn dân đoàn kết xây dựng NTM, đô thị văn minh”  </t>
  </si>
  <si>
    <t>Sở Văn hóa, Thể thao và Du lịch</t>
  </si>
  <si>
    <t>Kinh phí tổ chức Hội thi chế biến các sản phẩm ẩm thực địa phương có thể tham gia Chương trình OCOP</t>
  </si>
  <si>
    <t>Đài Phát thanh và Truyền hình tỉnh</t>
  </si>
  <si>
    <t>Thực hiện Chuyên mục, chuyên đề Nông thôn mới, …</t>
  </si>
  <si>
    <t>Báo Hà Tĩnh</t>
  </si>
  <si>
    <t>Tổ chức cuộc thi viết Xây dựng nông thôn mới trên báo Hà Tĩnh lần thứ VI, chuyên trang NTM</t>
  </si>
  <si>
    <t>Sở Giao thông Vận tải</t>
  </si>
  <si>
    <t>Xây dựng Video hướng dẫn về quy trình, giải pháp về duy bão dưỡng, nâng cấp đường giao thông theo công nghệ mới</t>
  </si>
  <si>
    <t>Sở Thông tin và Truyền thông</t>
  </si>
  <si>
    <t>Tuyên truyền nông thôn mới qua các báo chuyên ngành: Nông nghiệp Việt Nam, Kinh tế nông thôn,  xuất bản cuốn sách "Điểm sáng nông thôn mới"</t>
  </si>
  <si>
    <t>Sở Y tế</t>
  </si>
  <si>
    <t>Sở Giáo dục và Đào tạo</t>
  </si>
  <si>
    <t>Sở Kế hoạch và Đầu tư</t>
  </si>
  <si>
    <t>Sở Tài chính</t>
  </si>
  <si>
    <t>Sở Xây dựng</t>
  </si>
  <si>
    <t>Sở Lao động, Thương binh và Xã hội</t>
  </si>
  <si>
    <t>Sở Nông nghiệp và Phát triển nông thôn</t>
  </si>
  <si>
    <t>Sở Tư pháp</t>
  </si>
  <si>
    <t>Sở Nội vụ</t>
  </si>
  <si>
    <t>Cục Thống kê</t>
  </si>
  <si>
    <t>Công an tỉnh</t>
  </si>
  <si>
    <t>Các huyện, thành phố, thị xã</t>
  </si>
  <si>
    <t>Thành phố Hà Tĩnh</t>
  </si>
  <si>
    <t>B</t>
  </si>
  <si>
    <t>SỐ VỐN CHƯA PHÂN BỔ CHI TIẾT</t>
  </si>
  <si>
    <t>Chương trình nước sạch</t>
  </si>
  <si>
    <t>Hỗ trợ đề án thí điểm hoàn thiện và nhân rộng mô hình bảo vệ môi trường trong xây dựng NTM</t>
  </si>
  <si>
    <t>Kinh phí thực hiện sản phẩm tiềm năng ở địa phương</t>
  </si>
  <si>
    <t>Xây dựng mô hình Gạo hữu cơ trồng trên ruộng rươi, cáy (huyện Đức Thọ)</t>
  </si>
  <si>
    <t>Dự phòng thực hiện các nhiệm vụ đột xuất</t>
  </si>
  <si>
    <t>BIỂU 7</t>
  </si>
  <si>
    <t>UỶ BAN NHÂN DÂN TỈNH HÀ TĨNH</t>
  </si>
  <si>
    <t>SỞ GIAO THÔNG VẬN TẢI</t>
  </si>
  <si>
    <t>Huyện, thị xã,
 thành phố</t>
  </si>
  <si>
    <t>Khối lượng theo kế hoạch UBND tỉnh</t>
  </si>
  <si>
    <t>Kết quả thực hiện lũy kế đến thời điểm báo cáo</t>
  </si>
  <si>
    <t>Mức độ hoàn thành kế hoạch đầu năm</t>
  </si>
  <si>
    <t>Ghi chú:</t>
  </si>
  <si>
    <t>Định mức cho 1 km đường (tấn/km)</t>
  </si>
  <si>
    <t>Định mức xi măng tính cho 1km rãnh (tấn/km)</t>
  </si>
  <si>
    <t>Đường giao thông
(km)</t>
  </si>
  <si>
    <t>Nâng cấp phục hồi mặt đường BTXM (km)</t>
  </si>
  <si>
    <t>Rãnh thoát nước (km)</t>
  </si>
  <si>
    <t>Tổng khối lượng xi măng 
(tấn)</t>
  </si>
  <si>
    <t>Đường giao thông (km)</t>
  </si>
  <si>
    <t>Tổng khối lượng xi măng đã nhận
(tấn)</t>
  </si>
  <si>
    <t>Đường giao thông (%)</t>
  </si>
  <si>
    <t>Nâng cấp phục hồi mặt đường BTXM (%)</t>
  </si>
  <si>
    <t>Rãnh thoát nước (%)</t>
  </si>
  <si>
    <t>Loại đường</t>
  </si>
  <si>
    <t>ĐMXM theo 3212</t>
  </si>
  <si>
    <t>ĐMXM theo TT10.2019</t>
  </si>
  <si>
    <t>Chênh</t>
  </si>
  <si>
    <t>Loại rãnh</t>
  </si>
  <si>
    <t>Trục xã</t>
  </si>
  <si>
    <t>Rãnh trục xã</t>
  </si>
  <si>
    <t>Trục thôn</t>
  </si>
  <si>
    <t>Rãnh BTXM có nắp</t>
  </si>
  <si>
    <t>Ngõ xóm</t>
  </si>
  <si>
    <t>Rãnh BTXM không nắp</t>
  </si>
  <si>
    <t>Rãnh gạch xây có nắp</t>
  </si>
  <si>
    <t>Rãnh gạch xây không nắp</t>
  </si>
  <si>
    <t>Rãnh trục thôn</t>
  </si>
  <si>
    <t>Thị xã Hồng Lĩnh</t>
  </si>
  <si>
    <t xml:space="preserve">Ghi chú: </t>
  </si>
  <si>
    <t>Đến 17h00 các địa phương Lộc Hà, TX Kỳ Anh, Hương Khê, Vũ Quang chưa báo cáo cập nhật khối lượng; TP Hà Tĩnh báo cáo giữ nguyên số liệu tuần trước</t>
  </si>
  <si>
    <t>BIỂU 5. BÁO CÁO  KẾT QUẢ THỰC HIỆN KẾ HOẠCH LÀM ĐƯỜNG GIAO THÔNG, RÃNH THOÁT NƯỚC, PHỤC HỒI MẶT ĐƯỜNG BTXM THEO CƠ CHẾ HỖ TRỢ CỦA TỈNH ĐẾN NGÀY 20/8/2020</t>
  </si>
  <si>
    <t>Thang 07/2020</t>
  </si>
  <si>
    <t>19/21 xã, chỉ có xã Cẩm Quan và Yên Hòa thành lập được mô hình</t>
  </si>
  <si>
    <t>7/9 xã, chỉ có xã Đức Lĩnh và Sơn Thọ thành lập mới được mô hình</t>
  </si>
  <si>
    <t>156 xã</t>
  </si>
  <si>
    <t>BIỂU 3: TỔNG HỢP KẾT QUẢ THÀNH LẬP MỚI CÁC TỔ HỢP TÁC TRONG THÁNG 07, 08 NĂM 2020 VÀ LŨY KẾ ĐẾN NAY</t>
  </si>
  <si>
    <t>5/9 xã, chỉ có xã Thọ Điền, Đức Lĩnh, Đức Liên và Đức Bồng thành lập mới được THT</t>
  </si>
  <si>
    <t>5/5 xã,</t>
  </si>
  <si>
    <t>18/20 xã, chỉ có xã Lộc Yên và Hà Linh thành lập mới được THT</t>
  </si>
  <si>
    <t>173 xã</t>
  </si>
  <si>
    <t>Tháng 07/2020</t>
  </si>
  <si>
    <t>4/5 xã, chỉ có xã Thạch Trung thành lập mới được HTX</t>
  </si>
  <si>
    <t>8/9 xã, chỉ có xã Thọ Điền thành lập mới được HTX</t>
  </si>
  <si>
    <t>167 xã</t>
  </si>
  <si>
    <t>20/21 xã, chỉ có các xã Cẩm Nhượng thành lập mới được DN</t>
  </si>
</sst>
</file>

<file path=xl/styles.xml><?xml version="1.0" encoding="utf-8"?>
<styleSheet xmlns="http://schemas.openxmlformats.org/spreadsheetml/2006/main" xmlns:mc="http://schemas.openxmlformats.org/markup-compatibility/2006" xmlns:x14ac="http://schemas.microsoft.com/office/spreadsheetml/2009/9/ac" mc:Ignorable="x14ac">
  <numFmts count="1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00.000"/>
    <numFmt numFmtId="167" formatCode="&quot;?&quot;#,##0;&quot;?&quot;\-#,##0"/>
    <numFmt numFmtId="168" formatCode="_-* #,##0_-;\-* #,##0_-;_-* &quot;-&quot;_-;_-@_-"/>
    <numFmt numFmtId="169" formatCode="&quot;$&quot;#,##0;[Red]\-&quot;$&quot;#,##0"/>
    <numFmt numFmtId="170" formatCode="&quot;\&quot;#,##0.00;[Red]&quot;\&quot;\-#,##0.00"/>
    <numFmt numFmtId="171" formatCode="&quot;\&quot;#,##0;[Red]&quot;\&quot;\-#,##0"/>
    <numFmt numFmtId="172" formatCode="#,##0\ &quot;F&quot;;[Red]\-#,##0\ &quot;F&quot;"/>
    <numFmt numFmtId="173" formatCode="#,##0.00\ &quot;F&quot;;\-#,##0.00\ &quot;F&quot;"/>
    <numFmt numFmtId="174" formatCode="0.000"/>
    <numFmt numFmtId="175" formatCode="\$#,##0\ ;\(\$#,##0\)"/>
    <numFmt numFmtId="176" formatCode="_-&quot;£&quot;* #,##0_-;\-&quot;£&quot;* #,##0_-;_-&quot;£&quot;* &quot;-&quot;_-;_-@_-"/>
    <numFmt numFmtId="177" formatCode="#,##0\ &quot;kr&quot;;\-#,##0\ &quot;kr&quot;"/>
    <numFmt numFmtId="178" formatCode="_-* #,##0.00_-;\-* #,##0.00_-;_-* &quot;-&quot;??_-;_-@_-"/>
    <numFmt numFmtId="179" formatCode="_-&quot;$&quot;* #,##0_-;\-&quot;$&quot;* #,##0_-;_-&quot;$&quot;* &quot;-&quot;_-;_-@_-"/>
    <numFmt numFmtId="180" formatCode="_-&quot;$&quot;* #,##0.00_-;\-&quot;$&quot;* #,##0.00_-;_-&quot;$&quot;* &quot;-&quot;??_-;_-@_-"/>
    <numFmt numFmtId="181" formatCode="_(* #,##0_);_(* \(#,##0\);_(* &quot;-&quot;??_);_(@_)"/>
    <numFmt numFmtId="182" formatCode="0.0"/>
    <numFmt numFmtId="183" formatCode="0.0%"/>
    <numFmt numFmtId="184" formatCode="#,##0.0"/>
    <numFmt numFmtId="185" formatCode="_-&quot;Z$&quot;* #,##0_-;\-&quot;Z$&quot;* #,##0_-;_-&quot;Z$&quot;* &quot;-&quot;_-;_-@_-"/>
    <numFmt numFmtId="186" formatCode="##.##%"/>
    <numFmt numFmtId="187" formatCode="_ * #,##0.00_ ;_ * \-#,##0.00_ ;_ * &quot;-&quot;??_ ;_ @_ "/>
    <numFmt numFmtId="188" formatCode="_ * #,##0_ ;_ * \-#,##0_ ;_ * &quot;-&quot;_ ;_ @_ "/>
    <numFmt numFmtId="189" formatCode="_-* #,##0\ _F_-;\-* #,##0\ _F_-;_-* &quot;-&quot;\ _F_-;_-@_-"/>
    <numFmt numFmtId="190" formatCode="_(&quot;Z$&quot;* #,##0_);_(&quot;Z$&quot;* \(#,##0\);_(&quot;Z$&quot;* &quot;-&quot;_);_(@_)"/>
    <numFmt numFmtId="191" formatCode="_-&quot;ñ&quot;* #,##0_-;\-&quot;ñ&quot;* #,##0_-;_-&quot;ñ&quot;* &quot;-&quot;_-;_-@_-"/>
    <numFmt numFmtId="192" formatCode="_-* #,##0.00\ _F_-;\-* #,##0.00\ _F_-;_-* &quot;-&quot;??\ _F_-;_-@_-"/>
    <numFmt numFmtId="193" formatCode="_-* #,##0.00\ _ñ_-;\-* #,##0.00\ _ñ_-;_-* &quot;-&quot;??\ _ñ_-;_-@_-"/>
    <numFmt numFmtId="194" formatCode="_-* #,##0.00\ _V_N_D_-;\-* #,##0.00\ _V_N_D_-;_-* &quot;-&quot;??\ _V_N_D_-;_-@_-"/>
    <numFmt numFmtId="195" formatCode="_(&quot;$&quot;\ * #,##0_);_(&quot;$&quot;\ * \(#,##0\);_(&quot;$&quot;\ * &quot;-&quot;_);_(@_)"/>
    <numFmt numFmtId="196" formatCode="_-* #,##0\ &quot;F&quot;_-;\-* #,##0\ &quot;F&quot;_-;_-* &quot;-&quot;\ &quot;F&quot;_-;_-@_-"/>
    <numFmt numFmtId="197" formatCode="_-* #,##0\ &quot;ñ&quot;_-;\-* #,##0\ &quot;ñ&quot;_-;_-* &quot;-&quot;\ &quot;ñ&quot;_-;_-@_-"/>
    <numFmt numFmtId="198" formatCode="_-* #,##0\ _ñ_-;\-* #,##0\ _ñ_-;_-* &quot;-&quot;\ _ñ_-;_-@_-"/>
    <numFmt numFmtId="199" formatCode="_-* #,##0\ _V_N_D_-;\-* #,##0\ _V_N_D_-;_-* &quot;-&quot;\ _V_N_D_-;_-@_-"/>
    <numFmt numFmtId="200" formatCode="_ &quot;\&quot;* #,##0_ ;_ &quot;\&quot;* \-#,##0_ ;_ &quot;\&quot;* &quot;-&quot;_ ;_ @_ "/>
    <numFmt numFmtId="201" formatCode="###0"/>
    <numFmt numFmtId="202" formatCode="&quot;Z$&quot;#,##0_);[Red]\(&quot;Z$&quot;#,##0\)"/>
    <numFmt numFmtId="203" formatCode="_-&quot;Z$&quot;* #,##0.00_-;\-&quot;Z$&quot;* #,##0.00_-;_-&quot;Z$&quot;* &quot;-&quot;??_-;_-@_-"/>
    <numFmt numFmtId="204" formatCode="&quot;Z$&quot;#&quot;Z$&quot;##0_);\(&quot;Z$&quot;#&quot;Z$&quot;##0\)"/>
    <numFmt numFmtId="205" formatCode="_(&quot;RM&quot;* #,##0.00_);_(&quot;RM&quot;* \(#,##0.00\);_(&quot;RM&quot;* &quot;-&quot;??_);_(@_)"/>
    <numFmt numFmtId="206" formatCode="_(&quot;RM&quot;* #,##0_);_(&quot;RM&quot;* \(#,##0\);_(&quot;RM&quot;* &quot;-&quot;_);_(@_)"/>
    <numFmt numFmtId="207" formatCode="#,##0.000000"/>
    <numFmt numFmtId="208" formatCode="_ &quot;\&quot;* #,##0.00_ ;_ &quot;\&quot;* \-#,##0.00_ ;_ &quot;\&quot;* &quot;-&quot;??_ ;_ @_ "/>
    <numFmt numFmtId="209" formatCode="_(* #,##0.00000000_);_(* \(#,##0.00000000\);_(* &quot;-&quot;??_);_(@_)"/>
    <numFmt numFmtId="210" formatCode="#,##0.0_);\(#,##0.0\)"/>
    <numFmt numFmtId="211" formatCode="&quot;£&quot;#,##0.00"/>
    <numFmt numFmtId="212" formatCode="_ * #,##0.00_)&quot;£&quot;_ ;_ * \(#,##0.00\)&quot;£&quot;_ ;_ * &quot;-&quot;??_)&quot;£&quot;_ ;_ @_ "/>
    <numFmt numFmtId="213" formatCode="0.0%;\(0.0%\)"/>
    <numFmt numFmtId="214" formatCode="##,###.##"/>
    <numFmt numFmtId="215" formatCode="_-* #,##0.00\ &quot;F&quot;_-;\-* #,##0.00\ &quot;F&quot;_-;_-* &quot;-&quot;??\ &quot;F&quot;_-;_-@_-"/>
    <numFmt numFmtId="216" formatCode="0.000_)"/>
    <numFmt numFmtId="217" formatCode="#,##0;\(#,##0\)"/>
    <numFmt numFmtId="218" formatCode="#,##0.000"/>
    <numFmt numFmtId="219" formatCode="_ &quot;R&quot;\ * #,##0_ ;_ &quot;R&quot;\ * \-#,##0_ ;_ &quot;R&quot;\ * &quot;-&quot;_ ;_ @_ "/>
    <numFmt numFmtId="220" formatCode="&quot;Z$&quot;#,##0.000_);[Red]\(&quot;Z$&quot;#,##0.00\)"/>
    <numFmt numFmtId="221" formatCode="##,##0%"/>
    <numFmt numFmtId="222" formatCode="#,###%"/>
    <numFmt numFmtId="223" formatCode="##.##"/>
    <numFmt numFmtId="224" formatCode="###,###"/>
    <numFmt numFmtId="225" formatCode="###.###"/>
    <numFmt numFmtId="226" formatCode="##,###.####"/>
    <numFmt numFmtId="227" formatCode="\t0.00%"/>
    <numFmt numFmtId="228" formatCode="#0.##"/>
    <numFmt numFmtId="229" formatCode="##,##0.##"/>
    <numFmt numFmtId="230" formatCode="_(\§\g\ #,##0_);_(\§\g\ \(#,##0\);_(\§\g\ &quot;-&quot;??_);_(@_)"/>
    <numFmt numFmtId="231" formatCode="_(\§\g\ #,##0_);_(\§\g\ \(#,##0\);_(\§\g\ &quot;-&quot;_);_(@_)"/>
    <numFmt numFmtId="232" formatCode="_-&quot;F&quot;\ * #,##0.0_-;_-&quot;F&quot;\ * #,##0.0\-;_-&quot;F&quot;\ * &quot;-&quot;??_-;_-@_-"/>
    <numFmt numFmtId="233" formatCode="&quot;\&quot;#,##0.00;[Red]&quot;\&quot;&quot;\&quot;&quot;\&quot;&quot;\&quot;&quot;\&quot;&quot;\&quot;\-#,##0.00"/>
    <numFmt numFmtId="234" formatCode="\t#\ ??/??"/>
    <numFmt numFmtId="235" formatCode="\§\g#,##0_);\(\§\g#,##0\)"/>
    <numFmt numFmtId="236" formatCode="_-[$€-2]* #,##0.00_-;\-[$€-2]* #,##0.00_-;_-[$€-2]* &quot;-&quot;??_-"/>
    <numFmt numFmtId="237" formatCode="_ * #,##0.00_)_d_ ;_ * \(#,##0.00\)_d_ ;_ * &quot;-&quot;??_)_d_ ;_ @_ "/>
    <numFmt numFmtId="238" formatCode="#,##0_);\-#,##0_)"/>
    <numFmt numFmtId="239" formatCode="#."/>
    <numFmt numFmtId="240" formatCode="&quot;Z$&quot;#,##0_);\(&quot;Z$&quot;#,##0\)"/>
    <numFmt numFmtId="241" formatCode="#,##0\ &quot;$&quot;_);\(#,##0\ &quot;$&quot;\)"/>
    <numFmt numFmtId="242" formatCode="mmm"/>
    <numFmt numFmtId="243" formatCode="&quot;R&quot;\ #,##0.00;&quot;R&quot;\ \-#,##0.00"/>
    <numFmt numFmtId="244" formatCode="&quot;D&quot;&quot;D&quot;&quot;D&quot;\ mmm\ &quot;D&quot;__"/>
    <numFmt numFmtId="245" formatCode="#,##0\ &quot;$&quot;_);[Red]\(#,##0\ &quot;$&quot;\)"/>
    <numFmt numFmtId="246" formatCode="&quot;$&quot;###,0&quot;.&quot;00_);[Red]\(&quot;$&quot;###,0&quot;.&quot;00\)"/>
    <numFmt numFmtId="247" formatCode="&quot;\&quot;#,##0;[Red]\-&quot;\&quot;#,##0"/>
    <numFmt numFmtId="248" formatCode="&quot;\&quot;#,##0.00;\-&quot;\&quot;#,##0.00"/>
    <numFmt numFmtId="249" formatCode="#,##0.00_);\-#,##0.00_)"/>
    <numFmt numFmtId="250" formatCode="#,##0.000_);\(#,##0.000\)"/>
    <numFmt numFmtId="251" formatCode="#"/>
    <numFmt numFmtId="252" formatCode="&quot;¡Ì&quot;#,##0;[Red]\-&quot;¡Ì&quot;#,##0"/>
    <numFmt numFmtId="253" formatCode="_(&quot;.&quot;* #&quot;Z$&quot;##0_);_(&quot;.&quot;* \(#&quot;Z$&quot;##0\);_(&quot;.&quot;* &quot;-&quot;_);_(@_)"/>
    <numFmt numFmtId="254" formatCode="&quot;Z$&quot;#&quot;Z$&quot;##0_);[Red]\(&quot;Z$&quot;#&quot;Z$&quot;##0\)"/>
    <numFmt numFmtId="255" formatCode="#,##0.00\ &quot;F&quot;;[Red]\-#,##0.00\ &quot;F&quot;"/>
    <numFmt numFmtId="256" formatCode="&quot;.&quot;#,##0.00_);[Red]\(&quot;.&quot;#,##0.00\)"/>
    <numFmt numFmtId="257" formatCode="#&quot;,&quot;##0.00\ &quot;F&quot;;[Red]\-#&quot;,&quot;##0.00\ &quot;F&quot;"/>
    <numFmt numFmtId="258" formatCode="&quot;£&quot;#,##0;[Red]\-&quot;£&quot;#,##0"/>
    <numFmt numFmtId="259" formatCode="_-* #,##0.0\ _F_-;\-* #,##0.0\ _F_-;_-* &quot;-&quot;??\ _F_-;_-@_-"/>
    <numFmt numFmtId="260" formatCode="_-&quot;£&quot;* #,##0.00_-;\-&quot;£&quot;* #,##0.00_-;_-&quot;£&quot;* &quot;-&quot;??_-;_-@_-"/>
    <numFmt numFmtId="261" formatCode="_(* #,##0.00_ \ \ *);_(* \(#,##0.00\);_(* &quot;-&quot;??_);_(@_)"/>
    <numFmt numFmtId="262" formatCode="0.00000000000E+00;\?"/>
    <numFmt numFmtId="263" formatCode="#,##0\ &quot;FB&quot;;[Red]\-#,##0\ &quot;FB&quot;"/>
    <numFmt numFmtId="264" formatCode="#,##0.00\ \ \ \ "/>
    <numFmt numFmtId="265" formatCode="&quot;£&quot;#,##0;\-&quot;£&quot;#,##0"/>
    <numFmt numFmtId="266" formatCode="&quot;Rp&quot;#,##0.00_);[Red]\(&quot;Rp&quot;#,##0.00\)"/>
    <numFmt numFmtId="267" formatCode="_-* ###,0&quot;.&quot;00\ _F_B_-;\-* ###,0&quot;.&quot;00\ _F_B_-;_-* &quot;-&quot;??\ _F_B_-;_-@_-"/>
    <numFmt numFmtId="268" formatCode="&quot;\&quot;#,##0;&quot;\&quot;\-#,##0"/>
    <numFmt numFmtId="269" formatCode="#,##0.00\ \ "/>
    <numFmt numFmtId="270" formatCode="#,##0\ &quot;F&quot;;\-#,##0\ &quot;F&quot;"/>
    <numFmt numFmtId="271" formatCode="#,##0.0\½"/>
    <numFmt numFmtId="272" formatCode="_-* ###,0&quot;.&quot;00_-;\-* ###,0&quot;.&quot;00_-;_-* &quot;-&quot;??_-;_-@_-"/>
    <numFmt numFmtId="273" formatCode="_-* #,##0\ _F_-;\-* #,##0\ _F_-;_-* &quot;-&quot;??\ _F_-;_-@_-"/>
    <numFmt numFmtId="274" formatCode="&quot;$&quot;#,##0;\-&quot;$&quot;#,##0"/>
    <numFmt numFmtId="275" formatCode="0.000\ "/>
    <numFmt numFmtId="276" formatCode="#,##0\ &quot;Lt&quot;;[Red]\-#,##0\ &quot;Lt&quot;"/>
    <numFmt numFmtId="277" formatCode="&quot;\&quot;#,##0;&quot;\&quot;&quot;\&quot;&quot;\&quot;&quot;\&quot;&quot;\&quot;&quot;\&quot;&quot;\&quot;\-#,##0"/>
    <numFmt numFmtId="278" formatCode="_(&quot;Z$&quot;* #,##0.00_);_(&quot;Z$&quot;* \(#,##0.00\);_(&quot;Z$&quot;* &quot;-&quot;??_);_(@_)"/>
    <numFmt numFmtId="279" formatCode="_-* #,##0\ _₫_-;\-* #,##0\ _₫_-;_-* &quot;-&quot;??\ _₫_-;_-@_-"/>
    <numFmt numFmtId="280" formatCode="\$#,##0_);\(\$#,##0\)"/>
    <numFmt numFmtId="281" formatCode="#,##0.0000"/>
    <numFmt numFmtId="282" formatCode="&quot;(&quot;0&quot;)&quot;"/>
    <numFmt numFmtId="283" formatCode="_(* #,##0.000_);_(* \(#,##0.000\);_(* &quot;-&quot;??_);_(@_)"/>
  </numFmts>
  <fonts count="260">
    <font>
      <sz val="10"/>
      <color theme="1"/>
      <name val=".VnTime"/>
      <family val="2"/>
    </font>
    <font>
      <sz val="11"/>
      <color theme="1"/>
      <name val="Calibri"/>
      <family val="2"/>
      <scheme val="minor"/>
    </font>
    <font>
      <sz val="11"/>
      <color theme="1"/>
      <name val="Calibri"/>
      <family val="2"/>
      <scheme val="minor"/>
    </font>
    <font>
      <sz val="11"/>
      <color indexed="8"/>
      <name val="Calibri"/>
      <family val="2"/>
    </font>
    <font>
      <sz val="11"/>
      <color indexed="8"/>
      <name val="Calibri"/>
      <family val="2"/>
      <charset val="163"/>
    </font>
    <font>
      <sz val="12"/>
      <name val="Times New Roman"/>
      <family val="1"/>
    </font>
    <font>
      <sz val="11"/>
      <name val="??"/>
      <family val="3"/>
    </font>
    <font>
      <sz val="12"/>
      <name val="????"/>
      <charset val="136"/>
    </font>
    <font>
      <sz val="12"/>
      <name val="???"/>
      <family val="3"/>
    </font>
    <font>
      <sz val="12"/>
      <name val="Courier"/>
      <family val="3"/>
    </font>
    <font>
      <sz val="11"/>
      <name val="–¾’©"/>
      <family val="1"/>
      <charset val="128"/>
    </font>
    <font>
      <b/>
      <u/>
      <sz val="14"/>
      <color indexed="8"/>
      <name val=".VnBook-AntiquaH"/>
      <family val="2"/>
    </font>
    <font>
      <sz val="11"/>
      <name val=".VnTime"/>
      <family val="2"/>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1"/>
      <color indexed="9"/>
      <name val="Calibri"/>
      <family val="2"/>
    </font>
    <font>
      <sz val="12"/>
      <name val="¹UAAA¼"/>
      <family val="3"/>
      <charset val="129"/>
    </font>
    <font>
      <sz val="12"/>
      <name val="¹ÙÅÁÃ¼"/>
      <family val="1"/>
      <charset val="129"/>
    </font>
    <font>
      <sz val="10"/>
      <name val="Arial"/>
      <family val="2"/>
      <charset val="163"/>
    </font>
    <font>
      <sz val="11"/>
      <color indexed="20"/>
      <name val="Calibri"/>
      <family val="2"/>
    </font>
    <font>
      <sz val="12"/>
      <name val="Helv"/>
      <family val="2"/>
    </font>
    <font>
      <sz val="10"/>
      <name val="±¼¸²A¼"/>
      <family val="3"/>
      <charset val="129"/>
    </font>
    <font>
      <sz val="10"/>
      <name val="Arial"/>
      <family val="2"/>
    </font>
    <font>
      <b/>
      <sz val="11"/>
      <color indexed="52"/>
      <name val="Calibri"/>
      <family val="2"/>
    </font>
    <font>
      <sz val="12"/>
      <name val=".VnTime"/>
      <family val="2"/>
    </font>
    <font>
      <sz val="10"/>
      <name val=".VnTime"/>
      <family val="2"/>
    </font>
    <font>
      <sz val="12"/>
      <name val="Times New Roman"/>
      <family val="1"/>
      <charset val="163"/>
    </font>
    <font>
      <sz val="11"/>
      <color indexed="8"/>
      <name val="Times New Roman"/>
      <family val="2"/>
    </font>
    <font>
      <b/>
      <sz val="11"/>
      <color indexed="9"/>
      <name val="Calibri"/>
      <family val="2"/>
    </font>
    <font>
      <i/>
      <sz val="11"/>
      <color indexed="23"/>
      <name val="Calibri"/>
      <family val="2"/>
    </font>
    <font>
      <sz val="11"/>
      <color indexed="17"/>
      <name val="Calibri"/>
      <family val="2"/>
    </font>
    <font>
      <sz val="8"/>
      <name val="Arial"/>
      <family val="2"/>
    </font>
    <font>
      <b/>
      <sz val="12"/>
      <name val="Arial"/>
      <family val="2"/>
    </font>
    <font>
      <b/>
      <sz val="18"/>
      <name val="Arial"/>
      <family val="2"/>
    </font>
    <font>
      <b/>
      <sz val="15"/>
      <color indexed="56"/>
      <name val="Calibri"/>
      <family val="2"/>
    </font>
    <font>
      <b/>
      <sz val="13"/>
      <color indexed="56"/>
      <name val="Calibri"/>
      <family val="2"/>
    </font>
    <font>
      <b/>
      <sz val="11"/>
      <color indexed="56"/>
      <name val="Calibri"/>
      <family val="2"/>
    </font>
    <font>
      <b/>
      <sz val="14"/>
      <name val=".VnTimeH"/>
      <family val="2"/>
    </font>
    <font>
      <sz val="11"/>
      <color indexed="62"/>
      <name val="Calibri"/>
      <family val="2"/>
    </font>
    <font>
      <sz val="11"/>
      <color indexed="52"/>
      <name val="Calibri"/>
      <family val="2"/>
    </font>
    <font>
      <sz val="12"/>
      <name val="Arial"/>
      <family val="2"/>
    </font>
    <font>
      <sz val="11"/>
      <color indexed="60"/>
      <name val="Calibri"/>
      <family val="2"/>
    </font>
    <font>
      <sz val="14"/>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VnArial"/>
      <family val="2"/>
    </font>
    <font>
      <sz val="10"/>
      <name val=" "/>
      <family val="1"/>
      <charset val="136"/>
    </font>
    <font>
      <sz val="14"/>
      <name val="뼻뮝"/>
      <family val="3"/>
    </font>
    <font>
      <sz val="12"/>
      <name val="바탕체"/>
      <family val="3"/>
    </font>
    <font>
      <sz val="12"/>
      <name val="뼻뮝"/>
      <family val="3"/>
    </font>
    <font>
      <sz val="9"/>
      <name val="Arial"/>
      <family val="2"/>
    </font>
    <font>
      <b/>
      <sz val="12"/>
      <name val="Times New Roman"/>
      <family val="1"/>
    </font>
    <font>
      <sz val="10"/>
      <color indexed="8"/>
      <name val=".VnTime"/>
      <family val="2"/>
    </font>
    <font>
      <sz val="12"/>
      <name val="Times New Roman"/>
      <family val="1"/>
    </font>
    <font>
      <sz val="13"/>
      <color indexed="8"/>
      <name val="Times New Roman"/>
      <family val="2"/>
    </font>
    <font>
      <sz val="13"/>
      <color indexed="9"/>
      <name val="Times New Roman"/>
      <family val="2"/>
    </font>
    <font>
      <b/>
      <sz val="13"/>
      <color indexed="63"/>
      <name val="Times New Roman"/>
      <family val="2"/>
    </font>
    <font>
      <sz val="13"/>
      <color indexed="62"/>
      <name val="Times New Roman"/>
      <family val="2"/>
    </font>
    <font>
      <b/>
      <sz val="15"/>
      <color indexed="56"/>
      <name val="Times New Roman"/>
      <family val="2"/>
    </font>
    <font>
      <b/>
      <sz val="13"/>
      <color indexed="56"/>
      <name val="Times New Roman"/>
      <family val="2"/>
    </font>
    <font>
      <b/>
      <sz val="11"/>
      <color indexed="56"/>
      <name val="Times New Roman"/>
      <family val="2"/>
    </font>
    <font>
      <b/>
      <sz val="13"/>
      <color indexed="9"/>
      <name val="Times New Roman"/>
      <family val="2"/>
    </font>
    <font>
      <sz val="13"/>
      <color indexed="52"/>
      <name val="Times New Roman"/>
      <family val="2"/>
    </font>
    <font>
      <b/>
      <sz val="13"/>
      <color indexed="52"/>
      <name val="Times New Roman"/>
      <family val="2"/>
    </font>
    <font>
      <b/>
      <sz val="13"/>
      <color indexed="8"/>
      <name val="Times New Roman"/>
      <family val="2"/>
    </font>
    <font>
      <sz val="13"/>
      <color indexed="17"/>
      <name val="Times New Roman"/>
      <family val="2"/>
    </font>
    <font>
      <sz val="13"/>
      <color indexed="60"/>
      <name val="Times New Roman"/>
      <family val="2"/>
    </font>
    <font>
      <sz val="13"/>
      <color indexed="10"/>
      <name val="Times New Roman"/>
      <family val="2"/>
    </font>
    <font>
      <i/>
      <sz val="13"/>
      <color indexed="23"/>
      <name val="Times New Roman"/>
      <family val="2"/>
    </font>
    <font>
      <sz val="13"/>
      <color indexed="20"/>
      <name val="Times New Roman"/>
      <family val="2"/>
    </font>
    <font>
      <sz val="10"/>
      <color indexed="8"/>
      <name val=".VnTime"/>
      <family val="2"/>
    </font>
    <font>
      <sz val="11"/>
      <color indexed="8"/>
      <name val="Calibri"/>
      <family val="2"/>
      <charset val="163"/>
    </font>
    <font>
      <sz val="10"/>
      <name val="Arial"/>
      <family val="2"/>
    </font>
    <font>
      <b/>
      <sz val="11"/>
      <name val="Times New Roman"/>
      <family val="1"/>
    </font>
    <font>
      <sz val="12"/>
      <name val="VNI-Times"/>
    </font>
    <font>
      <sz val="10"/>
      <name val=".VnArial"/>
      <family val="2"/>
    </font>
    <font>
      <sz val="12"/>
      <name val="돋움체"/>
      <family val="3"/>
      <charset val="129"/>
    </font>
    <font>
      <b/>
      <sz val="10"/>
      <name val="SVNtimes new roman"/>
      <family val="2"/>
    </font>
    <font>
      <sz val="12"/>
      <name val="VNtimes New Roman"/>
      <family val="2"/>
    </font>
    <font>
      <sz val="10"/>
      <name val="AngsanaUPC"/>
      <family val="1"/>
    </font>
    <font>
      <sz val="10"/>
      <name val="??"/>
      <family val="3"/>
      <charset val="129"/>
    </font>
    <font>
      <sz val="12"/>
      <name val="????"/>
      <family val="1"/>
      <charset val="136"/>
    </font>
    <font>
      <sz val="12"/>
      <name val="|??¢¥¢¬¨Ï"/>
      <family val="1"/>
      <charset val="129"/>
    </font>
    <font>
      <sz val="14"/>
      <name val="뼻뮝"/>
      <family val="3"/>
      <charset val="129"/>
    </font>
    <font>
      <sz val="10"/>
      <name val="VNI-Times"/>
    </font>
    <font>
      <sz val="10"/>
      <name val="Helv"/>
      <family val="2"/>
    </font>
    <font>
      <sz val="10"/>
      <color indexed="8"/>
      <name val="Arial"/>
      <family val="2"/>
    </font>
    <font>
      <sz val="10"/>
      <name val="MS Sans Serif"/>
      <family val="2"/>
    </font>
    <font>
      <sz val="12"/>
      <name val="???"/>
    </font>
    <font>
      <sz val="12"/>
      <name val=".VnArial"/>
      <family val="2"/>
    </font>
    <font>
      <sz val="11"/>
      <name val="‚l‚r ‚oƒSƒVƒbƒN"/>
      <family val="3"/>
      <charset val="128"/>
    </font>
    <font>
      <sz val="12"/>
      <name val="바탕체"/>
      <family val="1"/>
      <charset val="129"/>
    </font>
    <font>
      <sz val="10"/>
      <name val="Times New Roman"/>
      <family val="1"/>
    </font>
    <font>
      <sz val="14"/>
      <name val="VnTime"/>
    </font>
    <font>
      <b/>
      <u/>
      <sz val="10"/>
      <name val="VNI-Times"/>
    </font>
    <font>
      <b/>
      <sz val="10"/>
      <name val=".VnArial"/>
      <family val="2"/>
    </font>
    <font>
      <sz val="11"/>
      <color indexed="10"/>
      <name val=".VnArial Narrow"/>
      <family val="2"/>
    </font>
    <font>
      <sz val="12"/>
      <name val=".VnArial Narrow"/>
      <family val="2"/>
    </font>
    <font>
      <sz val="10"/>
      <name val="VnTimes"/>
    </font>
    <font>
      <sz val="12"/>
      <color indexed="8"/>
      <name val="¹ÙÅÁÃ¼"/>
      <family val="1"/>
      <charset val="129"/>
    </font>
    <font>
      <sz val="11"/>
      <name val="VNtimes new roman"/>
      <family val="2"/>
    </font>
    <font>
      <sz val="11"/>
      <name val="±¼¸²Ã¼"/>
      <family val="3"/>
      <charset val="129"/>
    </font>
    <font>
      <sz val="8"/>
      <name val="Times New Roman"/>
      <family val="1"/>
    </font>
    <font>
      <sz val="11"/>
      <name val="Arial"/>
      <family val="2"/>
    </font>
    <font>
      <sz val="12"/>
      <name val="¹ÙÅÁÃ¼"/>
      <charset val="129"/>
    </font>
    <font>
      <sz val="12"/>
      <name val="Tms Rmn"/>
    </font>
    <font>
      <sz val="11"/>
      <name val="µ¸¿ò"/>
      <charset val="129"/>
    </font>
    <font>
      <sz val="12"/>
      <name val="System"/>
      <family val="1"/>
      <charset val="129"/>
    </font>
    <font>
      <sz val="10"/>
      <name val="Helv"/>
    </font>
    <font>
      <b/>
      <sz val="10"/>
      <name val="Helv"/>
    </font>
    <font>
      <b/>
      <sz val="8"/>
      <color indexed="12"/>
      <name val="Arial"/>
      <family val="2"/>
    </font>
    <font>
      <sz val="8"/>
      <color indexed="8"/>
      <name val="Arial"/>
      <family val="2"/>
    </font>
    <font>
      <sz val="11"/>
      <name val="Tms Rmn"/>
    </font>
    <font>
      <b/>
      <sz val="13"/>
      <name val=".VnArial Narrow"/>
      <family val="2"/>
    </font>
    <font>
      <sz val="13"/>
      <name val=".VnTime"/>
      <family val="2"/>
    </font>
    <font>
      <sz val="12"/>
      <color indexed="8"/>
      <name val="Times New Roman"/>
      <family val="2"/>
    </font>
    <font>
      <sz val="10"/>
      <name val="MS Serif"/>
      <family val="1"/>
    </font>
    <font>
      <sz val="10"/>
      <name val="Courier"/>
      <family val="3"/>
    </font>
    <font>
      <sz val="11"/>
      <name val="VNcentury Gothic"/>
      <family val="2"/>
    </font>
    <font>
      <b/>
      <sz val="15"/>
      <name val="VNcentury Gothic"/>
      <family val="2"/>
    </font>
    <font>
      <sz val="12"/>
      <name val="SVNtimes new roman"/>
      <family val="2"/>
    </font>
    <font>
      <sz val="8"/>
      <name val="SVNtimes new roman"/>
      <family val="2"/>
    </font>
    <font>
      <sz val="10"/>
      <name val="VNI-Aptima"/>
    </font>
    <font>
      <sz val="10"/>
      <name val="SVNtimes new roman"/>
      <family val="2"/>
    </font>
    <font>
      <sz val="10"/>
      <color indexed="8"/>
      <name val="MS Sans Serif"/>
      <family val="2"/>
    </font>
    <font>
      <sz val="10"/>
      <name val="Arial CE"/>
      <charset val="238"/>
    </font>
    <font>
      <i/>
      <sz val="10"/>
      <name val="Times New Roman"/>
      <family val="1"/>
    </font>
    <font>
      <sz val="10"/>
      <color indexed="16"/>
      <name val="MS Serif"/>
      <family val="1"/>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0"/>
      <name val=".VnArialH"/>
      <family val="2"/>
    </font>
    <font>
      <b/>
      <sz val="12"/>
      <name val=".VnBook-AntiquaH"/>
      <family val="2"/>
    </font>
    <font>
      <b/>
      <sz val="12"/>
      <color indexed="9"/>
      <name val="Tms Rmn"/>
    </font>
    <font>
      <b/>
      <sz val="12"/>
      <name val="Helv"/>
    </font>
    <font>
      <b/>
      <sz val="1"/>
      <color indexed="8"/>
      <name val="Courier"/>
      <family val="3"/>
    </font>
    <font>
      <b/>
      <sz val="8"/>
      <name val="MS Sans Serif"/>
      <family val="2"/>
    </font>
    <font>
      <b/>
      <sz val="10"/>
      <name val=".VnTime"/>
      <family val="2"/>
    </font>
    <font>
      <sz val="12"/>
      <name val="??"/>
      <family val="1"/>
      <charset val="129"/>
    </font>
    <font>
      <sz val="12"/>
      <name val="±¼¸²Ã¼"/>
      <family val="3"/>
      <charset val="129"/>
    </font>
    <font>
      <sz val="10"/>
      <name val="VNI-Helve"/>
    </font>
    <font>
      <u/>
      <sz val="12"/>
      <color indexed="12"/>
      <name val=".VnTime"/>
      <family val="2"/>
    </font>
    <font>
      <sz val="8"/>
      <name val="VNarial"/>
      <family val="2"/>
    </font>
    <font>
      <b/>
      <sz val="11"/>
      <name val="Helv"/>
    </font>
    <font>
      <b/>
      <i/>
      <sz val="12"/>
      <name val=".VnAristote"/>
      <family val="2"/>
    </font>
    <font>
      <sz val="7"/>
      <name val="Small Fonts"/>
      <family val="2"/>
    </font>
    <font>
      <b/>
      <sz val="12"/>
      <name val="VN-NTime"/>
    </font>
    <font>
      <sz val="14"/>
      <name val=".VnTime"/>
      <family val="2"/>
    </font>
    <font>
      <sz val="11"/>
      <name val="VNI-Aptima"/>
    </font>
    <font>
      <b/>
      <sz val="11"/>
      <name val="Arial"/>
      <family val="2"/>
    </font>
    <font>
      <sz val="12"/>
      <name val="Helv"/>
    </font>
    <font>
      <b/>
      <sz val="10"/>
      <name val="MS Sans Serif"/>
      <family val="2"/>
    </font>
    <font>
      <sz val="11"/>
      <name val="VNswitzerlandCondLight"/>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u/>
      <sz val="10"/>
      <color indexed="12"/>
      <name val="Arial"/>
      <family val="2"/>
    </font>
    <font>
      <sz val="8"/>
      <name val="MS Sans Serif"/>
      <family val="2"/>
    </font>
    <font>
      <b/>
      <sz val="10.5"/>
      <name val=".VnAvantH"/>
      <family val="2"/>
    </font>
    <font>
      <sz val="10"/>
      <name val="3C_Times_T"/>
    </font>
    <font>
      <sz val="10"/>
      <name val="VNbook-Antiqua"/>
    </font>
    <font>
      <sz val="11"/>
      <color indexed="32"/>
      <name val="VNI-Times"/>
    </font>
    <font>
      <b/>
      <sz val="8"/>
      <color indexed="8"/>
      <name val="Helv"/>
    </font>
    <font>
      <sz val="10"/>
      <name val="Symbol"/>
      <family val="1"/>
      <charset val="2"/>
    </font>
    <font>
      <b/>
      <sz val="10"/>
      <name val="VNI-Univer"/>
    </font>
    <font>
      <b/>
      <sz val="12"/>
      <name val=".VnTime"/>
      <family val="2"/>
    </font>
    <font>
      <sz val="10"/>
      <name val="VnTime"/>
    </font>
    <font>
      <b/>
      <u val="double"/>
      <sz val="12"/>
      <color indexed="12"/>
      <name val=".VnBahamasB"/>
      <family val="2"/>
    </font>
    <font>
      <b/>
      <i/>
      <u/>
      <sz val="12"/>
      <name val=".VnTimeH"/>
      <family val="2"/>
    </font>
    <font>
      <sz val="10"/>
      <name val=".VnArial Narrow"/>
      <family val="2"/>
    </font>
    <font>
      <sz val="9.5"/>
      <name val=".VnBlackH"/>
      <family val="2"/>
    </font>
    <font>
      <b/>
      <sz val="10"/>
      <name val=".VnBahamasBH"/>
      <family val="2"/>
    </font>
    <font>
      <b/>
      <sz val="11"/>
      <name val=".VnArialH"/>
      <family val="2"/>
    </font>
    <font>
      <b/>
      <sz val="10"/>
      <name val=".VnArialH"/>
      <family val="2"/>
    </font>
    <font>
      <b/>
      <sz val="12"/>
      <name val="VNI-Times"/>
    </font>
    <font>
      <sz val="11"/>
      <name val=".VnAvant"/>
      <family val="2"/>
    </font>
    <font>
      <b/>
      <sz val="13"/>
      <color indexed="8"/>
      <name val=".VnTimeH"/>
      <family val="2"/>
    </font>
    <font>
      <sz val="10"/>
      <name val=".VnAvant"/>
      <family val="2"/>
    </font>
    <font>
      <sz val="8"/>
      <name val="VNI-Helve"/>
    </font>
    <font>
      <sz val="10"/>
      <name val="VNtimes new roman"/>
      <family val="2"/>
    </font>
    <font>
      <sz val="14"/>
      <name val="VnTime"/>
      <family val="2"/>
    </font>
    <font>
      <sz val="8"/>
      <name val=".VnTime"/>
      <family val="2"/>
    </font>
    <font>
      <b/>
      <sz val="8"/>
      <name val="VN Helvetica"/>
    </font>
    <font>
      <sz val="9"/>
      <name val=".VnTime"/>
      <family val="2"/>
    </font>
    <font>
      <b/>
      <sz val="10"/>
      <name val="VN AvantGBook"/>
    </font>
    <font>
      <b/>
      <sz val="16"/>
      <name val=".VnTime"/>
      <family val="2"/>
    </font>
    <font>
      <b/>
      <i/>
      <sz val="12"/>
      <name val=".VnTime"/>
      <family val="2"/>
    </font>
    <font>
      <sz val="10"/>
      <name val="명조"/>
      <family val="3"/>
      <charset val="129"/>
    </font>
    <font>
      <u/>
      <sz val="12"/>
      <color indexed="12"/>
      <name val="Times New Roman"/>
      <family val="1"/>
    </font>
    <font>
      <u/>
      <sz val="12"/>
      <color indexed="36"/>
      <name val="Times New Roman"/>
      <family val="1"/>
    </font>
    <font>
      <i/>
      <sz val="12"/>
      <name val="Times New Roman"/>
      <family val="1"/>
    </font>
    <font>
      <sz val="10"/>
      <name val="Arial"/>
      <family val="2"/>
    </font>
    <font>
      <sz val="10"/>
      <name val="VNarial"/>
      <family val="2"/>
    </font>
    <font>
      <sz val="12"/>
      <name val="Arial"/>
      <family val="2"/>
    </font>
    <font>
      <sz val="8"/>
      <color indexed="8"/>
      <name val="Times New Roman"/>
      <family val="1"/>
    </font>
    <font>
      <b/>
      <sz val="14"/>
      <name val="Times New Roman"/>
      <family val="1"/>
    </font>
    <font>
      <b/>
      <i/>
      <sz val="10"/>
      <color indexed="8"/>
      <name val="Times New Roman"/>
      <family val="1"/>
    </font>
    <font>
      <b/>
      <sz val="8"/>
      <name val="Times New Roman"/>
      <family val="1"/>
    </font>
    <font>
      <sz val="12"/>
      <name val="Arial"/>
      <family val="2"/>
    </font>
    <font>
      <sz val="10"/>
      <name val="Arial"/>
      <family val="2"/>
      <charset val="163"/>
    </font>
    <font>
      <sz val="11"/>
      <name val=".VnTime"/>
      <family val="2"/>
    </font>
    <font>
      <sz val="12"/>
      <name val=".VnTime"/>
      <family val="2"/>
    </font>
    <font>
      <b/>
      <sz val="10"/>
      <name val="Times New Roman"/>
      <family val="1"/>
    </font>
    <font>
      <sz val="10"/>
      <color theme="1"/>
      <name val=".VnTime"/>
      <family val="2"/>
    </font>
    <font>
      <sz val="11"/>
      <color theme="1"/>
      <name val="Calibri"/>
      <family val="2"/>
      <scheme val="minor"/>
    </font>
    <font>
      <sz val="11"/>
      <color theme="1"/>
      <name val="Arial"/>
      <family val="2"/>
    </font>
    <font>
      <sz val="14"/>
      <color theme="1"/>
      <name val="Times New Roman"/>
      <family val="2"/>
    </font>
    <font>
      <sz val="11"/>
      <color theme="1"/>
      <name val="Calibri"/>
      <family val="2"/>
    </font>
    <font>
      <b/>
      <sz val="11"/>
      <color theme="1"/>
      <name val="Calibri"/>
      <family val="2"/>
      <scheme val="minor"/>
    </font>
    <font>
      <sz val="8"/>
      <color theme="1"/>
      <name val="Times New Roman"/>
      <family val="1"/>
    </font>
    <font>
      <b/>
      <sz val="8"/>
      <color theme="1"/>
      <name val="Times New Roman"/>
      <family val="1"/>
    </font>
    <font>
      <b/>
      <sz val="12"/>
      <color theme="1"/>
      <name val="Calibri"/>
      <family val="2"/>
      <scheme val="minor"/>
    </font>
    <font>
      <sz val="12"/>
      <color theme="1"/>
      <name val="Times New Roman"/>
      <family val="1"/>
    </font>
    <font>
      <sz val="12"/>
      <color rgb="FFFF0000"/>
      <name val="Times New Roman"/>
      <family val="1"/>
    </font>
    <font>
      <sz val="10"/>
      <color theme="1"/>
      <name val="Times New Roman"/>
      <family val="1"/>
    </font>
    <font>
      <b/>
      <sz val="10"/>
      <color theme="1"/>
      <name val="Times New Roman"/>
      <family val="1"/>
    </font>
    <font>
      <sz val="10"/>
      <color rgb="FFFF0000"/>
      <name val="Times New Roman"/>
      <family val="1"/>
    </font>
    <font>
      <sz val="11"/>
      <color rgb="FFFF0000"/>
      <name val="Times New Roman"/>
      <family val="1"/>
    </font>
    <font>
      <sz val="10"/>
      <color rgb="FFFF0000"/>
      <name val="Times New Roman"/>
      <family val="1"/>
      <charset val="163"/>
    </font>
    <font>
      <b/>
      <sz val="11"/>
      <color rgb="FFFF0000"/>
      <name val="Calibri"/>
      <family val="2"/>
      <scheme val="minor"/>
    </font>
    <font>
      <b/>
      <sz val="10"/>
      <color rgb="FFFF0000"/>
      <name val="Calibri"/>
      <family val="2"/>
      <scheme val="minor"/>
    </font>
    <font>
      <b/>
      <i/>
      <sz val="10"/>
      <name val="Times New Roman"/>
      <family val="1"/>
    </font>
    <font>
      <sz val="11"/>
      <name val="Calibri"/>
      <family val="2"/>
      <scheme val="minor"/>
    </font>
    <font>
      <sz val="11"/>
      <name val="Times New Roman"/>
      <family val="1"/>
      <charset val="163"/>
    </font>
    <font>
      <b/>
      <sz val="11"/>
      <name val="Calibri"/>
      <family val="2"/>
      <scheme val="minor"/>
    </font>
    <font>
      <sz val="11"/>
      <name val="Times New Roman"/>
      <family val="1"/>
    </font>
    <font>
      <i/>
      <sz val="11"/>
      <name val="Times New Roman"/>
      <family val="1"/>
      <charset val="163"/>
    </font>
    <font>
      <sz val="10"/>
      <name val="Calibri"/>
      <family val="2"/>
      <scheme val="minor"/>
    </font>
    <font>
      <sz val="10"/>
      <name val="Times New Roman"/>
      <family val="1"/>
      <charset val="163"/>
    </font>
    <font>
      <b/>
      <sz val="10"/>
      <name val="Calibri"/>
      <family val="2"/>
      <scheme val="minor"/>
    </font>
    <font>
      <i/>
      <sz val="10"/>
      <name val="Times New Roman"/>
      <family val="1"/>
      <charset val="163"/>
    </font>
    <font>
      <i/>
      <sz val="13"/>
      <name val="Times New Roman"/>
      <family val="1"/>
    </font>
    <font>
      <b/>
      <sz val="12"/>
      <color theme="1"/>
      <name val="Times New Roman"/>
      <family val="1"/>
    </font>
    <font>
      <i/>
      <sz val="12"/>
      <color theme="1"/>
      <name val="Times New Roman"/>
      <family val="1"/>
    </font>
    <font>
      <i/>
      <sz val="9"/>
      <color theme="1"/>
      <name val="Times New Roman"/>
      <family val="1"/>
    </font>
    <font>
      <i/>
      <sz val="10"/>
      <color theme="1"/>
      <name val="Times New Roman"/>
      <family val="1"/>
    </font>
    <font>
      <b/>
      <u/>
      <sz val="12"/>
      <name val="Times New Roman"/>
      <family val="1"/>
    </font>
    <font>
      <b/>
      <sz val="10"/>
      <color rgb="FF00B050"/>
      <name val="Times New Roman"/>
      <family val="1"/>
    </font>
    <font>
      <sz val="11"/>
      <color theme="1"/>
      <name val="Calibri"/>
      <family val="2"/>
      <charset val="163"/>
      <scheme val="minor"/>
    </font>
    <font>
      <b/>
      <i/>
      <sz val="10"/>
      <color rgb="FF00B050"/>
      <name val="Times New Roman"/>
      <family val="1"/>
    </font>
    <font>
      <b/>
      <i/>
      <sz val="12"/>
      <name val="Times New Roman"/>
      <family val="1"/>
    </font>
    <font>
      <i/>
      <sz val="12"/>
      <color rgb="FF00B050"/>
      <name val="Times New Roman"/>
      <family val="1"/>
    </font>
    <font>
      <sz val="12"/>
      <color theme="1"/>
      <name val="Times New Roman"/>
      <family val="2"/>
    </font>
    <font>
      <b/>
      <sz val="10"/>
      <color rgb="FFFF0000"/>
      <name val="Times New Roman"/>
      <family val="1"/>
    </font>
    <font>
      <sz val="11"/>
      <color rgb="FFFF0000"/>
      <name val="Times New Roman"/>
      <family val="1"/>
      <charset val="163"/>
    </font>
  </fonts>
  <fills count="5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65"/>
        <bgColor indexed="64"/>
      </patternFill>
    </fill>
    <fill>
      <patternFill patternType="solid">
        <fgColor indexed="40"/>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43"/>
      </patternFill>
    </fill>
    <fill>
      <patternFill patternType="solid">
        <fgColor indexed="9"/>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15"/>
      </patternFill>
    </fill>
    <fill>
      <patternFill patternType="solid">
        <fgColor indexed="26"/>
        <bgColor indexed="9"/>
      </patternFill>
    </fill>
    <fill>
      <patternFill patternType="solid">
        <fgColor indexed="9"/>
        <bgColor indexed="10"/>
      </patternFill>
    </fill>
    <fill>
      <patternFill patternType="solid">
        <fgColor theme="0"/>
        <bgColor indexed="64"/>
      </patternFill>
    </fill>
    <fill>
      <patternFill patternType="solid">
        <fgColor rgb="FFFFFF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64"/>
      </bottom>
      <diagonal/>
    </border>
    <border>
      <left/>
      <right style="double">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ck">
        <color indexed="64"/>
      </left>
      <right/>
      <top style="thick">
        <color indexed="64"/>
      </top>
      <bottom/>
      <diagonal/>
    </border>
    <border>
      <left style="thin">
        <color indexed="22"/>
      </left>
      <right style="thin">
        <color indexed="22"/>
      </right>
      <top style="thin">
        <color indexed="22"/>
      </top>
      <bottom style="thin">
        <color indexed="22"/>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double">
        <color indexed="64"/>
      </top>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right style="medium">
        <color indexed="0"/>
      </right>
      <top/>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2292">
    <xf numFmtId="0" fontId="0" fillId="0" borderId="0"/>
    <xf numFmtId="185" fontId="78" fillId="0" borderId="0" applyFont="0" applyFill="0" applyBorder="0" applyAlignment="0" applyProtection="0"/>
    <xf numFmtId="0" fontId="26" fillId="0" borderId="0" applyNumberFormat="0" applyFill="0" applyBorder="0" applyAlignment="0" applyProtection="0"/>
    <xf numFmtId="0" fontId="79" fillId="0" borderId="0"/>
    <xf numFmtId="3" fontId="80" fillId="0" borderId="1"/>
    <xf numFmtId="186" fontId="81" fillId="0" borderId="2">
      <alignment horizontal="center"/>
      <protection hidden="1"/>
    </xf>
    <xf numFmtId="186" fontId="81" fillId="0" borderId="2">
      <alignment horizontal="center"/>
      <protection hidden="1"/>
    </xf>
    <xf numFmtId="181" fontId="82" fillId="0" borderId="3" applyFont="0" applyBorder="0"/>
    <xf numFmtId="166" fontId="6" fillId="0" borderId="0" applyFont="0" applyFill="0" applyBorder="0" applyAlignment="0" applyProtection="0"/>
    <xf numFmtId="0" fontId="83" fillId="0" borderId="0" applyFont="0" applyFill="0" applyBorder="0" applyAlignment="0" applyProtection="0"/>
    <xf numFmtId="167" fontId="6" fillId="0" borderId="0" applyFont="0" applyFill="0" applyBorder="0" applyAlignment="0" applyProtection="0"/>
    <xf numFmtId="0" fontId="24" fillId="0" borderId="0" applyNumberFormat="0" applyFill="0" applyBorder="0" applyAlignment="0" applyProtection="0"/>
    <xf numFmtId="187" fontId="83" fillId="0" borderId="0" applyFont="0" applyFill="0" applyBorder="0" applyAlignment="0" applyProtection="0"/>
    <xf numFmtId="0" fontId="84" fillId="0" borderId="4"/>
    <xf numFmtId="188" fontId="83" fillId="0" borderId="0" applyFont="0" applyFill="0" applyBorder="0" applyAlignment="0" applyProtection="0"/>
    <xf numFmtId="168" fontId="85" fillId="0" borderId="0" applyFont="0" applyFill="0" applyBorder="0" applyAlignment="0" applyProtection="0"/>
    <xf numFmtId="178" fontId="85" fillId="0" borderId="0" applyFont="0" applyFill="0" applyBorder="0" applyAlignment="0" applyProtection="0"/>
    <xf numFmtId="178" fontId="7" fillId="0" borderId="0" applyFont="0" applyFill="0" applyBorder="0" applyAlignment="0" applyProtection="0"/>
    <xf numFmtId="169" fontId="9" fillId="0" borderId="0" applyFont="0" applyFill="0" applyBorder="0" applyAlignment="0" applyProtection="0"/>
    <xf numFmtId="0" fontId="83"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86" fillId="0" borderId="0"/>
    <xf numFmtId="40" fontId="87" fillId="0" borderId="0" applyFont="0" applyFill="0" applyBorder="0" applyAlignment="0" applyProtection="0"/>
    <xf numFmtId="38" fontId="87" fillId="0" borderId="0" applyFont="0" applyFill="0" applyBorder="0" applyAlignment="0" applyProtection="0"/>
    <xf numFmtId="0" fontId="24" fillId="0" borderId="0" applyNumberFormat="0" applyFill="0" applyBorder="0" applyAlignment="0" applyProtection="0"/>
    <xf numFmtId="168" fontId="26" fillId="0" borderId="0" applyFont="0" applyFill="0" applyBorder="0" applyAlignment="0" applyProtection="0"/>
    <xf numFmtId="0" fontId="24" fillId="0" borderId="0"/>
    <xf numFmtId="42" fontId="88" fillId="0" borderId="0" applyFont="0" applyFill="0" applyBorder="0" applyAlignment="0" applyProtection="0"/>
    <xf numFmtId="0" fontId="89" fillId="0" borderId="0"/>
    <xf numFmtId="189" fontId="26" fillId="0" borderId="0" applyFont="0" applyFill="0" applyBorder="0" applyAlignment="0" applyProtection="0"/>
    <xf numFmtId="42" fontId="88" fillId="0" borderId="0" applyFont="0" applyFill="0" applyBorder="0" applyAlignment="0" applyProtection="0"/>
    <xf numFmtId="0" fontId="89" fillId="0" borderId="0"/>
    <xf numFmtId="42" fontId="88" fillId="0" borderId="0" applyFont="0" applyFill="0" applyBorder="0" applyAlignment="0" applyProtection="0"/>
    <xf numFmtId="0" fontId="90" fillId="0" borderId="0">
      <alignment vertical="top"/>
    </xf>
    <xf numFmtId="0" fontId="27" fillId="0" borderId="0" applyNumberFormat="0" applyFill="0" applyBorder="0" applyAlignment="0" applyProtection="0"/>
    <xf numFmtId="190" fontId="88" fillId="0" borderId="0" applyFont="0" applyFill="0" applyBorder="0" applyAlignment="0" applyProtection="0"/>
    <xf numFmtId="0" fontId="27" fillId="0" borderId="0" applyNumberFormat="0" applyFill="0" applyBorder="0" applyAlignment="0" applyProtection="0"/>
    <xf numFmtId="0" fontId="91"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89" fillId="0" borderId="0"/>
    <xf numFmtId="0" fontId="27" fillId="0" borderId="0" applyNumberFormat="0" applyFill="0" applyBorder="0" applyAlignment="0" applyProtection="0"/>
    <xf numFmtId="0" fontId="89" fillId="0" borderId="0"/>
    <xf numFmtId="0" fontId="89" fillId="0" borderId="0"/>
    <xf numFmtId="0" fontId="91" fillId="0" borderId="0" applyFont="0" applyFill="0" applyBorder="0" applyAlignment="0" applyProtection="0"/>
    <xf numFmtId="0" fontId="89" fillId="0" borderId="0"/>
    <xf numFmtId="0" fontId="91" fillId="0" borderId="0" applyFont="0" applyFill="0" applyBorder="0" applyAlignment="0" applyProtection="0"/>
    <xf numFmtId="0" fontId="27" fillId="0" borderId="0" applyNumberFormat="0" applyFill="0" applyBorder="0" applyAlignment="0" applyProtection="0"/>
    <xf numFmtId="42" fontId="88" fillId="0" borderId="0" applyFont="0" applyFill="0" applyBorder="0" applyAlignment="0" applyProtection="0"/>
    <xf numFmtId="42" fontId="88" fillId="0" borderId="0" applyFont="0" applyFill="0" applyBorder="0" applyAlignment="0" applyProtection="0"/>
    <xf numFmtId="0" fontId="89" fillId="0" borderId="0"/>
    <xf numFmtId="0" fontId="89" fillId="0" borderId="0"/>
    <xf numFmtId="0" fontId="27" fillId="0" borderId="0" applyNumberFormat="0" applyFill="0" applyBorder="0" applyAlignment="0" applyProtection="0"/>
    <xf numFmtId="42" fontId="88" fillId="0" borderId="0" applyFont="0" applyFill="0" applyBorder="0" applyAlignment="0" applyProtection="0"/>
    <xf numFmtId="0" fontId="5" fillId="0" borderId="0"/>
    <xf numFmtId="0" fontId="91"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88" fillId="0" borderId="0" applyFont="0" applyFill="0" applyBorder="0" applyAlignment="0" applyProtection="0"/>
    <xf numFmtId="0" fontId="27" fillId="0" borderId="0" applyNumberFormat="0" applyFill="0" applyBorder="0" applyAlignment="0" applyProtection="0"/>
    <xf numFmtId="0" fontId="91" fillId="0" borderId="0" applyFont="0" applyFill="0" applyBorder="0" applyAlignment="0" applyProtection="0"/>
    <xf numFmtId="0" fontId="89" fillId="0" borderId="0"/>
    <xf numFmtId="0" fontId="89" fillId="0" borderId="0"/>
    <xf numFmtId="0" fontId="89" fillId="0" borderId="0"/>
    <xf numFmtId="0" fontId="91" fillId="0" borderId="0"/>
    <xf numFmtId="0" fontId="91" fillId="0" borderId="0"/>
    <xf numFmtId="0" fontId="89" fillId="0" borderId="0"/>
    <xf numFmtId="42" fontId="88" fillId="0" borderId="0" applyFont="0" applyFill="0" applyBorder="0" applyAlignment="0" applyProtection="0"/>
    <xf numFmtId="0" fontId="27" fillId="0" borderId="0" applyNumberFormat="0" applyFill="0" applyBorder="0" applyAlignment="0" applyProtection="0"/>
    <xf numFmtId="42" fontId="88" fillId="0" borderId="0" applyFont="0" applyFill="0" applyBorder="0" applyAlignment="0" applyProtection="0"/>
    <xf numFmtId="179" fontId="78" fillId="0" borderId="0" applyFont="0" applyFill="0" applyBorder="0" applyAlignment="0" applyProtection="0"/>
    <xf numFmtId="179" fontId="78" fillId="0" borderId="0" applyFont="0" applyFill="0" applyBorder="0" applyAlignment="0" applyProtection="0"/>
    <xf numFmtId="191" fontId="78" fillId="0" borderId="0" applyFont="0" applyFill="0" applyBorder="0" applyAlignment="0" applyProtection="0"/>
    <xf numFmtId="185" fontId="78" fillId="0" borderId="0" applyFont="0" applyFill="0" applyBorder="0" applyAlignment="0" applyProtection="0"/>
    <xf numFmtId="178" fontId="78" fillId="0" borderId="0" applyFont="0" applyFill="0" applyBorder="0" applyAlignment="0" applyProtection="0"/>
    <xf numFmtId="192"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92"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92" fontId="88" fillId="0" borderId="0" applyFont="0" applyFill="0" applyBorder="0" applyAlignment="0" applyProtection="0"/>
    <xf numFmtId="43" fontId="88" fillId="0" borderId="0" applyFont="0" applyFill="0" applyBorder="0" applyAlignment="0" applyProtection="0"/>
    <xf numFmtId="192" fontId="88" fillId="0" borderId="0" applyFont="0" applyFill="0" applyBorder="0" applyAlignment="0" applyProtection="0"/>
    <xf numFmtId="43" fontId="88" fillId="0" borderId="0" applyFont="0" applyFill="0" applyBorder="0" applyAlignment="0" applyProtection="0"/>
    <xf numFmtId="193" fontId="88" fillId="0" borderId="0" applyFont="0" applyFill="0" applyBorder="0" applyAlignment="0" applyProtection="0"/>
    <xf numFmtId="194" fontId="88" fillId="0" borderId="0" applyFont="0" applyFill="0" applyBorder="0" applyAlignment="0" applyProtection="0"/>
    <xf numFmtId="43" fontId="88" fillId="0" borderId="0" applyFont="0" applyFill="0" applyBorder="0" applyAlignment="0" applyProtection="0"/>
    <xf numFmtId="168" fontId="78" fillId="0" borderId="0" applyFont="0" applyFill="0" applyBorder="0" applyAlignment="0" applyProtection="0"/>
    <xf numFmtId="42" fontId="88" fillId="0" borderId="0" applyFont="0" applyFill="0" applyBorder="0" applyAlignment="0" applyProtection="0"/>
    <xf numFmtId="42" fontId="88" fillId="0" borderId="0" applyFont="0" applyFill="0" applyBorder="0" applyAlignment="0" applyProtection="0"/>
    <xf numFmtId="195" fontId="88" fillId="0" borderId="0" applyFont="0" applyFill="0" applyBorder="0" applyAlignment="0" applyProtection="0"/>
    <xf numFmtId="196" fontId="78" fillId="0" borderId="0" applyFont="0" applyFill="0" applyBorder="0" applyAlignment="0" applyProtection="0"/>
    <xf numFmtId="196" fontId="88" fillId="0" borderId="0" applyFont="0" applyFill="0" applyBorder="0" applyAlignment="0" applyProtection="0"/>
    <xf numFmtId="197" fontId="88" fillId="0" borderId="0" applyFont="0" applyFill="0" applyBorder="0" applyAlignment="0" applyProtection="0"/>
    <xf numFmtId="190" fontId="88" fillId="0" borderId="0" applyFont="0" applyFill="0" applyBorder="0" applyAlignment="0" applyProtection="0"/>
    <xf numFmtId="192"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92"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92" fontId="88" fillId="0" borderId="0" applyFont="0" applyFill="0" applyBorder="0" applyAlignment="0" applyProtection="0"/>
    <xf numFmtId="43" fontId="88" fillId="0" borderId="0" applyFont="0" applyFill="0" applyBorder="0" applyAlignment="0" applyProtection="0"/>
    <xf numFmtId="192" fontId="88" fillId="0" borderId="0" applyFont="0" applyFill="0" applyBorder="0" applyAlignment="0" applyProtection="0"/>
    <xf numFmtId="43" fontId="88" fillId="0" borderId="0" applyFont="0" applyFill="0" applyBorder="0" applyAlignment="0" applyProtection="0"/>
    <xf numFmtId="193" fontId="88" fillId="0" borderId="0" applyFont="0" applyFill="0" applyBorder="0" applyAlignment="0" applyProtection="0"/>
    <xf numFmtId="178" fontId="78" fillId="0" borderId="0" applyFont="0" applyFill="0" applyBorder="0" applyAlignment="0" applyProtection="0"/>
    <xf numFmtId="194" fontId="88" fillId="0" borderId="0" applyFont="0" applyFill="0" applyBorder="0" applyAlignment="0" applyProtection="0"/>
    <xf numFmtId="43" fontId="88" fillId="0" borderId="0" applyFont="0" applyFill="0" applyBorder="0" applyAlignment="0" applyProtection="0"/>
    <xf numFmtId="189"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89"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89" fontId="88" fillId="0" borderId="0" applyFont="0" applyFill="0" applyBorder="0" applyAlignment="0" applyProtection="0"/>
    <xf numFmtId="41" fontId="88" fillId="0" borderId="0" applyFont="0" applyFill="0" applyBorder="0" applyAlignment="0" applyProtection="0"/>
    <xf numFmtId="189" fontId="88" fillId="0" borderId="0" applyFont="0" applyFill="0" applyBorder="0" applyAlignment="0" applyProtection="0"/>
    <xf numFmtId="41" fontId="88" fillId="0" borderId="0" applyFont="0" applyFill="0" applyBorder="0" applyAlignment="0" applyProtection="0"/>
    <xf numFmtId="198" fontId="88" fillId="0" borderId="0" applyFont="0" applyFill="0" applyBorder="0" applyAlignment="0" applyProtection="0"/>
    <xf numFmtId="199" fontId="88" fillId="0" borderId="0" applyFont="0" applyFill="0" applyBorder="0" applyAlignment="0" applyProtection="0"/>
    <xf numFmtId="41" fontId="88" fillId="0" borderId="0" applyFont="0" applyFill="0" applyBorder="0" applyAlignment="0" applyProtection="0"/>
    <xf numFmtId="42" fontId="88" fillId="0" borderId="0" applyFont="0" applyFill="0" applyBorder="0" applyAlignment="0" applyProtection="0"/>
    <xf numFmtId="195" fontId="88" fillId="0" borderId="0" applyFont="0" applyFill="0" applyBorder="0" applyAlignment="0" applyProtection="0"/>
    <xf numFmtId="196" fontId="78" fillId="0" borderId="0" applyFont="0" applyFill="0" applyBorder="0" applyAlignment="0" applyProtection="0"/>
    <xf numFmtId="196" fontId="88" fillId="0" borderId="0" applyFont="0" applyFill="0" applyBorder="0" applyAlignment="0" applyProtection="0"/>
    <xf numFmtId="197" fontId="88" fillId="0" borderId="0" applyFont="0" applyFill="0" applyBorder="0" applyAlignment="0" applyProtection="0"/>
    <xf numFmtId="168" fontId="78" fillId="0" borderId="0" applyFont="0" applyFill="0" applyBorder="0" applyAlignment="0" applyProtection="0"/>
    <xf numFmtId="190" fontId="88" fillId="0" borderId="0" applyFont="0" applyFill="0" applyBorder="0" applyAlignment="0" applyProtection="0"/>
    <xf numFmtId="178" fontId="78" fillId="0" borderId="0" applyFont="0" applyFill="0" applyBorder="0" applyAlignment="0" applyProtection="0"/>
    <xf numFmtId="189"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89"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89" fontId="88" fillId="0" borderId="0" applyFont="0" applyFill="0" applyBorder="0" applyAlignment="0" applyProtection="0"/>
    <xf numFmtId="41" fontId="88" fillId="0" borderId="0" applyFont="0" applyFill="0" applyBorder="0" applyAlignment="0" applyProtection="0"/>
    <xf numFmtId="189" fontId="88" fillId="0" borderId="0" applyFont="0" applyFill="0" applyBorder="0" applyAlignment="0" applyProtection="0"/>
    <xf numFmtId="41" fontId="88" fillId="0" borderId="0" applyFont="0" applyFill="0" applyBorder="0" applyAlignment="0" applyProtection="0"/>
    <xf numFmtId="198" fontId="88" fillId="0" borderId="0" applyFont="0" applyFill="0" applyBorder="0" applyAlignment="0" applyProtection="0"/>
    <xf numFmtId="199" fontId="88" fillId="0" borderId="0" applyFont="0" applyFill="0" applyBorder="0" applyAlignment="0" applyProtection="0"/>
    <xf numFmtId="41" fontId="88" fillId="0" borderId="0" applyFont="0" applyFill="0" applyBorder="0" applyAlignment="0" applyProtection="0"/>
    <xf numFmtId="192"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92"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92" fontId="88" fillId="0" borderId="0" applyFont="0" applyFill="0" applyBorder="0" applyAlignment="0" applyProtection="0"/>
    <xf numFmtId="43" fontId="88" fillId="0" borderId="0" applyFont="0" applyFill="0" applyBorder="0" applyAlignment="0" applyProtection="0"/>
    <xf numFmtId="192" fontId="88" fillId="0" borderId="0" applyFont="0" applyFill="0" applyBorder="0" applyAlignment="0" applyProtection="0"/>
    <xf numFmtId="43" fontId="88" fillId="0" borderId="0" applyFont="0" applyFill="0" applyBorder="0" applyAlignment="0" applyProtection="0"/>
    <xf numFmtId="193" fontId="88" fillId="0" borderId="0" applyFont="0" applyFill="0" applyBorder="0" applyAlignment="0" applyProtection="0"/>
    <xf numFmtId="194" fontId="88" fillId="0" borderId="0" applyFont="0" applyFill="0" applyBorder="0" applyAlignment="0" applyProtection="0"/>
    <xf numFmtId="43" fontId="88" fillId="0" borderId="0" applyFont="0" applyFill="0" applyBorder="0" applyAlignment="0" applyProtection="0"/>
    <xf numFmtId="168" fontId="78" fillId="0" borderId="0" applyFont="0" applyFill="0" applyBorder="0" applyAlignment="0" applyProtection="0"/>
    <xf numFmtId="179" fontId="78" fillId="0" borderId="0" applyFont="0" applyFill="0" applyBorder="0" applyAlignment="0" applyProtection="0"/>
    <xf numFmtId="179" fontId="78" fillId="0" borderId="0" applyFont="0" applyFill="0" applyBorder="0" applyAlignment="0" applyProtection="0"/>
    <xf numFmtId="191" fontId="78" fillId="0" borderId="0" applyFont="0" applyFill="0" applyBorder="0" applyAlignment="0" applyProtection="0"/>
    <xf numFmtId="185" fontId="78"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2" fontId="88" fillId="0" borderId="0" applyFont="0" applyFill="0" applyBorder="0" applyAlignment="0" applyProtection="0"/>
    <xf numFmtId="195" fontId="88" fillId="0" borderId="0" applyFont="0" applyFill="0" applyBorder="0" applyAlignment="0" applyProtection="0"/>
    <xf numFmtId="196" fontId="78" fillId="0" borderId="0" applyFont="0" applyFill="0" applyBorder="0" applyAlignment="0" applyProtection="0"/>
    <xf numFmtId="196" fontId="88" fillId="0" borderId="0" applyFont="0" applyFill="0" applyBorder="0" applyAlignment="0" applyProtection="0"/>
    <xf numFmtId="179" fontId="78" fillId="0" borderId="0" applyFont="0" applyFill="0" applyBorder="0" applyAlignment="0" applyProtection="0"/>
    <xf numFmtId="42" fontId="88" fillId="0" borderId="0" applyFont="0" applyFill="0" applyBorder="0" applyAlignment="0" applyProtection="0"/>
    <xf numFmtId="42" fontId="88" fillId="0" borderId="0" applyFont="0" applyFill="0" applyBorder="0" applyAlignment="0" applyProtection="0"/>
    <xf numFmtId="0" fontId="89" fillId="0" borderId="0"/>
    <xf numFmtId="197" fontId="88" fillId="0" borderId="0" applyFont="0" applyFill="0" applyBorder="0" applyAlignment="0" applyProtection="0"/>
    <xf numFmtId="0" fontId="89" fillId="0" borderId="0"/>
    <xf numFmtId="0" fontId="89" fillId="0" borderId="0"/>
    <xf numFmtId="42" fontId="88" fillId="0" borderId="0" applyFont="0" applyFill="0" applyBorder="0" applyAlignment="0" applyProtection="0"/>
    <xf numFmtId="42" fontId="88" fillId="0" borderId="0" applyFont="0" applyFill="0" applyBorder="0" applyAlignment="0" applyProtection="0"/>
    <xf numFmtId="42" fontId="88" fillId="0" borderId="0" applyFont="0" applyFill="0" applyBorder="0" applyAlignment="0" applyProtection="0"/>
    <xf numFmtId="42" fontId="88" fillId="0" borderId="0" applyFont="0" applyFill="0" applyBorder="0" applyAlignment="0" applyProtection="0"/>
    <xf numFmtId="168" fontId="78" fillId="0" borderId="0" applyFont="0" applyFill="0" applyBorder="0" applyAlignment="0" applyProtection="0"/>
    <xf numFmtId="189"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89"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89" fontId="88" fillId="0" borderId="0" applyFont="0" applyFill="0" applyBorder="0" applyAlignment="0" applyProtection="0"/>
    <xf numFmtId="41" fontId="88" fillId="0" borderId="0" applyFont="0" applyFill="0" applyBorder="0" applyAlignment="0" applyProtection="0"/>
    <xf numFmtId="189" fontId="88" fillId="0" borderId="0" applyFont="0" applyFill="0" applyBorder="0" applyAlignment="0" applyProtection="0"/>
    <xf numFmtId="41" fontId="88" fillId="0" borderId="0" applyFont="0" applyFill="0" applyBorder="0" applyAlignment="0" applyProtection="0"/>
    <xf numFmtId="198" fontId="88" fillId="0" borderId="0" applyFont="0" applyFill="0" applyBorder="0" applyAlignment="0" applyProtection="0"/>
    <xf numFmtId="199" fontId="88" fillId="0" borderId="0" applyFont="0" applyFill="0" applyBorder="0" applyAlignment="0" applyProtection="0"/>
    <xf numFmtId="41" fontId="88" fillId="0" borderId="0" applyFont="0" applyFill="0" applyBorder="0" applyAlignment="0" applyProtection="0"/>
    <xf numFmtId="192"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92" fontId="88" fillId="0" borderId="0" applyFont="0" applyFill="0" applyBorder="0" applyAlignment="0" applyProtection="0"/>
    <xf numFmtId="165" fontId="88" fillId="0" borderId="0" applyFont="0" applyFill="0" applyBorder="0" applyAlignment="0" applyProtection="0"/>
    <xf numFmtId="165" fontId="88" fillId="0" borderId="0" applyFont="0" applyFill="0" applyBorder="0" applyAlignment="0" applyProtection="0"/>
    <xf numFmtId="192" fontId="88" fillId="0" borderId="0" applyFont="0" applyFill="0" applyBorder="0" applyAlignment="0" applyProtection="0"/>
    <xf numFmtId="43" fontId="88" fillId="0" borderId="0" applyFont="0" applyFill="0" applyBorder="0" applyAlignment="0" applyProtection="0"/>
    <xf numFmtId="192" fontId="88" fillId="0" borderId="0" applyFont="0" applyFill="0" applyBorder="0" applyAlignment="0" applyProtection="0"/>
    <xf numFmtId="43" fontId="88" fillId="0" borderId="0" applyFont="0" applyFill="0" applyBorder="0" applyAlignment="0" applyProtection="0"/>
    <xf numFmtId="193" fontId="88" fillId="0" borderId="0" applyFont="0" applyFill="0" applyBorder="0" applyAlignment="0" applyProtection="0"/>
    <xf numFmtId="194" fontId="88" fillId="0" borderId="0" applyFont="0" applyFill="0" applyBorder="0" applyAlignment="0" applyProtection="0"/>
    <xf numFmtId="43" fontId="88" fillId="0" borderId="0" applyFont="0" applyFill="0" applyBorder="0" applyAlignment="0" applyProtection="0"/>
    <xf numFmtId="179" fontId="78" fillId="0" borderId="0" applyFont="0" applyFill="0" applyBorder="0" applyAlignment="0" applyProtection="0"/>
    <xf numFmtId="179" fontId="78" fillId="0" borderId="0" applyFont="0" applyFill="0" applyBorder="0" applyAlignment="0" applyProtection="0"/>
    <xf numFmtId="191" fontId="78" fillId="0" borderId="0" applyFont="0" applyFill="0" applyBorder="0" applyAlignment="0" applyProtection="0"/>
    <xf numFmtId="185" fontId="78" fillId="0" borderId="0" applyFont="0" applyFill="0" applyBorder="0" applyAlignment="0" applyProtection="0"/>
    <xf numFmtId="178" fontId="78" fillId="0" borderId="0" applyFont="0" applyFill="0" applyBorder="0" applyAlignment="0" applyProtection="0"/>
    <xf numFmtId="42" fontId="88" fillId="0" borderId="0" applyFont="0" applyFill="0" applyBorder="0" applyAlignment="0" applyProtection="0"/>
    <xf numFmtId="0" fontId="27" fillId="0" borderId="0" applyNumberFormat="0" applyFill="0" applyBorder="0" applyAlignment="0" applyProtection="0"/>
    <xf numFmtId="0" fontId="89" fillId="0" borderId="0"/>
    <xf numFmtId="0" fontId="89" fillId="0" borderId="0"/>
    <xf numFmtId="0" fontId="90" fillId="0" borderId="0">
      <alignment vertical="top"/>
    </xf>
    <xf numFmtId="0" fontId="89" fillId="0" borderId="0"/>
    <xf numFmtId="0" fontId="27" fillId="0" borderId="0" applyNumberFormat="0" applyFill="0" applyBorder="0" applyAlignment="0" applyProtection="0"/>
    <xf numFmtId="0" fontId="89" fillId="0" borderId="0"/>
    <xf numFmtId="0" fontId="27" fillId="0" borderId="0" applyNumberFormat="0" applyFill="0" applyBorder="0" applyAlignment="0" applyProtection="0"/>
    <xf numFmtId="0" fontId="89" fillId="0" borderId="0"/>
    <xf numFmtId="200" fontId="92" fillId="0" borderId="0" applyFont="0" applyFill="0" applyBorder="0" applyAlignment="0" applyProtection="0"/>
    <xf numFmtId="201" fontId="93" fillId="0" borderId="0" applyFont="0" applyFill="0" applyBorder="0" applyAlignment="0" applyProtection="0"/>
    <xf numFmtId="202" fontId="9" fillId="0" borderId="0" applyFont="0" applyFill="0" applyBorder="0" applyAlignment="0" applyProtection="0"/>
    <xf numFmtId="203" fontId="54" fillId="0" borderId="0" applyFont="0" applyFill="0" applyBorder="0" applyAlignment="0" applyProtection="0"/>
    <xf numFmtId="185" fontId="54" fillId="0" borderId="0" applyFont="0" applyFill="0" applyBorder="0" applyAlignment="0" applyProtection="0"/>
    <xf numFmtId="202" fontId="9" fillId="0" borderId="0" applyFont="0" applyFill="0" applyBorder="0" applyAlignment="0" applyProtection="0"/>
    <xf numFmtId="203" fontId="54" fillId="0" borderId="0" applyFont="0" applyFill="0" applyBorder="0" applyAlignment="0" applyProtection="0"/>
    <xf numFmtId="170" fontId="94" fillId="0" borderId="0" applyFont="0" applyFill="0" applyBorder="0" applyAlignment="0" applyProtection="0"/>
    <xf numFmtId="171" fontId="94" fillId="0" borderId="0" applyFont="0" applyFill="0" applyBorder="0" applyAlignment="0" applyProtection="0"/>
    <xf numFmtId="204" fontId="27" fillId="0" borderId="0" applyFont="0" applyFill="0" applyBorder="0" applyAlignment="0" applyProtection="0"/>
    <xf numFmtId="171" fontId="95" fillId="0" borderId="0" applyFont="0" applyFill="0" applyBorder="0" applyAlignment="0" applyProtection="0"/>
    <xf numFmtId="0" fontId="10" fillId="0" borderId="0"/>
    <xf numFmtId="0" fontId="10" fillId="0" borderId="0"/>
    <xf numFmtId="0" fontId="10" fillId="0" borderId="0"/>
    <xf numFmtId="0" fontId="96" fillId="0" borderId="0"/>
    <xf numFmtId="1" fontId="97" fillId="0" borderId="1" applyBorder="0" applyAlignment="0">
      <alignment horizontal="center"/>
    </xf>
    <xf numFmtId="3" fontId="80" fillId="0" borderId="1"/>
    <xf numFmtId="3" fontId="80" fillId="0" borderId="1"/>
    <xf numFmtId="0" fontId="11" fillId="2" borderId="0"/>
    <xf numFmtId="0" fontId="12" fillId="2" borderId="0"/>
    <xf numFmtId="0" fontId="11" fillId="2" borderId="0"/>
    <xf numFmtId="0" fontId="11" fillId="2" borderId="0"/>
    <xf numFmtId="0" fontId="12" fillId="2" borderId="0"/>
    <xf numFmtId="0" fontId="11" fillId="2" borderId="0"/>
    <xf numFmtId="0" fontId="11" fillId="2" borderId="0"/>
    <xf numFmtId="0" fontId="12" fillId="2" borderId="0"/>
    <xf numFmtId="0" fontId="11" fillId="2" borderId="0"/>
    <xf numFmtId="0" fontId="12" fillId="2" borderId="0"/>
    <xf numFmtId="0" fontId="12" fillId="2" borderId="0"/>
    <xf numFmtId="0" fontId="12" fillId="2" borderId="0"/>
    <xf numFmtId="0" fontId="12" fillId="2" borderId="0"/>
    <xf numFmtId="0" fontId="11" fillId="2" borderId="0"/>
    <xf numFmtId="0" fontId="12" fillId="2" borderId="0"/>
    <xf numFmtId="0" fontId="12" fillId="2" borderId="0"/>
    <xf numFmtId="0" fontId="12" fillId="2" borderId="0"/>
    <xf numFmtId="0" fontId="12" fillId="2" borderId="0"/>
    <xf numFmtId="0" fontId="11" fillId="2" borderId="0"/>
    <xf numFmtId="0" fontId="12" fillId="2" borderId="0"/>
    <xf numFmtId="0" fontId="11" fillId="2" borderId="0"/>
    <xf numFmtId="0" fontId="11" fillId="2" borderId="0"/>
    <xf numFmtId="0" fontId="11" fillId="2" borderId="0"/>
    <xf numFmtId="0" fontId="12" fillId="2" borderId="0"/>
    <xf numFmtId="0" fontId="11" fillId="2" borderId="0"/>
    <xf numFmtId="0" fontId="11" fillId="2" borderId="0"/>
    <xf numFmtId="0" fontId="12" fillId="2" borderId="0"/>
    <xf numFmtId="0" fontId="11" fillId="2" borderId="0"/>
    <xf numFmtId="0" fontId="11" fillId="2" borderId="0"/>
    <xf numFmtId="0" fontId="11" fillId="2" borderId="0"/>
    <xf numFmtId="0" fontId="12" fillId="2" borderId="0"/>
    <xf numFmtId="0" fontId="11" fillId="2" borderId="0"/>
    <xf numFmtId="0" fontId="11" fillId="2" borderId="0"/>
    <xf numFmtId="0" fontId="11" fillId="2" borderId="0"/>
    <xf numFmtId="0" fontId="12" fillId="2" borderId="0"/>
    <xf numFmtId="0" fontId="11" fillId="2" borderId="0"/>
    <xf numFmtId="0" fontId="12" fillId="2" borderId="0"/>
    <xf numFmtId="0" fontId="12" fillId="2" borderId="0"/>
    <xf numFmtId="0" fontId="12" fillId="2" borderId="0"/>
    <xf numFmtId="0" fontId="11" fillId="2" borderId="0"/>
    <xf numFmtId="0" fontId="12" fillId="2" borderId="0"/>
    <xf numFmtId="0" fontId="11" fillId="2" borderId="0"/>
    <xf numFmtId="0" fontId="12" fillId="2" borderId="0"/>
    <xf numFmtId="0" fontId="11" fillId="2" borderId="0"/>
    <xf numFmtId="0" fontId="11" fillId="2" borderId="0"/>
    <xf numFmtId="0" fontId="12" fillId="2" borderId="0"/>
    <xf numFmtId="0" fontId="11" fillId="2" borderId="0"/>
    <xf numFmtId="0" fontId="11" fillId="2" borderId="0"/>
    <xf numFmtId="0" fontId="11" fillId="2" borderId="0"/>
    <xf numFmtId="0" fontId="11" fillId="2" borderId="0"/>
    <xf numFmtId="0" fontId="91" fillId="0" borderId="5"/>
    <xf numFmtId="0" fontId="12" fillId="2" borderId="0"/>
    <xf numFmtId="0" fontId="11" fillId="2" borderId="0"/>
    <xf numFmtId="0" fontId="12" fillId="2" borderId="0"/>
    <xf numFmtId="0" fontId="11" fillId="2" borderId="0"/>
    <xf numFmtId="0" fontId="12" fillId="2" borderId="0"/>
    <xf numFmtId="0" fontId="12" fillId="2" borderId="0"/>
    <xf numFmtId="0" fontId="215" fillId="2" borderId="0"/>
    <xf numFmtId="0" fontId="12" fillId="2" borderId="0"/>
    <xf numFmtId="0" fontId="11" fillId="2" borderId="0"/>
    <xf numFmtId="0" fontId="11" fillId="2" borderId="0"/>
    <xf numFmtId="0" fontId="11" fillId="2" borderId="0"/>
    <xf numFmtId="0" fontId="11" fillId="2" borderId="0"/>
    <xf numFmtId="0" fontId="11" fillId="2" borderId="0"/>
    <xf numFmtId="0" fontId="11" fillId="2" borderId="0"/>
    <xf numFmtId="0" fontId="11" fillId="2" borderId="0"/>
    <xf numFmtId="0" fontId="12" fillId="2" borderId="0"/>
    <xf numFmtId="0" fontId="12" fillId="2" borderId="0"/>
    <xf numFmtId="0" fontId="11" fillId="2" borderId="0"/>
    <xf numFmtId="0" fontId="98" fillId="0" borderId="0" applyFont="0" applyFill="0" applyBorder="0" applyAlignment="0">
      <alignment horizontal="left"/>
    </xf>
    <xf numFmtId="0" fontId="11" fillId="2" borderId="0"/>
    <xf numFmtId="0" fontId="11" fillId="2" borderId="0"/>
    <xf numFmtId="0" fontId="11" fillId="2" borderId="0"/>
    <xf numFmtId="0" fontId="11" fillId="2" borderId="0"/>
    <xf numFmtId="0" fontId="12" fillId="2" borderId="0"/>
    <xf numFmtId="0" fontId="12" fillId="2" borderId="0"/>
    <xf numFmtId="0" fontId="11" fillId="2" borderId="0"/>
    <xf numFmtId="0" fontId="12" fillId="2" borderId="0"/>
    <xf numFmtId="0" fontId="12" fillId="2" borderId="0"/>
    <xf numFmtId="0" fontId="26" fillId="2" borderId="0"/>
    <xf numFmtId="0" fontId="26" fillId="2" borderId="0"/>
    <xf numFmtId="0" fontId="11" fillId="2" borderId="0"/>
    <xf numFmtId="0" fontId="11" fillId="2" borderId="0"/>
    <xf numFmtId="0" fontId="11" fillId="2" borderId="0"/>
    <xf numFmtId="0" fontId="12" fillId="2" borderId="0"/>
    <xf numFmtId="0" fontId="12" fillId="2" borderId="0"/>
    <xf numFmtId="0" fontId="12" fillId="2" borderId="0"/>
    <xf numFmtId="0" fontId="11" fillId="2" borderId="0"/>
    <xf numFmtId="0" fontId="12" fillId="2" borderId="0"/>
    <xf numFmtId="0" fontId="12" fillId="2" borderId="0"/>
    <xf numFmtId="0" fontId="11" fillId="2" borderId="0"/>
    <xf numFmtId="0" fontId="12" fillId="2" borderId="0"/>
    <xf numFmtId="0" fontId="12" fillId="2" borderId="0"/>
    <xf numFmtId="0" fontId="215" fillId="2" borderId="0"/>
    <xf numFmtId="0" fontId="12" fillId="2" borderId="0"/>
    <xf numFmtId="0" fontId="11" fillId="2" borderId="0"/>
    <xf numFmtId="0" fontId="12" fillId="2" borderId="0"/>
    <xf numFmtId="0" fontId="12" fillId="2" borderId="0"/>
    <xf numFmtId="0" fontId="11" fillId="2" borderId="0"/>
    <xf numFmtId="0" fontId="12" fillId="2" borderId="0"/>
    <xf numFmtId="0" fontId="11" fillId="2" borderId="0"/>
    <xf numFmtId="0" fontId="12" fillId="2" borderId="0"/>
    <xf numFmtId="0" fontId="12" fillId="2" borderId="0"/>
    <xf numFmtId="0" fontId="12" fillId="2" borderId="0"/>
    <xf numFmtId="0" fontId="12" fillId="2" borderId="0"/>
    <xf numFmtId="0" fontId="12" fillId="2" borderId="0"/>
    <xf numFmtId="0" fontId="11" fillId="2" borderId="0"/>
    <xf numFmtId="0" fontId="12" fillId="2" borderId="0"/>
    <xf numFmtId="0" fontId="12" fillId="2" borderId="0"/>
    <xf numFmtId="0" fontId="12" fillId="2" borderId="0"/>
    <xf numFmtId="0" fontId="98" fillId="0" borderId="0" applyFont="0" applyFill="0" applyBorder="0" applyAlignment="0">
      <alignment horizontal="left"/>
    </xf>
    <xf numFmtId="0" fontId="11" fillId="2" borderId="0"/>
    <xf numFmtId="0" fontId="11" fillId="2" borderId="0"/>
    <xf numFmtId="0" fontId="11" fillId="2" borderId="0"/>
    <xf numFmtId="0" fontId="12" fillId="2" borderId="0"/>
    <xf numFmtId="0" fontId="11" fillId="2" borderId="0"/>
    <xf numFmtId="0" fontId="11" fillId="2" borderId="0"/>
    <xf numFmtId="0" fontId="12" fillId="2" borderId="0"/>
    <xf numFmtId="0" fontId="12" fillId="2" borderId="0"/>
    <xf numFmtId="0" fontId="12" fillId="2" borderId="0"/>
    <xf numFmtId="0" fontId="12" fillId="2" borderId="0"/>
    <xf numFmtId="0" fontId="12" fillId="2" borderId="0"/>
    <xf numFmtId="0" fontId="11" fillId="2" borderId="0"/>
    <xf numFmtId="0" fontId="12" fillId="2" borderId="0"/>
    <xf numFmtId="0" fontId="12" fillId="2" borderId="0"/>
    <xf numFmtId="0" fontId="12" fillId="2" borderId="0"/>
    <xf numFmtId="0" fontId="11" fillId="2" borderId="0"/>
    <xf numFmtId="0" fontId="12" fillId="2" borderId="0"/>
    <xf numFmtId="0" fontId="11" fillId="2" borderId="0"/>
    <xf numFmtId="0" fontId="12" fillId="2" borderId="0"/>
    <xf numFmtId="0" fontId="11" fillId="2" borderId="0"/>
    <xf numFmtId="0" fontId="11" fillId="2" borderId="0"/>
    <xf numFmtId="0" fontId="12" fillId="2" borderId="0"/>
    <xf numFmtId="0" fontId="11" fillId="2" borderId="0"/>
    <xf numFmtId="0" fontId="11" fillId="2" borderId="0"/>
    <xf numFmtId="0" fontId="12" fillId="2" borderId="0"/>
    <xf numFmtId="0" fontId="12" fillId="2" borderId="0"/>
    <xf numFmtId="0" fontId="11" fillId="2" borderId="0"/>
    <xf numFmtId="0" fontId="11" fillId="2" borderId="0"/>
    <xf numFmtId="0" fontId="11" fillId="2" borderId="0"/>
    <xf numFmtId="0" fontId="12" fillId="2" borderId="0"/>
    <xf numFmtId="0" fontId="11" fillId="2" borderId="0"/>
    <xf numFmtId="0" fontId="11" fillId="2" borderId="0"/>
    <xf numFmtId="0" fontId="11" fillId="2" borderId="0"/>
    <xf numFmtId="0" fontId="12" fillId="2" borderId="0"/>
    <xf numFmtId="0" fontId="12" fillId="2" borderId="0"/>
    <xf numFmtId="0" fontId="12" fillId="2" borderId="0"/>
    <xf numFmtId="0" fontId="11" fillId="2" borderId="0"/>
    <xf numFmtId="0" fontId="12" fillId="2" borderId="0"/>
    <xf numFmtId="0" fontId="11" fillId="2" borderId="0"/>
    <xf numFmtId="0" fontId="12" fillId="2" borderId="0"/>
    <xf numFmtId="0" fontId="11" fillId="2" borderId="0"/>
    <xf numFmtId="0" fontId="11" fillId="2" borderId="0"/>
    <xf numFmtId="0" fontId="11" fillId="2" borderId="0"/>
    <xf numFmtId="0" fontId="12" fillId="2" borderId="0"/>
    <xf numFmtId="0" fontId="12" fillId="2" borderId="0"/>
    <xf numFmtId="0" fontId="11" fillId="2" borderId="0"/>
    <xf numFmtId="0" fontId="11" fillId="2" borderId="0"/>
    <xf numFmtId="0" fontId="12" fillId="2" borderId="0"/>
    <xf numFmtId="0" fontId="11" fillId="2" borderId="0"/>
    <xf numFmtId="0" fontId="11" fillId="2" borderId="0"/>
    <xf numFmtId="0" fontId="12" fillId="2" borderId="0"/>
    <xf numFmtId="0" fontId="11" fillId="2" borderId="0"/>
    <xf numFmtId="0" fontId="12" fillId="2" borderId="0"/>
    <xf numFmtId="0" fontId="11" fillId="2" borderId="0"/>
    <xf numFmtId="0" fontId="12" fillId="2" borderId="0"/>
    <xf numFmtId="200" fontId="92" fillId="0" borderId="0" applyFont="0" applyFill="0" applyBorder="0" applyAlignment="0" applyProtection="0"/>
    <xf numFmtId="0" fontId="11" fillId="2" borderId="0"/>
    <xf numFmtId="0" fontId="12" fillId="2" borderId="0"/>
    <xf numFmtId="0" fontId="12" fillId="2" borderId="0"/>
    <xf numFmtId="0" fontId="11" fillId="2" borderId="0"/>
    <xf numFmtId="0" fontId="12" fillId="2" borderId="0"/>
    <xf numFmtId="0" fontId="11" fillId="2" borderId="0"/>
    <xf numFmtId="0" fontId="11" fillId="2" borderId="0"/>
    <xf numFmtId="0" fontId="11" fillId="2" borderId="0"/>
    <xf numFmtId="200" fontId="92" fillId="0" borderId="0" applyFont="0" applyFill="0" applyBorder="0" applyAlignment="0" applyProtection="0"/>
    <xf numFmtId="200" fontId="92" fillId="0" borderId="0" applyFont="0" applyFill="0" applyBorder="0" applyAlignment="0" applyProtection="0"/>
    <xf numFmtId="0" fontId="12" fillId="2" borderId="0"/>
    <xf numFmtId="0" fontId="12" fillId="2" borderId="0"/>
    <xf numFmtId="200" fontId="92" fillId="0" borderId="0" applyFont="0" applyFill="0" applyBorder="0" applyAlignment="0" applyProtection="0"/>
    <xf numFmtId="200" fontId="92" fillId="0" borderId="0" applyFont="0" applyFill="0" applyBorder="0" applyAlignment="0" applyProtection="0"/>
    <xf numFmtId="0" fontId="12" fillId="2" borderId="0"/>
    <xf numFmtId="0" fontId="12" fillId="2" borderId="0"/>
    <xf numFmtId="0" fontId="11" fillId="2" borderId="0"/>
    <xf numFmtId="0" fontId="12" fillId="2" borderId="0"/>
    <xf numFmtId="0" fontId="12" fillId="2" borderId="0"/>
    <xf numFmtId="0" fontId="12" fillId="2" borderId="0"/>
    <xf numFmtId="0" fontId="12" fillId="2" borderId="0"/>
    <xf numFmtId="0" fontId="12" fillId="2" borderId="0"/>
    <xf numFmtId="0" fontId="11" fillId="2" borderId="0"/>
    <xf numFmtId="0" fontId="12" fillId="2" borderId="0"/>
    <xf numFmtId="0" fontId="99" fillId="0" borderId="1" applyNumberFormat="0" applyFont="0" applyBorder="0">
      <alignment horizontal="left" indent="2"/>
    </xf>
    <xf numFmtId="0" fontId="99" fillId="0" borderId="1" applyNumberFormat="0" applyFont="0" applyBorder="0">
      <alignment horizontal="left" indent="2"/>
    </xf>
    <xf numFmtId="0" fontId="11" fillId="2" borderId="0"/>
    <xf numFmtId="0" fontId="99" fillId="0" borderId="1" applyNumberFormat="0" applyFont="0" applyBorder="0">
      <alignment horizontal="left" indent="2"/>
    </xf>
    <xf numFmtId="0" fontId="98" fillId="0" borderId="0" applyFont="0" applyFill="0" applyBorder="0" applyAlignment="0">
      <alignment horizontal="left"/>
    </xf>
    <xf numFmtId="0" fontId="99" fillId="0" borderId="1" applyNumberFormat="0" applyFont="0" applyBorder="0">
      <alignment horizontal="left" indent="2"/>
    </xf>
    <xf numFmtId="0" fontId="11" fillId="2" borderId="0"/>
    <xf numFmtId="0" fontId="98" fillId="0" borderId="0" applyFont="0" applyFill="0" applyBorder="0" applyAlignment="0">
      <alignment horizontal="left"/>
    </xf>
    <xf numFmtId="0" fontId="99" fillId="0" borderId="1" applyNumberFormat="0" applyFont="0" applyBorder="0">
      <alignment horizontal="left" indent="2"/>
    </xf>
    <xf numFmtId="0" fontId="99" fillId="0" borderId="1" applyNumberFormat="0" applyFont="0" applyBorder="0">
      <alignment horizontal="left" indent="2"/>
    </xf>
    <xf numFmtId="9" fontId="8" fillId="0" borderId="0" applyFont="0" applyFill="0" applyBorder="0" applyAlignment="0" applyProtection="0"/>
    <xf numFmtId="9" fontId="52" fillId="0" borderId="0" applyFont="0" applyFill="0" applyBorder="0" applyAlignment="0" applyProtection="0"/>
    <xf numFmtId="49" fontId="100" fillId="0" borderId="6" applyNumberFormat="0" applyFont="0" applyAlignment="0">
      <alignment horizontal="center" vertical="center"/>
    </xf>
    <xf numFmtId="0" fontId="101" fillId="0" borderId="7" applyNumberFormat="0" applyFont="0" applyFill="0" applyBorder="0" applyAlignment="0">
      <alignment horizontal="center"/>
    </xf>
    <xf numFmtId="0" fontId="89" fillId="0" borderId="0">
      <alignment wrapText="1"/>
    </xf>
    <xf numFmtId="0" fontId="102" fillId="0" borderId="0"/>
    <xf numFmtId="9" fontId="103" fillId="0" borderId="0" applyBorder="0" applyAlignment="0" applyProtection="0"/>
    <xf numFmtId="0" fontId="13" fillId="2" borderId="0"/>
    <xf numFmtId="0" fontId="12" fillId="2" borderId="0"/>
    <xf numFmtId="0" fontId="13" fillId="2" borderId="0"/>
    <xf numFmtId="0" fontId="13" fillId="2" borderId="0"/>
    <xf numFmtId="0" fontId="12" fillId="2" borderId="0"/>
    <xf numFmtId="0" fontId="13" fillId="2" borderId="0"/>
    <xf numFmtId="0" fontId="12" fillId="2" borderId="0"/>
    <xf numFmtId="0" fontId="13" fillId="2" borderId="0"/>
    <xf numFmtId="0" fontId="12" fillId="2" borderId="0"/>
    <xf numFmtId="0" fontId="12" fillId="2" borderId="0"/>
    <xf numFmtId="0" fontId="12" fillId="2" borderId="0"/>
    <xf numFmtId="0" fontId="12" fillId="2" borderId="0"/>
    <xf numFmtId="0" fontId="13" fillId="2" borderId="0"/>
    <xf numFmtId="0" fontId="12" fillId="2" borderId="0"/>
    <xf numFmtId="0" fontId="12" fillId="2" borderId="0"/>
    <xf numFmtId="0" fontId="12" fillId="2" borderId="0"/>
    <xf numFmtId="0" fontId="12" fillId="2" borderId="0"/>
    <xf numFmtId="0" fontId="13" fillId="2" borderId="0"/>
    <xf numFmtId="0" fontId="12" fillId="2" borderId="0"/>
    <xf numFmtId="0" fontId="13" fillId="2" borderId="0"/>
    <xf numFmtId="0" fontId="13" fillId="2" borderId="0"/>
    <xf numFmtId="0" fontId="13" fillId="2" borderId="0"/>
    <xf numFmtId="0" fontId="12" fillId="2" borderId="0"/>
    <xf numFmtId="0" fontId="13" fillId="2" borderId="0"/>
    <xf numFmtId="0" fontId="13" fillId="2" borderId="0"/>
    <xf numFmtId="0" fontId="12" fillId="2" borderId="0"/>
    <xf numFmtId="0" fontId="13" fillId="2" borderId="0"/>
    <xf numFmtId="0" fontId="13" fillId="2" borderId="0"/>
    <xf numFmtId="0" fontId="13" fillId="2" borderId="0"/>
    <xf numFmtId="0" fontId="12" fillId="2" borderId="0"/>
    <xf numFmtId="0" fontId="13" fillId="2" borderId="0"/>
    <xf numFmtId="0" fontId="13" fillId="2" borderId="0"/>
    <xf numFmtId="0" fontId="13" fillId="2" borderId="0"/>
    <xf numFmtId="0" fontId="12" fillId="2" borderId="0"/>
    <xf numFmtId="0" fontId="13" fillId="2" borderId="0"/>
    <xf numFmtId="0" fontId="12" fillId="2" borderId="0"/>
    <xf numFmtId="0" fontId="12" fillId="2" borderId="0"/>
    <xf numFmtId="0" fontId="12" fillId="2" borderId="0"/>
    <xf numFmtId="0" fontId="13" fillId="2" borderId="0"/>
    <xf numFmtId="0" fontId="12" fillId="2" borderId="0"/>
    <xf numFmtId="0" fontId="13" fillId="2" borderId="0"/>
    <xf numFmtId="0" fontId="12" fillId="2" borderId="0"/>
    <xf numFmtId="0" fontId="13" fillId="2" borderId="0"/>
    <xf numFmtId="0" fontId="13" fillId="2" borderId="0"/>
    <xf numFmtId="0" fontId="12" fillId="2" borderId="0"/>
    <xf numFmtId="0" fontId="13" fillId="2" borderId="0"/>
    <xf numFmtId="0" fontId="13" fillId="2" borderId="0"/>
    <xf numFmtId="0" fontId="13" fillId="2" borderId="0"/>
    <xf numFmtId="0" fontId="13" fillId="2" borderId="0"/>
    <xf numFmtId="0" fontId="12" fillId="2" borderId="0"/>
    <xf numFmtId="0" fontId="13" fillId="2" borderId="0"/>
    <xf numFmtId="0" fontId="12" fillId="2" borderId="0"/>
    <xf numFmtId="0" fontId="13" fillId="2" borderId="0"/>
    <xf numFmtId="0" fontId="12" fillId="2" borderId="0"/>
    <xf numFmtId="0" fontId="12" fillId="2" borderId="0"/>
    <xf numFmtId="0" fontId="215" fillId="2" borderId="0"/>
    <xf numFmtId="0" fontId="12"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2" fillId="2" borderId="0"/>
    <xf numFmtId="0" fontId="12" fillId="2" borderId="0"/>
    <xf numFmtId="0" fontId="13" fillId="2" borderId="0"/>
    <xf numFmtId="0" fontId="13" fillId="2" borderId="0"/>
    <xf numFmtId="0" fontId="13" fillId="2" borderId="0"/>
    <xf numFmtId="0" fontId="13" fillId="2" borderId="0"/>
    <xf numFmtId="0" fontId="13" fillId="2" borderId="0"/>
    <xf numFmtId="0" fontId="12" fillId="2" borderId="0"/>
    <xf numFmtId="0" fontId="12" fillId="2" borderId="0"/>
    <xf numFmtId="0" fontId="13" fillId="2" borderId="0"/>
    <xf numFmtId="0" fontId="12" fillId="2" borderId="0"/>
    <xf numFmtId="0" fontId="12" fillId="2" borderId="0"/>
    <xf numFmtId="0" fontId="26" fillId="2" borderId="0"/>
    <xf numFmtId="0" fontId="26" fillId="2" borderId="0"/>
    <xf numFmtId="0" fontId="13" fillId="2" borderId="0"/>
    <xf numFmtId="0" fontId="13" fillId="2" borderId="0"/>
    <xf numFmtId="0" fontId="13" fillId="2" borderId="0"/>
    <xf numFmtId="0" fontId="12" fillId="2" borderId="0"/>
    <xf numFmtId="0" fontId="12" fillId="2" borderId="0"/>
    <xf numFmtId="0" fontId="12" fillId="2" borderId="0"/>
    <xf numFmtId="0" fontId="13" fillId="2" borderId="0"/>
    <xf numFmtId="0" fontId="12" fillId="2" borderId="0"/>
    <xf numFmtId="0" fontId="12" fillId="2" borderId="0"/>
    <xf numFmtId="0" fontId="13" fillId="2" borderId="0"/>
    <xf numFmtId="0" fontId="12" fillId="2" borderId="0"/>
    <xf numFmtId="0" fontId="12" fillId="2" borderId="0"/>
    <xf numFmtId="0" fontId="215" fillId="2" borderId="0"/>
    <xf numFmtId="0" fontId="12" fillId="2" borderId="0"/>
    <xf numFmtId="0" fontId="13" fillId="2" borderId="0"/>
    <xf numFmtId="0" fontId="12" fillId="2" borderId="0"/>
    <xf numFmtId="0" fontId="12" fillId="2" borderId="0"/>
    <xf numFmtId="0" fontId="13" fillId="2" borderId="0"/>
    <xf numFmtId="0" fontId="12" fillId="2" borderId="0"/>
    <xf numFmtId="0" fontId="13" fillId="2" borderId="0"/>
    <xf numFmtId="0" fontId="12" fillId="2" borderId="0"/>
    <xf numFmtId="0" fontId="12" fillId="2" borderId="0"/>
    <xf numFmtId="0" fontId="12" fillId="2" borderId="0"/>
    <xf numFmtId="0" fontId="12" fillId="2" borderId="0"/>
    <xf numFmtId="0" fontId="12" fillId="2" borderId="0"/>
    <xf numFmtId="0" fontId="13" fillId="2" borderId="0"/>
    <xf numFmtId="0" fontId="12" fillId="2" borderId="0"/>
    <xf numFmtId="0" fontId="12" fillId="2" borderId="0"/>
    <xf numFmtId="0" fontId="12" fillId="2" borderId="0"/>
    <xf numFmtId="0" fontId="13" fillId="2" borderId="0"/>
    <xf numFmtId="0" fontId="13" fillId="2" borderId="0"/>
    <xf numFmtId="0" fontId="13" fillId="2" borderId="0"/>
    <xf numFmtId="0" fontId="12" fillId="2" borderId="0"/>
    <xf numFmtId="0" fontId="13" fillId="2" borderId="0"/>
    <xf numFmtId="0" fontId="13" fillId="2" borderId="0"/>
    <xf numFmtId="0" fontId="12" fillId="2" borderId="0"/>
    <xf numFmtId="0" fontId="12" fillId="2" borderId="0"/>
    <xf numFmtId="0" fontId="12" fillId="2" borderId="0"/>
    <xf numFmtId="0" fontId="12" fillId="2" borderId="0"/>
    <xf numFmtId="0" fontId="12" fillId="2" borderId="0"/>
    <xf numFmtId="0" fontId="13" fillId="2" borderId="0"/>
    <xf numFmtId="0" fontId="12" fillId="2" borderId="0"/>
    <xf numFmtId="0" fontId="12" fillId="2" borderId="0"/>
    <xf numFmtId="0" fontId="12" fillId="2" borderId="0"/>
    <xf numFmtId="0" fontId="13" fillId="2" borderId="0"/>
    <xf numFmtId="0" fontId="12" fillId="2" borderId="0"/>
    <xf numFmtId="0" fontId="12" fillId="2" borderId="0"/>
    <xf numFmtId="0" fontId="13" fillId="2" borderId="0"/>
    <xf numFmtId="0" fontId="13" fillId="2" borderId="0"/>
    <xf numFmtId="0" fontId="12" fillId="2" borderId="0"/>
    <xf numFmtId="0" fontId="13" fillId="2" borderId="0"/>
    <xf numFmtId="0" fontId="13" fillId="2" borderId="0"/>
    <xf numFmtId="0" fontId="12" fillId="2" borderId="0"/>
    <xf numFmtId="0" fontId="12" fillId="2" borderId="0"/>
    <xf numFmtId="0" fontId="13" fillId="2" borderId="0"/>
    <xf numFmtId="0" fontId="13" fillId="2" borderId="0"/>
    <xf numFmtId="0" fontId="13" fillId="2" borderId="0"/>
    <xf numFmtId="0" fontId="12" fillId="2" borderId="0"/>
    <xf numFmtId="0" fontId="13" fillId="2" borderId="0"/>
    <xf numFmtId="0" fontId="13" fillId="2" borderId="0"/>
    <xf numFmtId="0" fontId="12" fillId="2" borderId="0"/>
    <xf numFmtId="0" fontId="12" fillId="2" borderId="0"/>
    <xf numFmtId="0" fontId="12" fillId="2" borderId="0"/>
    <xf numFmtId="0" fontId="13" fillId="2" borderId="0"/>
    <xf numFmtId="0" fontId="12" fillId="2" borderId="0"/>
    <xf numFmtId="0" fontId="13" fillId="2" borderId="0"/>
    <xf numFmtId="0" fontId="12" fillId="2" borderId="0"/>
    <xf numFmtId="0" fontId="13" fillId="2" borderId="0"/>
    <xf numFmtId="0" fontId="13" fillId="2" borderId="0"/>
    <xf numFmtId="0" fontId="13" fillId="2" borderId="0"/>
    <xf numFmtId="0" fontId="12" fillId="2" borderId="0"/>
    <xf numFmtId="0" fontId="12" fillId="2" borderId="0"/>
    <xf numFmtId="0" fontId="13" fillId="2" borderId="0"/>
    <xf numFmtId="0" fontId="13" fillId="2" borderId="0"/>
    <xf numFmtId="0" fontId="12" fillId="2" borderId="0"/>
    <xf numFmtId="0" fontId="13" fillId="2" borderId="0"/>
    <xf numFmtId="0" fontId="13" fillId="2" borderId="0"/>
    <xf numFmtId="0" fontId="12" fillId="2" borderId="0"/>
    <xf numFmtId="0" fontId="13" fillId="2" borderId="0"/>
    <xf numFmtId="0" fontId="12" fillId="2" borderId="0"/>
    <xf numFmtId="0" fontId="13" fillId="2" borderId="0"/>
    <xf numFmtId="0" fontId="12" fillId="2" borderId="0"/>
    <xf numFmtId="0" fontId="13" fillId="2" borderId="0"/>
    <xf numFmtId="0" fontId="12" fillId="2" borderId="0"/>
    <xf numFmtId="0" fontId="12" fillId="2" borderId="0"/>
    <xf numFmtId="0" fontId="13" fillId="2" borderId="0"/>
    <xf numFmtId="0" fontId="12" fillId="2" borderId="0"/>
    <xf numFmtId="0" fontId="13" fillId="2" borderId="0"/>
    <xf numFmtId="0" fontId="13" fillId="2" borderId="0"/>
    <xf numFmtId="0" fontId="13" fillId="2" borderId="0"/>
    <xf numFmtId="0" fontId="12" fillId="2" borderId="0"/>
    <xf numFmtId="0" fontId="12" fillId="2" borderId="0"/>
    <xf numFmtId="0" fontId="12" fillId="2" borderId="0"/>
    <xf numFmtId="0" fontId="12" fillId="2" borderId="0"/>
    <xf numFmtId="0" fontId="13" fillId="2" borderId="0"/>
    <xf numFmtId="0" fontId="12" fillId="2" borderId="0"/>
    <xf numFmtId="0" fontId="12" fillId="2" borderId="0"/>
    <xf numFmtId="0" fontId="12" fillId="2" borderId="0"/>
    <xf numFmtId="0" fontId="12" fillId="2" borderId="0"/>
    <xf numFmtId="0" fontId="12" fillId="2" borderId="0"/>
    <xf numFmtId="0" fontId="13" fillId="2" borderId="0"/>
    <xf numFmtId="0" fontId="12" fillId="2" borderId="0"/>
    <xf numFmtId="0" fontId="99" fillId="0" borderId="1" applyNumberFormat="0" applyFont="0" applyBorder="0" applyAlignment="0">
      <alignment horizontal="center"/>
    </xf>
    <xf numFmtId="0" fontId="99" fillId="0" borderId="1" applyNumberFormat="0" applyFont="0" applyBorder="0" applyAlignment="0">
      <alignment horizontal="center"/>
    </xf>
    <xf numFmtId="0" fontId="13" fillId="2" borderId="0"/>
    <xf numFmtId="0" fontId="99" fillId="0" borderId="1" applyNumberFormat="0" applyFont="0" applyBorder="0" applyAlignment="0">
      <alignment horizontal="center"/>
    </xf>
    <xf numFmtId="0" fontId="99" fillId="0" borderId="1" applyNumberFormat="0" applyFont="0" applyBorder="0" applyAlignment="0">
      <alignment horizontal="center"/>
    </xf>
    <xf numFmtId="0" fontId="13" fillId="2" borderId="0"/>
    <xf numFmtId="0" fontId="99" fillId="0" borderId="1" applyNumberFormat="0" applyFont="0" applyBorder="0" applyAlignment="0">
      <alignment horizontal="center"/>
    </xf>
    <xf numFmtId="0" fontId="99" fillId="0" borderId="1" applyNumberFormat="0" applyFont="0" applyBorder="0" applyAlignment="0">
      <alignment horizontal="center"/>
    </xf>
    <xf numFmtId="0" fontId="26" fillId="0" borderId="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58" fillId="3" borderId="0" applyNumberFormat="0" applyBorder="0" applyAlignment="0" applyProtection="0"/>
    <xf numFmtId="0" fontId="58" fillId="4" borderId="0" applyNumberFormat="0" applyBorder="0" applyAlignment="0" applyProtection="0"/>
    <xf numFmtId="0" fontId="58" fillId="5" borderId="0" applyNumberFormat="0" applyBorder="0" applyAlignment="0" applyProtection="0"/>
    <xf numFmtId="0" fontId="58" fillId="6" borderId="0" applyNumberFormat="0" applyBorder="0" applyAlignment="0" applyProtection="0"/>
    <xf numFmtId="0" fontId="58" fillId="7" borderId="0" applyNumberFormat="0" applyBorder="0" applyAlignment="0" applyProtection="0"/>
    <xf numFmtId="0" fontId="58" fillId="8" borderId="0" applyNumberFormat="0" applyBorder="0" applyAlignment="0" applyProtection="0"/>
    <xf numFmtId="0" fontId="15" fillId="2" borderId="0"/>
    <xf numFmtId="0" fontId="12" fillId="2" borderId="0"/>
    <xf numFmtId="0" fontId="15" fillId="2" borderId="0"/>
    <xf numFmtId="0" fontId="15" fillId="2" borderId="0"/>
    <xf numFmtId="0" fontId="12" fillId="2" borderId="0"/>
    <xf numFmtId="0" fontId="15" fillId="2" borderId="0"/>
    <xf numFmtId="0" fontId="12" fillId="2" borderId="0"/>
    <xf numFmtId="0" fontId="15" fillId="2" borderId="0"/>
    <xf numFmtId="0" fontId="12" fillId="2" borderId="0"/>
    <xf numFmtId="0" fontId="12" fillId="2" borderId="0"/>
    <xf numFmtId="0" fontId="12" fillId="2" borderId="0"/>
    <xf numFmtId="0" fontId="12" fillId="2" borderId="0"/>
    <xf numFmtId="0" fontId="15" fillId="2" borderId="0"/>
    <xf numFmtId="0" fontId="12" fillId="2" borderId="0"/>
    <xf numFmtId="0" fontId="12" fillId="2" borderId="0"/>
    <xf numFmtId="0" fontId="12" fillId="2" borderId="0"/>
    <xf numFmtId="0" fontId="12" fillId="2" borderId="0"/>
    <xf numFmtId="0" fontId="15" fillId="2" borderId="0"/>
    <xf numFmtId="0" fontId="12" fillId="2" borderId="0"/>
    <xf numFmtId="0" fontId="15" fillId="2" borderId="0"/>
    <xf numFmtId="0" fontId="15" fillId="2" borderId="0"/>
    <xf numFmtId="0" fontId="15" fillId="2" borderId="0"/>
    <xf numFmtId="0" fontId="12" fillId="2" borderId="0"/>
    <xf numFmtId="0" fontId="15" fillId="2" borderId="0"/>
    <xf numFmtId="0" fontId="15" fillId="2" borderId="0"/>
    <xf numFmtId="0" fontId="12" fillId="2" borderId="0"/>
    <xf numFmtId="0" fontId="15" fillId="2" borderId="0"/>
    <xf numFmtId="0" fontId="15" fillId="2" borderId="0"/>
    <xf numFmtId="0" fontId="15" fillId="2" borderId="0"/>
    <xf numFmtId="0" fontId="12" fillId="2" borderId="0"/>
    <xf numFmtId="0" fontId="15" fillId="2" borderId="0"/>
    <xf numFmtId="0" fontId="15" fillId="2" borderId="0"/>
    <xf numFmtId="0" fontId="15" fillId="2" borderId="0"/>
    <xf numFmtId="0" fontId="12" fillId="2" borderId="0"/>
    <xf numFmtId="0" fontId="15" fillId="2" borderId="0"/>
    <xf numFmtId="0" fontId="12" fillId="2" borderId="0"/>
    <xf numFmtId="0" fontId="12" fillId="2" borderId="0"/>
    <xf numFmtId="0" fontId="12" fillId="2" borderId="0"/>
    <xf numFmtId="0" fontId="15" fillId="2" borderId="0"/>
    <xf numFmtId="0" fontId="12" fillId="2" borderId="0"/>
    <xf numFmtId="0" fontId="15" fillId="2" borderId="0"/>
    <xf numFmtId="0" fontId="12" fillId="2" borderId="0"/>
    <xf numFmtId="0" fontId="15" fillId="2" borderId="0"/>
    <xf numFmtId="0" fontId="15" fillId="2" borderId="0"/>
    <xf numFmtId="0" fontId="12" fillId="2" borderId="0"/>
    <xf numFmtId="0" fontId="15" fillId="2" borderId="0"/>
    <xf numFmtId="0" fontId="15" fillId="2" borderId="0"/>
    <xf numFmtId="0" fontId="15" fillId="2" borderId="0"/>
    <xf numFmtId="0" fontId="15" fillId="2" borderId="0"/>
    <xf numFmtId="0" fontId="12" fillId="2" borderId="0"/>
    <xf numFmtId="0" fontId="15" fillId="2" borderId="0"/>
    <xf numFmtId="0" fontId="12" fillId="2" borderId="0"/>
    <xf numFmtId="0" fontId="15" fillId="2" borderId="0"/>
    <xf numFmtId="0" fontId="12" fillId="2" borderId="0"/>
    <xf numFmtId="0" fontId="12" fillId="2" borderId="0"/>
    <xf numFmtId="0" fontId="215" fillId="2" borderId="0"/>
    <xf numFmtId="0" fontId="12" fillId="2" borderId="0"/>
    <xf numFmtId="0" fontId="15" fillId="2" borderId="0"/>
    <xf numFmtId="0" fontId="15" fillId="2" borderId="0"/>
    <xf numFmtId="0" fontId="15" fillId="2" borderId="0"/>
    <xf numFmtId="0" fontId="15" fillId="2" borderId="0"/>
    <xf numFmtId="0" fontId="15" fillId="2" borderId="0"/>
    <xf numFmtId="0" fontId="15" fillId="2" borderId="0"/>
    <xf numFmtId="0" fontId="15" fillId="2" borderId="0"/>
    <xf numFmtId="0" fontId="12" fillId="2" borderId="0"/>
    <xf numFmtId="0" fontId="12" fillId="2" borderId="0"/>
    <xf numFmtId="0" fontId="15" fillId="2" borderId="0"/>
    <xf numFmtId="0" fontId="15" fillId="2" borderId="0"/>
    <xf numFmtId="0" fontId="15" fillId="2" borderId="0"/>
    <xf numFmtId="0" fontId="15" fillId="2" borderId="0"/>
    <xf numFmtId="0" fontId="15" fillId="2" borderId="0"/>
    <xf numFmtId="0" fontId="12" fillId="2" borderId="0"/>
    <xf numFmtId="0" fontId="12" fillId="2" borderId="0"/>
    <xf numFmtId="0" fontId="15" fillId="2" borderId="0"/>
    <xf numFmtId="0" fontId="12" fillId="2" borderId="0"/>
    <xf numFmtId="0" fontId="12" fillId="2" borderId="0"/>
    <xf numFmtId="0" fontId="26" fillId="2" borderId="0"/>
    <xf numFmtId="0" fontId="26" fillId="2" borderId="0"/>
    <xf numFmtId="0" fontId="15" fillId="2" borderId="0"/>
    <xf numFmtId="0" fontId="15" fillId="2" borderId="0"/>
    <xf numFmtId="0" fontId="15" fillId="2" borderId="0"/>
    <xf numFmtId="0" fontId="12" fillId="2" borderId="0"/>
    <xf numFmtId="0" fontId="12" fillId="2" borderId="0"/>
    <xf numFmtId="0" fontId="12" fillId="2" borderId="0"/>
    <xf numFmtId="0" fontId="15" fillId="2" borderId="0"/>
    <xf numFmtId="0" fontId="12" fillId="2" borderId="0"/>
    <xf numFmtId="0" fontId="12" fillId="2" borderId="0"/>
    <xf numFmtId="0" fontId="15" fillId="2" borderId="0"/>
    <xf numFmtId="0" fontId="12" fillId="2" borderId="0"/>
    <xf numFmtId="0" fontId="12" fillId="2" borderId="0"/>
    <xf numFmtId="0" fontId="215" fillId="2" borderId="0"/>
    <xf numFmtId="0" fontId="12" fillId="2" borderId="0"/>
    <xf numFmtId="0" fontId="15" fillId="2" borderId="0"/>
    <xf numFmtId="0" fontId="12" fillId="2" borderId="0"/>
    <xf numFmtId="0" fontId="12" fillId="2" borderId="0"/>
    <xf numFmtId="0" fontId="15" fillId="2" borderId="0"/>
    <xf numFmtId="0" fontId="12" fillId="2" borderId="0"/>
    <xf numFmtId="0" fontId="15" fillId="2" borderId="0"/>
    <xf numFmtId="0" fontId="12" fillId="2" borderId="0"/>
    <xf numFmtId="0" fontId="12" fillId="2" borderId="0"/>
    <xf numFmtId="0" fontId="12" fillId="2" borderId="0"/>
    <xf numFmtId="0" fontId="12" fillId="2" borderId="0"/>
    <xf numFmtId="0" fontId="12" fillId="2" borderId="0"/>
    <xf numFmtId="0" fontId="15" fillId="2" borderId="0"/>
    <xf numFmtId="0" fontId="12" fillId="2" borderId="0"/>
    <xf numFmtId="0" fontId="12" fillId="2" borderId="0"/>
    <xf numFmtId="0" fontId="12" fillId="2" borderId="0"/>
    <xf numFmtId="0" fontId="15" fillId="2" borderId="0"/>
    <xf numFmtId="0" fontId="15" fillId="2" borderId="0"/>
    <xf numFmtId="0" fontId="15" fillId="2" borderId="0"/>
    <xf numFmtId="0" fontId="12" fillId="2" borderId="0"/>
    <xf numFmtId="0" fontId="15" fillId="2" borderId="0"/>
    <xf numFmtId="0" fontId="15" fillId="2" borderId="0"/>
    <xf numFmtId="0" fontId="12" fillId="2" borderId="0"/>
    <xf numFmtId="0" fontId="12" fillId="2" borderId="0"/>
    <xf numFmtId="0" fontId="12" fillId="2" borderId="0"/>
    <xf numFmtId="0" fontId="12" fillId="2" borderId="0"/>
    <xf numFmtId="0" fontId="12" fillId="2" borderId="0"/>
    <xf numFmtId="0" fontId="15" fillId="2" borderId="0"/>
    <xf numFmtId="0" fontId="12" fillId="2" borderId="0"/>
    <xf numFmtId="0" fontId="12" fillId="2" borderId="0"/>
    <xf numFmtId="0" fontId="12" fillId="2" borderId="0"/>
    <xf numFmtId="0" fontId="15" fillId="2" borderId="0"/>
    <xf numFmtId="0" fontId="12" fillId="2" borderId="0"/>
    <xf numFmtId="0" fontId="12" fillId="2" borderId="0"/>
    <xf numFmtId="0" fontId="15" fillId="2" borderId="0"/>
    <xf numFmtId="0" fontId="15" fillId="2" borderId="0"/>
    <xf numFmtId="0" fontId="12" fillId="2" borderId="0"/>
    <xf numFmtId="0" fontId="15" fillId="2" borderId="0"/>
    <xf numFmtId="0" fontId="15" fillId="2" borderId="0"/>
    <xf numFmtId="0" fontId="12" fillId="2" borderId="0"/>
    <xf numFmtId="0" fontId="12" fillId="2" borderId="0"/>
    <xf numFmtId="0" fontId="15" fillId="2" borderId="0"/>
    <xf numFmtId="0" fontId="15" fillId="2" borderId="0"/>
    <xf numFmtId="0" fontId="15" fillId="2" borderId="0"/>
    <xf numFmtId="0" fontId="12" fillId="2" borderId="0"/>
    <xf numFmtId="0" fontId="15" fillId="2" borderId="0"/>
    <xf numFmtId="0" fontId="15" fillId="2" borderId="0"/>
    <xf numFmtId="0" fontId="12" fillId="2" borderId="0"/>
    <xf numFmtId="0" fontId="12" fillId="2" borderId="0"/>
    <xf numFmtId="0" fontId="12" fillId="2" borderId="0"/>
    <xf numFmtId="0" fontId="15" fillId="2" borderId="0"/>
    <xf numFmtId="0" fontId="12" fillId="2" borderId="0"/>
    <xf numFmtId="0" fontId="15" fillId="2" borderId="0"/>
    <xf numFmtId="0" fontId="12" fillId="2" borderId="0"/>
    <xf numFmtId="0" fontId="15" fillId="2" borderId="0"/>
    <xf numFmtId="0" fontId="15" fillId="2" borderId="0"/>
    <xf numFmtId="0" fontId="15" fillId="2" borderId="0"/>
    <xf numFmtId="0" fontId="12" fillId="2" borderId="0"/>
    <xf numFmtId="0" fontId="12" fillId="2" borderId="0"/>
    <xf numFmtId="0" fontId="15" fillId="2" borderId="0"/>
    <xf numFmtId="0" fontId="15" fillId="2" borderId="0"/>
    <xf numFmtId="0" fontId="12" fillId="2" borderId="0"/>
    <xf numFmtId="0" fontId="15" fillId="2" borderId="0"/>
    <xf numFmtId="0" fontId="15" fillId="2" borderId="0"/>
    <xf numFmtId="0" fontId="12" fillId="2" borderId="0"/>
    <xf numFmtId="0" fontId="15" fillId="2" borderId="0"/>
    <xf numFmtId="0" fontId="12" fillId="2" borderId="0"/>
    <xf numFmtId="0" fontId="15" fillId="2" borderId="0"/>
    <xf numFmtId="0" fontId="12" fillId="2" borderId="0"/>
    <xf numFmtId="0" fontId="15" fillId="2" borderId="0"/>
    <xf numFmtId="0" fontId="12" fillId="2" borderId="0"/>
    <xf numFmtId="0" fontId="12" fillId="2" borderId="0"/>
    <xf numFmtId="0" fontId="15" fillId="2" borderId="0"/>
    <xf numFmtId="0" fontId="12" fillId="2" borderId="0"/>
    <xf numFmtId="0" fontId="15" fillId="2" borderId="0"/>
    <xf numFmtId="0" fontId="15" fillId="2" borderId="0"/>
    <xf numFmtId="0" fontId="15"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5" fillId="2" borderId="0"/>
    <xf numFmtId="0" fontId="12" fillId="2" borderId="0"/>
    <xf numFmtId="0" fontId="16" fillId="0" borderId="0">
      <alignment wrapText="1"/>
    </xf>
    <xf numFmtId="0" fontId="12"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215"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26" fillId="0" borderId="0">
      <alignment wrapText="1"/>
    </xf>
    <xf numFmtId="0" fontId="26"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215"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6" fillId="0" borderId="0">
      <alignment vertical="top"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2"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vertical="top"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2"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6" fillId="0" borderId="0">
      <alignment wrapText="1"/>
    </xf>
    <xf numFmtId="0" fontId="16" fillId="0" borderId="0">
      <alignment wrapText="1"/>
    </xf>
    <xf numFmtId="0" fontId="16"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6" fillId="0" borderId="0">
      <alignment wrapText="1"/>
    </xf>
    <xf numFmtId="0" fontId="12" fillId="0" borderId="0">
      <alignment wrapText="1"/>
    </xf>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58" fillId="9" borderId="0" applyNumberFormat="0" applyBorder="0" applyAlignment="0" applyProtection="0"/>
    <xf numFmtId="0" fontId="58" fillId="10" borderId="0" applyNumberFormat="0" applyBorder="0" applyAlignment="0" applyProtection="0"/>
    <xf numFmtId="0" fontId="58" fillId="11" borderId="0" applyNumberFormat="0" applyBorder="0" applyAlignment="0" applyProtection="0"/>
    <xf numFmtId="0" fontId="58" fillId="6" borderId="0" applyNumberFormat="0" applyBorder="0" applyAlignment="0" applyProtection="0"/>
    <xf numFmtId="0" fontId="58" fillId="9" borderId="0" applyNumberFormat="0" applyBorder="0" applyAlignment="0" applyProtection="0"/>
    <xf numFmtId="0" fontId="58" fillId="12" borderId="0" applyNumberFormat="0" applyBorder="0" applyAlignment="0" applyProtection="0"/>
    <xf numFmtId="0" fontId="26" fillId="0" borderId="0"/>
    <xf numFmtId="0" fontId="27" fillId="0" borderId="0"/>
    <xf numFmtId="0" fontId="26" fillId="0" borderId="0"/>
    <xf numFmtId="0" fontId="26" fillId="0" borderId="0"/>
    <xf numFmtId="0" fontId="27" fillId="0" borderId="0"/>
    <xf numFmtId="0" fontId="27" fillId="0" borderId="0"/>
    <xf numFmtId="0" fontId="27" fillId="0" borderId="0"/>
    <xf numFmtId="0" fontId="27" fillId="0" borderId="0"/>
    <xf numFmtId="0" fontId="27" fillId="0" borderId="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59" fillId="13" borderId="0" applyNumberFormat="0" applyBorder="0" applyAlignment="0" applyProtection="0"/>
    <xf numFmtId="0" fontId="59" fillId="10" borderId="0" applyNumberFormat="0" applyBorder="0" applyAlignment="0" applyProtection="0"/>
    <xf numFmtId="0" fontId="59" fillId="11"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104" fillId="0" borderId="0"/>
    <xf numFmtId="0" fontId="87" fillId="0" borderId="0" applyFont="0" applyFill="0" applyBorder="0" applyAlignment="0" applyProtection="0"/>
    <xf numFmtId="0" fontId="87" fillId="0" borderId="0" applyFont="0" applyFill="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205" fontId="24" fillId="0" borderId="0" applyFont="0" applyFill="0" applyBorder="0" applyAlignment="0" applyProtection="0"/>
    <xf numFmtId="206" fontId="24" fillId="0" borderId="0" applyFont="0" applyFill="0" applyBorder="0" applyAlignment="0" applyProtection="0"/>
    <xf numFmtId="0" fontId="18" fillId="0" borderId="0" applyFont="0" applyFill="0" applyBorder="0" applyAlignment="0" applyProtection="0"/>
    <xf numFmtId="207" fontId="88" fillId="0" borderId="0" applyFont="0" applyFill="0" applyBorder="0" applyAlignment="0" applyProtection="0"/>
    <xf numFmtId="208" fontId="105" fillId="0" borderId="0" applyFont="0" applyFill="0" applyBorder="0" applyAlignment="0" applyProtection="0"/>
    <xf numFmtId="0" fontId="18" fillId="0" borderId="0" applyFont="0" applyFill="0" applyBorder="0" applyAlignment="0" applyProtection="0"/>
    <xf numFmtId="209" fontId="78" fillId="0" borderId="0" applyFont="0" applyFill="0" applyBorder="0" applyAlignment="0" applyProtection="0"/>
    <xf numFmtId="0" fontId="106" fillId="0" borderId="0">
      <alignment horizontal="center" wrapText="1"/>
      <protection locked="0"/>
    </xf>
    <xf numFmtId="0" fontId="107" fillId="0" borderId="0" applyFont="0"/>
    <xf numFmtId="41" fontId="24" fillId="0" borderId="0" applyFont="0" applyFill="0" applyBorder="0" applyAlignment="0" applyProtection="0"/>
    <xf numFmtId="0" fontId="18" fillId="0" borderId="0" applyFont="0" applyFill="0" applyBorder="0" applyAlignment="0" applyProtection="0"/>
    <xf numFmtId="188" fontId="108" fillId="0" borderId="0" applyFont="0" applyFill="0" applyBorder="0" applyAlignment="0" applyProtection="0"/>
    <xf numFmtId="187" fontId="105" fillId="0" borderId="0" applyFont="0" applyFill="0" applyBorder="0" applyAlignment="0" applyProtection="0"/>
    <xf numFmtId="0" fontId="18" fillId="0" borderId="0" applyFont="0" applyFill="0" applyBorder="0" applyAlignment="0" applyProtection="0"/>
    <xf numFmtId="187" fontId="108" fillId="0" borderId="0" applyFont="0" applyFill="0" applyBorder="0" applyAlignment="0" applyProtection="0"/>
    <xf numFmtId="179" fontId="78" fillId="0" borderId="0" applyFont="0" applyFill="0" applyBorder="0" applyAlignment="0" applyProtection="0"/>
    <xf numFmtId="0" fontId="21" fillId="4" borderId="0" applyNumberFormat="0" applyBorder="0" applyAlignment="0" applyProtection="0"/>
    <xf numFmtId="0" fontId="109" fillId="0" borderId="0" applyNumberFormat="0" applyFill="0" applyBorder="0" applyAlignment="0" applyProtection="0"/>
    <xf numFmtId="0" fontId="18" fillId="0" borderId="0"/>
    <xf numFmtId="0" fontId="105" fillId="0" borderId="0"/>
    <xf numFmtId="0" fontId="18" fillId="0" borderId="0"/>
    <xf numFmtId="0" fontId="110" fillId="0" borderId="0"/>
    <xf numFmtId="0" fontId="111" fillId="0" borderId="0"/>
    <xf numFmtId="37" fontId="22" fillId="0" borderId="0"/>
    <xf numFmtId="0" fontId="23" fillId="0" borderId="0"/>
    <xf numFmtId="0" fontId="19" fillId="0" borderId="0"/>
    <xf numFmtId="174" fontId="20" fillId="0" borderId="0" applyFill="0" applyBorder="0" applyAlignment="0"/>
    <xf numFmtId="174" fontId="24" fillId="0" borderId="0" applyFill="0" applyBorder="0" applyAlignment="0"/>
    <xf numFmtId="174" fontId="214" fillId="0" borderId="0" applyFill="0" applyBorder="0" applyAlignment="0"/>
    <xf numFmtId="280" fontId="26" fillId="0" borderId="0" applyFill="0" applyBorder="0" applyAlignment="0"/>
    <xf numFmtId="210" fontId="112" fillId="0" borderId="0" applyFill="0" applyBorder="0" applyAlignment="0"/>
    <xf numFmtId="183" fontId="24" fillId="0" borderId="0" applyFill="0" applyBorder="0" applyAlignment="0"/>
    <xf numFmtId="211" fontId="24" fillId="0" borderId="0" applyFill="0" applyBorder="0" applyAlignment="0"/>
    <xf numFmtId="212" fontId="24" fillId="0" borderId="0" applyFill="0" applyBorder="0" applyAlignment="0"/>
    <xf numFmtId="180" fontId="112" fillId="0" borderId="0" applyFill="0" applyBorder="0" applyAlignment="0"/>
    <xf numFmtId="213" fontId="112" fillId="0" borderId="0" applyFill="0" applyBorder="0" applyAlignment="0"/>
    <xf numFmtId="210" fontId="112" fillId="0" borderId="0" applyFill="0" applyBorder="0" applyAlignment="0"/>
    <xf numFmtId="0" fontId="25" fillId="21" borderId="8" applyNumberFormat="0" applyAlignment="0" applyProtection="0"/>
    <xf numFmtId="0" fontId="113" fillId="0" borderId="0"/>
    <xf numFmtId="214" fontId="114" fillId="0" borderId="4" applyBorder="0"/>
    <xf numFmtId="214" fontId="115" fillId="0" borderId="5">
      <protection locked="0"/>
    </xf>
    <xf numFmtId="215" fontId="88" fillId="0" borderId="0" applyFont="0" applyFill="0" applyBorder="0" applyAlignment="0" applyProtection="0"/>
    <xf numFmtId="165" fontId="75" fillId="0" borderId="0" applyFont="0" applyFill="0" applyBorder="0" applyAlignment="0" applyProtection="0"/>
    <xf numFmtId="216" fontId="116" fillId="0" borderId="0"/>
    <xf numFmtId="216" fontId="116" fillId="0" borderId="0"/>
    <xf numFmtId="216" fontId="116" fillId="0" borderId="0"/>
    <xf numFmtId="216" fontId="116" fillId="0" borderId="0"/>
    <xf numFmtId="216" fontId="116" fillId="0" borderId="0"/>
    <xf numFmtId="216" fontId="116" fillId="0" borderId="0"/>
    <xf numFmtId="216" fontId="116" fillId="0" borderId="0"/>
    <xf numFmtId="216" fontId="116" fillId="0" borderId="0"/>
    <xf numFmtId="41" fontId="5" fillId="0" borderId="0" applyFont="0" applyFill="0" applyBorder="0" applyAlignment="0" applyProtection="0"/>
    <xf numFmtId="41" fontId="20"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164" fontId="5" fillId="0" borderId="0" applyFont="0" applyFill="0" applyBorder="0" applyAlignment="0" applyProtection="0"/>
    <xf numFmtId="41" fontId="27" fillId="0" borderId="0" applyFont="0" applyFill="0" applyBorder="0" applyAlignment="0" applyProtection="0"/>
    <xf numFmtId="164" fontId="28" fillId="0" borderId="0" applyFont="0" applyFill="0" applyBorder="0" applyAlignment="0" applyProtection="0"/>
    <xf numFmtId="41" fontId="214" fillId="0" borderId="0" applyFont="0" applyFill="0" applyBorder="0" applyAlignment="0" applyProtection="0"/>
    <xf numFmtId="41" fontId="216" fillId="0" borderId="0" applyFont="0" applyFill="0" applyBorder="0" applyAlignment="0" applyProtection="0"/>
    <xf numFmtId="41" fontId="214" fillId="0" borderId="0" applyFont="0" applyFill="0" applyBorder="0" applyAlignment="0" applyProtection="0"/>
    <xf numFmtId="180" fontId="112" fillId="0" borderId="0" applyFont="0" applyFill="0" applyBorder="0" applyAlignment="0" applyProtection="0"/>
    <xf numFmtId="49" fontId="117" fillId="0" borderId="9" applyNumberFormat="0" applyFont="0" applyFill="0" applyBorder="0" applyProtection="0">
      <alignment horizontal="center" vertical="center" wrapText="1"/>
    </xf>
    <xf numFmtId="0" fontId="26" fillId="0" borderId="10" applyNumberFormat="0" applyBorder="0">
      <alignment horizontal="center" vertical="center" wrapText="1"/>
    </xf>
    <xf numFmtId="182" fontId="118" fillId="0" borderId="5" applyFont="0" applyAlignment="0">
      <alignment horizontal="center"/>
    </xf>
    <xf numFmtId="43" fontId="24" fillId="0" borderId="0" applyFont="0" applyFill="0" applyBorder="0" applyAlignment="0" applyProtection="0"/>
    <xf numFmtId="43" fontId="24" fillId="0" borderId="0" applyFont="0" applyFill="0" applyBorder="0" applyAlignment="0" applyProtection="0"/>
    <xf numFmtId="167" fontId="5" fillId="0" borderId="0" applyFont="0" applyFill="0" applyBorder="0" applyAlignment="0" applyProtection="0"/>
    <xf numFmtId="167" fontId="28" fillId="0" borderId="0" applyFont="0" applyFill="0" applyBorder="0" applyAlignment="0" applyProtection="0"/>
    <xf numFmtId="165" fontId="28" fillId="0" borderId="0" applyFont="0" applyFill="0" applyBorder="0" applyAlignment="0" applyProtection="0"/>
    <xf numFmtId="43" fontId="20" fillId="0" borderId="0" applyFont="0" applyFill="0" applyBorder="0" applyAlignment="0" applyProtection="0"/>
    <xf numFmtId="165" fontId="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3" fontId="74" fillId="0" borderId="0" applyFont="0" applyFill="0" applyBorder="0" applyAlignment="0" applyProtection="0"/>
    <xf numFmtId="173" fontId="218" fillId="0" borderId="0" applyFont="0" applyFill="0" applyBorder="0" applyAlignment="0" applyProtection="0"/>
    <xf numFmtId="43" fontId="14" fillId="0" borderId="0" applyFont="0" applyFill="0" applyBorder="0" applyAlignment="0" applyProtection="0"/>
    <xf numFmtId="43" fontId="219" fillId="0" borderId="0" applyFont="0" applyFill="0" applyBorder="0" applyAlignment="0" applyProtection="0"/>
    <xf numFmtId="43" fontId="24" fillId="0" borderId="0" applyFont="0" applyFill="0" applyBorder="0" applyAlignment="0" applyProtection="0"/>
    <xf numFmtId="43" fontId="56" fillId="0" borderId="0" applyFont="0" applyFill="0" applyBorder="0" applyAlignment="0" applyProtection="0"/>
    <xf numFmtId="43" fontId="56" fillId="0" borderId="0" applyFont="0" applyFill="0" applyBorder="0" applyAlignment="0" applyProtection="0"/>
    <xf numFmtId="165" fontId="57"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1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68" fontId="5" fillId="0" borderId="0" applyFont="0" applyFill="0" applyBorder="0" applyAlignment="0" applyProtection="0"/>
    <xf numFmtId="184" fontId="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84" fontId="14" fillId="0" borderId="0" applyFont="0" applyFill="0" applyBorder="0" applyAlignment="0" applyProtection="0"/>
    <xf numFmtId="173" fontId="74" fillId="0" borderId="0" applyFont="0" applyFill="0" applyBorder="0" applyAlignment="0" applyProtection="0"/>
    <xf numFmtId="173" fontId="74" fillId="0" borderId="0" applyFont="0" applyFill="0" applyBorder="0" applyAlignment="0" applyProtection="0"/>
    <xf numFmtId="43" fontId="214" fillId="0" borderId="0" applyFont="0" applyFill="0" applyBorder="0" applyAlignment="0" applyProtection="0"/>
    <xf numFmtId="165" fontId="4" fillId="0" borderId="0" applyFont="0" applyFill="0" applyBorder="0" applyAlignment="0" applyProtection="0"/>
    <xf numFmtId="173" fontId="56" fillId="0" borderId="0" applyFont="0" applyFill="0" applyBorder="0" applyAlignment="0" applyProtection="0"/>
    <xf numFmtId="43" fontId="119" fillId="0" borderId="0" applyFont="0" applyFill="0" applyBorder="0" applyAlignment="0" applyProtection="0"/>
    <xf numFmtId="43" fontId="42" fillId="0" borderId="0" applyFont="0" applyFill="0" applyBorder="0" applyAlignment="0" applyProtection="0"/>
    <xf numFmtId="43" fontId="214" fillId="0" borderId="0" applyFont="0" applyFill="0" applyBorder="0" applyAlignment="0" applyProtection="0"/>
    <xf numFmtId="43" fontId="3" fillId="0" borderId="0" applyFont="0" applyFill="0" applyBorder="0" applyAlignment="0" applyProtection="0"/>
    <xf numFmtId="43" fontId="214"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0" fontId="2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214" fillId="0" borderId="0" applyFont="0" applyFill="0" applyBorder="0" applyAlignment="0" applyProtection="0"/>
    <xf numFmtId="165" fontId="1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0" applyFont="0" applyFill="0" applyBorder="0" applyAlignment="0" applyProtection="0"/>
    <xf numFmtId="43" fontId="14" fillId="0" borderId="0" applyFont="0" applyFill="0" applyBorder="0" applyAlignment="0" applyProtection="0"/>
    <xf numFmtId="184" fontId="26" fillId="0" borderId="0" applyFont="0" applyFill="0" applyBorder="0" applyAlignment="0" applyProtection="0"/>
    <xf numFmtId="184" fontId="26" fillId="0" borderId="0" applyFont="0" applyFill="0" applyBorder="0" applyAlignment="0" applyProtection="0"/>
    <xf numFmtId="43" fontId="3" fillId="0" borderId="0" applyFont="0" applyFill="0" applyBorder="0" applyAlignment="0" applyProtection="0"/>
    <xf numFmtId="184" fontId="14" fillId="0" borderId="0" applyFont="0" applyFill="0" applyBorder="0" applyAlignment="0" applyProtection="0"/>
    <xf numFmtId="0" fontId="29" fillId="0" borderId="0" applyFont="0" applyFill="0" applyBorder="0" applyAlignment="0" applyProtection="0"/>
    <xf numFmtId="43" fontId="14" fillId="0" borderId="0" applyFont="0" applyFill="0" applyBorder="0" applyAlignment="0" applyProtection="0"/>
    <xf numFmtId="8" fontId="5" fillId="0" borderId="0" applyFont="0" applyFill="0" applyBorder="0" applyAlignment="0" applyProtection="0"/>
    <xf numFmtId="0" fontId="29" fillId="0" borderId="0" applyFont="0" applyFill="0" applyBorder="0" applyAlignment="0" applyProtection="0"/>
    <xf numFmtId="43" fontId="14" fillId="0" borderId="0" applyFont="0" applyFill="0" applyBorder="0" applyAlignment="0" applyProtection="0"/>
    <xf numFmtId="0" fontId="29" fillId="0" borderId="0" applyFont="0" applyFill="0" applyBorder="0" applyAlignment="0" applyProtection="0"/>
    <xf numFmtId="0" fontId="29" fillId="0" borderId="0" applyFont="0" applyFill="0" applyBorder="0" applyAlignment="0" applyProtection="0"/>
    <xf numFmtId="0" fontId="24" fillId="0" borderId="0" applyFont="0" applyFill="0" applyBorder="0" applyAlignment="0" applyProtection="0"/>
    <xf numFmtId="0" fontId="29" fillId="0" borderId="0" applyFont="0" applyFill="0" applyBorder="0" applyAlignment="0" applyProtection="0"/>
    <xf numFmtId="217" fontId="96" fillId="0" borderId="0"/>
    <xf numFmtId="3" fontId="24" fillId="0" borderId="0" applyFont="0" applyFill="0" applyBorder="0" applyAlignment="0" applyProtection="0"/>
    <xf numFmtId="0" fontId="24" fillId="0" borderId="5" applyFont="0" applyFill="0" applyProtection="0">
      <alignment vertical="center"/>
    </xf>
    <xf numFmtId="218" fontId="24" fillId="0" borderId="5" applyFont="0" applyFill="0" applyBorder="0" applyProtection="0">
      <alignment vertical="center"/>
    </xf>
    <xf numFmtId="0" fontId="120" fillId="0" borderId="0" applyNumberFormat="0" applyAlignment="0">
      <alignment horizontal="left"/>
    </xf>
    <xf numFmtId="0" fontId="121" fillId="0" borderId="0" applyNumberFormat="0" applyAlignment="0"/>
    <xf numFmtId="192" fontId="104" fillId="0" borderId="0" applyFont="0" applyFill="0" applyBorder="0" applyAlignment="0" applyProtection="0"/>
    <xf numFmtId="219" fontId="118" fillId="0" borderId="0" applyFont="0" applyFill="0" applyBorder="0" applyAlignment="0" applyProtection="0"/>
    <xf numFmtId="220" fontId="93" fillId="0" borderId="0" applyFont="0" applyFill="0" applyBorder="0" applyAlignment="0" applyProtection="0"/>
    <xf numFmtId="178" fontId="54" fillId="0" borderId="0" applyFont="0" applyFill="0" applyBorder="0" applyAlignment="0" applyProtection="0"/>
    <xf numFmtId="221" fontId="122" fillId="0" borderId="0">
      <protection locked="0"/>
    </xf>
    <xf numFmtId="222" fontId="122" fillId="0" borderId="0">
      <protection locked="0"/>
    </xf>
    <xf numFmtId="223" fontId="123" fillId="0" borderId="11">
      <protection locked="0"/>
    </xf>
    <xf numFmtId="224" fontId="122" fillId="0" borderId="0">
      <protection locked="0"/>
    </xf>
    <xf numFmtId="225" fontId="122" fillId="0" borderId="0">
      <protection locked="0"/>
    </xf>
    <xf numFmtId="224" fontId="122" fillId="0" borderId="0" applyNumberFormat="0">
      <protection locked="0"/>
    </xf>
    <xf numFmtId="224" fontId="122" fillId="0" borderId="0">
      <protection locked="0"/>
    </xf>
    <xf numFmtId="214" fontId="124" fillId="0" borderId="2"/>
    <xf numFmtId="226" fontId="124" fillId="0" borderId="2"/>
    <xf numFmtId="210" fontId="112" fillId="0" borderId="0" applyFont="0" applyFill="0" applyBorder="0" applyAlignment="0" applyProtection="0"/>
    <xf numFmtId="44" fontId="24" fillId="0" borderId="0" applyFont="0" applyFill="0" applyBorder="0" applyAlignment="0" applyProtection="0"/>
    <xf numFmtId="175" fontId="24" fillId="0" borderId="0" applyFont="0" applyFill="0" applyBorder="0" applyAlignment="0" applyProtection="0"/>
    <xf numFmtId="227" fontId="24" fillId="0" borderId="0"/>
    <xf numFmtId="228" fontId="125" fillId="0" borderId="5"/>
    <xf numFmtId="0" fontId="30" fillId="22" borderId="12" applyNumberFormat="0" applyAlignment="0" applyProtection="0"/>
    <xf numFmtId="168" fontId="26" fillId="0" borderId="0" applyFont="0" applyFill="0" applyBorder="0" applyAlignment="0" applyProtection="0"/>
    <xf numFmtId="1" fontId="126" fillId="0" borderId="13" applyBorder="0"/>
    <xf numFmtId="214" fontId="81" fillId="0" borderId="2">
      <alignment horizontal="center"/>
      <protection hidden="1"/>
    </xf>
    <xf numFmtId="229" fontId="127" fillId="0" borderId="2">
      <alignment horizontal="center"/>
      <protection hidden="1"/>
    </xf>
    <xf numFmtId="214" fontId="81" fillId="0" borderId="2">
      <alignment horizontal="center"/>
      <protection hidden="1"/>
    </xf>
    <xf numFmtId="174" fontId="26" fillId="0" borderId="14"/>
    <xf numFmtId="0" fontId="24" fillId="0" borderId="0" applyFont="0" applyFill="0" applyBorder="0" applyAlignment="0" applyProtection="0"/>
    <xf numFmtId="14" fontId="90" fillId="0" borderId="0" applyFill="0" applyBorder="0" applyAlignment="0"/>
    <xf numFmtId="41" fontId="128" fillId="0" borderId="0" applyFont="0" applyFill="0" applyBorder="0" applyAlignment="0" applyProtection="0"/>
    <xf numFmtId="4" fontId="112" fillId="0" borderId="0" applyFont="0" applyFill="0" applyBorder="0" applyAlignment="0" applyProtection="0"/>
    <xf numFmtId="230" fontId="26" fillId="0" borderId="0"/>
    <xf numFmtId="231" fontId="27" fillId="0" borderId="1"/>
    <xf numFmtId="232" fontId="93" fillId="0" borderId="0" applyFont="0" applyFill="0" applyBorder="0" applyAlignment="0" applyProtection="0"/>
    <xf numFmtId="233" fontId="24" fillId="0" borderId="0" applyFont="0" applyFill="0" applyBorder="0" applyAlignment="0" applyProtection="0"/>
    <xf numFmtId="234" fontId="24" fillId="0" borderId="0"/>
    <xf numFmtId="235" fontId="27" fillId="0" borderId="0"/>
    <xf numFmtId="0" fontId="104" fillId="0" borderId="0">
      <alignment vertical="top" wrapText="1"/>
    </xf>
    <xf numFmtId="168" fontId="129" fillId="0" borderId="0" applyFont="0" applyFill="0" applyBorder="0" applyAlignment="0" applyProtection="0"/>
    <xf numFmtId="178" fontId="129" fillId="0" borderId="0" applyFont="0" applyFill="0" applyBorder="0" applyAlignment="0" applyProtection="0"/>
    <xf numFmtId="168" fontId="129" fillId="0" borderId="0" applyFont="0" applyFill="0" applyBorder="0" applyAlignment="0" applyProtection="0"/>
    <xf numFmtId="41" fontId="129" fillId="0" borderId="0" applyFont="0" applyFill="0" applyBorder="0" applyAlignment="0" applyProtection="0"/>
    <xf numFmtId="168" fontId="129" fillId="0" borderId="0" applyFont="0" applyFill="0" applyBorder="0" applyAlignment="0" applyProtection="0"/>
    <xf numFmtId="168" fontId="129" fillId="0" borderId="0" applyFont="0" applyFill="0" applyBorder="0" applyAlignment="0" applyProtection="0"/>
    <xf numFmtId="41" fontId="129" fillId="0" borderId="0" applyFont="0" applyFill="0" applyBorder="0" applyAlignment="0" applyProtection="0"/>
    <xf numFmtId="41" fontId="129" fillId="0" borderId="0" applyFont="0" applyFill="0" applyBorder="0" applyAlignment="0" applyProtection="0"/>
    <xf numFmtId="41" fontId="129" fillId="0" borderId="0" applyFont="0" applyFill="0" applyBorder="0" applyAlignment="0" applyProtection="0"/>
    <xf numFmtId="168" fontId="129" fillId="0" borderId="0" applyFont="0" applyFill="0" applyBorder="0" applyAlignment="0" applyProtection="0"/>
    <xf numFmtId="168" fontId="129" fillId="0" borderId="0" applyFont="0" applyFill="0" applyBorder="0" applyAlignment="0" applyProtection="0"/>
    <xf numFmtId="168" fontId="129" fillId="0" borderId="0" applyFont="0" applyFill="0" applyBorder="0" applyAlignment="0" applyProtection="0"/>
    <xf numFmtId="41" fontId="129" fillId="0" borderId="0" applyFont="0" applyFill="0" applyBorder="0" applyAlignment="0" applyProtection="0"/>
    <xf numFmtId="41" fontId="129" fillId="0" borderId="0" applyFont="0" applyFill="0" applyBorder="0" applyAlignment="0" applyProtection="0"/>
    <xf numFmtId="164" fontId="129" fillId="0" borderId="0" applyFont="0" applyFill="0" applyBorder="0" applyAlignment="0" applyProtection="0"/>
    <xf numFmtId="164" fontId="129" fillId="0" borderId="0" applyFont="0" applyFill="0" applyBorder="0" applyAlignment="0" applyProtection="0"/>
    <xf numFmtId="41" fontId="129" fillId="0" borderId="0" applyFont="0" applyFill="0" applyBorder="0" applyAlignment="0" applyProtection="0"/>
    <xf numFmtId="178" fontId="129" fillId="0" borderId="0" applyFont="0" applyFill="0" applyBorder="0" applyAlignment="0" applyProtection="0"/>
    <xf numFmtId="43" fontId="129" fillId="0" borderId="0" applyFont="0" applyFill="0" applyBorder="0" applyAlignment="0" applyProtection="0"/>
    <xf numFmtId="178" fontId="129" fillId="0" borderId="0" applyFont="0" applyFill="0" applyBorder="0" applyAlignment="0" applyProtection="0"/>
    <xf numFmtId="178" fontId="129" fillId="0" borderId="0" applyFont="0" applyFill="0" applyBorder="0" applyAlignment="0" applyProtection="0"/>
    <xf numFmtId="43" fontId="129" fillId="0" borderId="0" applyFont="0" applyFill="0" applyBorder="0" applyAlignment="0" applyProtection="0"/>
    <xf numFmtId="43" fontId="129" fillId="0" borderId="0" applyFont="0" applyFill="0" applyBorder="0" applyAlignment="0" applyProtection="0"/>
    <xf numFmtId="43" fontId="129" fillId="0" borderId="0" applyFont="0" applyFill="0" applyBorder="0" applyAlignment="0" applyProtection="0"/>
    <xf numFmtId="178" fontId="129" fillId="0" borderId="0" applyFont="0" applyFill="0" applyBorder="0" applyAlignment="0" applyProtection="0"/>
    <xf numFmtId="178" fontId="129" fillId="0" borderId="0" applyFont="0" applyFill="0" applyBorder="0" applyAlignment="0" applyProtection="0"/>
    <xf numFmtId="178" fontId="129" fillId="0" borderId="0" applyFont="0" applyFill="0" applyBorder="0" applyAlignment="0" applyProtection="0"/>
    <xf numFmtId="43" fontId="129" fillId="0" borderId="0" applyFont="0" applyFill="0" applyBorder="0" applyAlignment="0" applyProtection="0"/>
    <xf numFmtId="43" fontId="129" fillId="0" borderId="0" applyFont="0" applyFill="0" applyBorder="0" applyAlignment="0" applyProtection="0"/>
    <xf numFmtId="165" fontId="129" fillId="0" borderId="0" applyFont="0" applyFill="0" applyBorder="0" applyAlignment="0" applyProtection="0"/>
    <xf numFmtId="165" fontId="129" fillId="0" borderId="0" applyFont="0" applyFill="0" applyBorder="0" applyAlignment="0" applyProtection="0"/>
    <xf numFmtId="43" fontId="129" fillId="0" borderId="0" applyFont="0" applyFill="0" applyBorder="0" applyAlignment="0" applyProtection="0"/>
    <xf numFmtId="0" fontId="60" fillId="21" borderId="15" applyNumberFormat="0" applyAlignment="0" applyProtection="0"/>
    <xf numFmtId="0" fontId="61" fillId="8" borderId="8" applyNumberFormat="0" applyAlignment="0" applyProtection="0"/>
    <xf numFmtId="0" fontId="62" fillId="0" borderId="16" applyNumberFormat="0" applyFill="0" applyAlignment="0" applyProtection="0"/>
    <xf numFmtId="0" fontId="63" fillId="0" borderId="17" applyNumberFormat="0" applyFill="0" applyAlignment="0" applyProtection="0"/>
    <xf numFmtId="0" fontId="64" fillId="0" borderId="18" applyNumberFormat="0" applyFill="0" applyAlignment="0" applyProtection="0"/>
    <xf numFmtId="0" fontId="64" fillId="0" borderId="0" applyNumberFormat="0" applyFill="0" applyBorder="0" applyAlignment="0" applyProtection="0"/>
    <xf numFmtId="3" fontId="26" fillId="0" borderId="0" applyFont="0" applyBorder="0" applyAlignment="0"/>
    <xf numFmtId="0" fontId="130" fillId="0" borderId="0">
      <alignment vertical="center"/>
    </xf>
    <xf numFmtId="0" fontId="24" fillId="0" borderId="0" applyFill="0" applyBorder="0" applyAlignment="0"/>
    <xf numFmtId="210" fontId="112" fillId="0" borderId="0" applyFill="0" applyBorder="0" applyAlignment="0"/>
    <xf numFmtId="180" fontId="112" fillId="0" borderId="0" applyFill="0" applyBorder="0" applyAlignment="0"/>
    <xf numFmtId="213" fontId="112" fillId="0" borderId="0" applyFill="0" applyBorder="0" applyAlignment="0"/>
    <xf numFmtId="210" fontId="112" fillId="0" borderId="0" applyFill="0" applyBorder="0" applyAlignment="0"/>
    <xf numFmtId="0" fontId="131" fillId="0" borderId="0" applyNumberFormat="0" applyAlignment="0">
      <alignment horizontal="left"/>
    </xf>
    <xf numFmtId="236" fontId="26" fillId="0" borderId="0" applyFont="0" applyFill="0" applyBorder="0" applyAlignment="0" applyProtection="0"/>
    <xf numFmtId="0" fontId="31" fillId="0" borderId="0" applyNumberFormat="0" applyFill="0" applyBorder="0" applyAlignment="0" applyProtection="0"/>
    <xf numFmtId="3" fontId="26" fillId="0" borderId="0" applyFont="0" applyBorder="0" applyAlignment="0"/>
    <xf numFmtId="2" fontId="24" fillId="0" borderId="0" applyFont="0" applyFill="0" applyBorder="0" applyAlignment="0" applyProtection="0"/>
    <xf numFmtId="0" fontId="132" fillId="0" borderId="0" applyNumberFormat="0" applyFill="0" applyBorder="0" applyAlignment="0" applyProtection="0"/>
    <xf numFmtId="0" fontId="133" fillId="0" borderId="0" applyNumberFormat="0" applyFill="0" applyBorder="0" applyProtection="0">
      <alignment vertical="center"/>
    </xf>
    <xf numFmtId="0" fontId="134" fillId="0" borderId="0" applyNumberFormat="0" applyFill="0" applyBorder="0" applyAlignment="0" applyProtection="0"/>
    <xf numFmtId="0" fontId="135" fillId="0" borderId="0" applyNumberFormat="0" applyFill="0" applyBorder="0" applyProtection="0">
      <alignment vertical="center"/>
    </xf>
    <xf numFmtId="0" fontId="136" fillId="0" borderId="0" applyNumberFormat="0" applyFill="0" applyBorder="0" applyAlignment="0" applyProtection="0"/>
    <xf numFmtId="0" fontId="137" fillId="0" borderId="0" applyNumberFormat="0" applyFill="0" applyBorder="0" applyAlignment="0" applyProtection="0"/>
    <xf numFmtId="237" fontId="138" fillId="0" borderId="19" applyNumberFormat="0" applyFill="0" applyBorder="0" applyAlignment="0" applyProtection="0"/>
    <xf numFmtId="0" fontId="139" fillId="0" borderId="0" applyNumberFormat="0" applyFill="0" applyBorder="0" applyAlignment="0" applyProtection="0"/>
    <xf numFmtId="0" fontId="24" fillId="23" borderId="20" applyNumberFormat="0" applyFont="0" applyAlignment="0" applyProtection="0"/>
    <xf numFmtId="0" fontId="32" fillId="5" borderId="0" applyNumberFormat="0" applyBorder="0" applyAlignment="0" applyProtection="0"/>
    <xf numFmtId="38" fontId="33" fillId="2" borderId="0" applyNumberFormat="0" applyBorder="0" applyAlignment="0" applyProtection="0"/>
    <xf numFmtId="238" fontId="77" fillId="2" borderId="0" applyBorder="0" applyProtection="0"/>
    <xf numFmtId="0" fontId="140" fillId="0" borderId="7" applyNumberFormat="0" applyFill="0" applyBorder="0" applyAlignment="0" applyProtection="0">
      <alignment horizontal="center" vertical="center"/>
    </xf>
    <xf numFmtId="0" fontId="141" fillId="0" borderId="0" applyNumberFormat="0" applyFont="0" applyBorder="0" applyAlignment="0">
      <alignment horizontal="left" vertical="center"/>
    </xf>
    <xf numFmtId="0" fontId="142" fillId="24" borderId="0"/>
    <xf numFmtId="0" fontId="143" fillId="0" borderId="0">
      <alignment horizontal="left"/>
    </xf>
    <xf numFmtId="0" fontId="34" fillId="0" borderId="21" applyNumberFormat="0" applyAlignment="0" applyProtection="0">
      <alignment horizontal="left" vertical="center"/>
    </xf>
    <xf numFmtId="0" fontId="34" fillId="0" borderId="22">
      <alignment horizontal="left" vertical="center"/>
    </xf>
    <xf numFmtId="0" fontId="35" fillId="0" borderId="0" applyNumberFormat="0" applyFill="0" applyBorder="0" applyAlignment="0" applyProtection="0"/>
    <xf numFmtId="0" fontId="36" fillId="0" borderId="16" applyNumberFormat="0" applyFill="0" applyAlignment="0" applyProtection="0"/>
    <xf numFmtId="0" fontId="34" fillId="0" borderId="0" applyNumberFormat="0" applyFill="0" applyBorder="0" applyAlignment="0" applyProtection="0"/>
    <xf numFmtId="0" fontId="37" fillId="0" borderId="17" applyNumberFormat="0" applyFill="0" applyAlignment="0" applyProtection="0"/>
    <xf numFmtId="0" fontId="38" fillId="0" borderId="18" applyNumberFormat="0" applyFill="0" applyAlignment="0" applyProtection="0"/>
    <xf numFmtId="0" fontId="38" fillId="0" borderId="0" applyNumberFormat="0" applyFill="0" applyBorder="0" applyAlignment="0" applyProtection="0"/>
    <xf numFmtId="239" fontId="144" fillId="0" borderId="0">
      <protection locked="0"/>
    </xf>
    <xf numFmtId="239" fontId="144" fillId="0" borderId="0">
      <protection locked="0"/>
    </xf>
    <xf numFmtId="0" fontId="145" fillId="0" borderId="23">
      <alignment horizontal="center"/>
    </xf>
    <xf numFmtId="0" fontId="145" fillId="0" borderId="0">
      <alignment horizontal="center"/>
    </xf>
    <xf numFmtId="240" fontId="146" fillId="25" borderId="1" applyNumberFormat="0" applyAlignment="0">
      <alignment horizontal="left" vertical="top"/>
    </xf>
    <xf numFmtId="49" fontId="39" fillId="0" borderId="1">
      <alignment vertical="center"/>
    </xf>
    <xf numFmtId="0" fontId="96" fillId="0" borderId="0"/>
    <xf numFmtId="168" fontId="26" fillId="0" borderId="0" applyFont="0" applyFill="0" applyBorder="0" applyAlignment="0" applyProtection="0"/>
    <xf numFmtId="38" fontId="91" fillId="0" borderId="0" applyFont="0" applyFill="0" applyBorder="0" applyAlignment="0" applyProtection="0"/>
    <xf numFmtId="198" fontId="88" fillId="0" borderId="0" applyFont="0" applyFill="0" applyBorder="0" applyAlignment="0" applyProtection="0"/>
    <xf numFmtId="0" fontId="147" fillId="0" borderId="0"/>
    <xf numFmtId="241" fontId="148"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10" fontId="33" fillId="26" borderId="1" applyNumberFormat="0" applyBorder="0" applyAlignment="0" applyProtection="0"/>
    <xf numFmtId="0" fontId="40" fillId="8" borderId="8" applyNumberFormat="0" applyAlignment="0" applyProtection="0"/>
    <xf numFmtId="242" fontId="88" fillId="27" borderId="0"/>
    <xf numFmtId="2" fontId="149" fillId="0" borderId="24" applyBorder="0"/>
    <xf numFmtId="0" fontId="65" fillId="22" borderId="12" applyNumberFormat="0" applyAlignment="0" applyProtection="0"/>
    <xf numFmtId="168" fontId="26" fillId="0" borderId="0" applyFont="0" applyFill="0" applyBorder="0" applyAlignment="0" applyProtection="0"/>
    <xf numFmtId="0" fontId="26" fillId="0" borderId="0"/>
    <xf numFmtId="0" fontId="106" fillId="0" borderId="25">
      <alignment horizontal="centerContinuous"/>
    </xf>
    <xf numFmtId="0" fontId="24" fillId="0" borderId="0"/>
    <xf numFmtId="0" fontId="5" fillId="0" borderId="0"/>
    <xf numFmtId="0" fontId="14" fillId="0" borderId="0"/>
    <xf numFmtId="0" fontId="24" fillId="0" borderId="0"/>
    <xf numFmtId="0" fontId="28" fillId="0" borderId="0"/>
    <xf numFmtId="0" fontId="28" fillId="0" borderId="0"/>
    <xf numFmtId="0" fontId="150" fillId="0" borderId="0" applyNumberFormat="0" applyFill="0" applyBorder="0" applyAlignment="0" applyProtection="0">
      <alignment vertical="top"/>
      <protection locked="0"/>
    </xf>
    <xf numFmtId="0" fontId="24" fillId="0" borderId="0" applyFill="0" applyBorder="0" applyAlignment="0"/>
    <xf numFmtId="210" fontId="112" fillId="0" borderId="0" applyFill="0" applyBorder="0" applyAlignment="0"/>
    <xf numFmtId="180" fontId="112" fillId="0" borderId="0" applyFill="0" applyBorder="0" applyAlignment="0"/>
    <xf numFmtId="213" fontId="112" fillId="0" borderId="0" applyFill="0" applyBorder="0" applyAlignment="0"/>
    <xf numFmtId="210" fontId="112" fillId="0" borderId="0" applyFill="0" applyBorder="0" applyAlignment="0"/>
    <xf numFmtId="0" fontId="41" fillId="0" borderId="26" applyNumberFormat="0" applyFill="0" applyAlignment="0" applyProtection="0"/>
    <xf numFmtId="242" fontId="88" fillId="28" borderId="0"/>
    <xf numFmtId="214" fontId="33" fillId="0" borderId="4" applyFont="0"/>
    <xf numFmtId="3" fontId="24" fillId="0" borderId="27"/>
    <xf numFmtId="0" fontId="93" fillId="0" borderId="0"/>
    <xf numFmtId="174" fontId="151" fillId="0" borderId="28" applyNumberFormat="0" applyFont="0" applyFill="0" applyBorder="0">
      <alignment horizontal="center"/>
    </xf>
    <xf numFmtId="38" fontId="91" fillId="0" borderId="0" applyFont="0" applyFill="0" applyBorder="0" applyAlignment="0" applyProtection="0"/>
    <xf numFmtId="4" fontId="112" fillId="0" borderId="0" applyFont="0" applyFill="0" applyBorder="0" applyAlignment="0" applyProtection="0"/>
    <xf numFmtId="38" fontId="91" fillId="0" borderId="0" applyFont="0" applyFill="0" applyBorder="0" applyAlignment="0" applyProtection="0"/>
    <xf numFmtId="40" fontId="91" fillId="0" borderId="0" applyFont="0" applyFill="0" applyBorder="0" applyAlignment="0" applyProtection="0"/>
    <xf numFmtId="168" fontId="24" fillId="0" borderId="0" applyFont="0" applyFill="0" applyBorder="0" applyAlignment="0" applyProtection="0"/>
    <xf numFmtId="178" fontId="24" fillId="0" borderId="0" applyFont="0" applyFill="0" applyBorder="0" applyAlignment="0" applyProtection="0"/>
    <xf numFmtId="0" fontId="152" fillId="0" borderId="23"/>
    <xf numFmtId="176" fontId="20" fillId="0" borderId="28"/>
    <xf numFmtId="176" fontId="24" fillId="0" borderId="28"/>
    <xf numFmtId="176" fontId="214" fillId="0" borderId="28"/>
    <xf numFmtId="243" fontId="88" fillId="0" borderId="0" applyFont="0" applyFill="0" applyBorder="0" applyAlignment="0" applyProtection="0"/>
    <xf numFmtId="244" fontId="78" fillId="0" borderId="0" applyFont="0" applyFill="0" applyBorder="0" applyAlignment="0" applyProtection="0"/>
    <xf numFmtId="245" fontId="91" fillId="0" borderId="0" applyFont="0" applyFill="0" applyBorder="0" applyAlignment="0" applyProtection="0"/>
    <xf numFmtId="246" fontId="91" fillId="0" borderId="0" applyFont="0" applyFill="0" applyBorder="0" applyAlignment="0" applyProtection="0"/>
    <xf numFmtId="247" fontId="24" fillId="0" borderId="0" applyFont="0" applyFill="0" applyBorder="0" applyAlignment="0" applyProtection="0"/>
    <xf numFmtId="248" fontId="24" fillId="0" borderId="0" applyFont="0" applyFill="0" applyBorder="0" applyAlignment="0" applyProtection="0"/>
    <xf numFmtId="0" fontId="153" fillId="0" borderId="5"/>
    <xf numFmtId="0" fontId="42" fillId="0" borderId="0" applyNumberFormat="0" applyFont="0" applyFill="0" applyAlignment="0"/>
    <xf numFmtId="0" fontId="124" fillId="0" borderId="0">
      <alignment horizontal="justify" vertical="top"/>
    </xf>
    <xf numFmtId="0" fontId="43" fillId="29" borderId="0" applyNumberFormat="0" applyBorder="0" applyAlignment="0" applyProtection="0"/>
    <xf numFmtId="0" fontId="118" fillId="0" borderId="1"/>
    <xf numFmtId="0" fontId="96" fillId="0" borderId="0"/>
    <xf numFmtId="37" fontId="154" fillId="0" borderId="0"/>
    <xf numFmtId="0" fontId="155" fillId="0" borderId="1" applyNumberFormat="0" applyFont="0" applyFill="0" applyBorder="0" applyAlignment="0">
      <alignment horizontal="center"/>
    </xf>
    <xf numFmtId="177" fontId="20" fillId="0" borderId="0"/>
    <xf numFmtId="177" fontId="24" fillId="0" borderId="0"/>
    <xf numFmtId="177" fontId="214" fillId="0" borderId="0"/>
    <xf numFmtId="0" fontId="207" fillId="0" borderId="0"/>
    <xf numFmtId="0" fontId="95" fillId="0" borderId="0"/>
    <xf numFmtId="0" fontId="220" fillId="0" borderId="0"/>
    <xf numFmtId="3" fontId="5" fillId="0" borderId="0">
      <alignment vertical="center" wrapText="1"/>
    </xf>
    <xf numFmtId="0" fontId="220" fillId="0" borderId="0"/>
    <xf numFmtId="0" fontId="5" fillId="0" borderId="0"/>
    <xf numFmtId="0" fontId="27" fillId="0" borderId="0"/>
    <xf numFmtId="0" fontId="20" fillId="0" borderId="0"/>
    <xf numFmtId="0" fontId="20" fillId="0" borderId="0"/>
    <xf numFmtId="0" fontId="20" fillId="0" borderId="0"/>
    <xf numFmtId="0" fontId="20" fillId="0" borderId="0"/>
    <xf numFmtId="0" fontId="57" fillId="0" borderId="0"/>
    <xf numFmtId="0" fontId="5" fillId="0" borderId="0"/>
    <xf numFmtId="0" fontId="5" fillId="0" borderId="0"/>
    <xf numFmtId="0" fontId="76" fillId="0" borderId="0"/>
    <xf numFmtId="0" fontId="24"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14" fillId="0" borderId="0"/>
    <xf numFmtId="0" fontId="3"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6" fillId="0" borderId="0"/>
    <xf numFmtId="0" fontId="26" fillId="0" borderId="0"/>
    <xf numFmtId="0" fontId="26" fillId="0" borderId="0"/>
    <xf numFmtId="0" fontId="5" fillId="0" borderId="0"/>
    <xf numFmtId="0" fontId="5" fillId="0" borderId="0"/>
    <xf numFmtId="0" fontId="5" fillId="0" borderId="0"/>
    <xf numFmtId="0" fontId="5" fillId="0" borderId="0"/>
    <xf numFmtId="0" fontId="5" fillId="0" borderId="0"/>
    <xf numFmtId="0" fontId="96" fillId="0" borderId="0"/>
    <xf numFmtId="0" fontId="24" fillId="0" borderId="0"/>
    <xf numFmtId="0" fontId="156"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0" borderId="0"/>
    <xf numFmtId="0" fontId="5" fillId="0" borderId="0"/>
    <xf numFmtId="0" fontId="20" fillId="0" borderId="0"/>
    <xf numFmtId="0" fontId="214" fillId="0" borderId="0"/>
    <xf numFmtId="0" fontId="221" fillId="0" borderId="0"/>
    <xf numFmtId="0" fontId="24" fillId="0" borderId="0"/>
    <xf numFmtId="0" fontId="24" fillId="0" borderId="0"/>
    <xf numFmtId="1" fontId="5" fillId="0" borderId="0">
      <alignment vertical="center" wrapText="1"/>
    </xf>
    <xf numFmtId="0" fontId="5" fillId="0" borderId="0"/>
    <xf numFmtId="0" fontId="5" fillId="0" borderId="0"/>
    <xf numFmtId="0" fontId="206" fillId="0" borderId="0"/>
    <xf numFmtId="0" fontId="208" fillId="0" borderId="0"/>
    <xf numFmtId="0" fontId="42" fillId="0" borderId="0"/>
    <xf numFmtId="0" fontId="213" fillId="0" borderId="0"/>
    <xf numFmtId="0" fontId="214" fillId="0" borderId="0"/>
    <xf numFmtId="0" fontId="222" fillId="0" borderId="0"/>
    <xf numFmtId="0" fontId="21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6" fillId="0" borderId="0"/>
    <xf numFmtId="0" fontId="21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8" fillId="0" borderId="0"/>
    <xf numFmtId="0" fontId="5" fillId="0" borderId="0"/>
    <xf numFmtId="0" fontId="219" fillId="0" borderId="0"/>
    <xf numFmtId="0" fontId="219" fillId="0" borderId="0"/>
    <xf numFmtId="0" fontId="5" fillId="0" borderId="0"/>
    <xf numFmtId="0" fontId="5" fillId="0" borderId="0"/>
    <xf numFmtId="0" fontId="5" fillId="0" borderId="0"/>
    <xf numFmtId="0" fontId="5" fillId="0" borderId="0"/>
    <xf numFmtId="0" fontId="5" fillId="0" borderId="0"/>
    <xf numFmtId="0" fontId="14" fillId="0" borderId="0"/>
    <xf numFmtId="0" fontId="214" fillId="0" borderId="0"/>
    <xf numFmtId="0" fontId="219" fillId="0" borderId="0"/>
    <xf numFmtId="0" fontId="219" fillId="0" borderId="0"/>
    <xf numFmtId="0" fontId="5" fillId="0" borderId="0"/>
    <xf numFmtId="0" fontId="5" fillId="0" borderId="0"/>
    <xf numFmtId="0" fontId="5" fillId="0" borderId="0"/>
    <xf numFmtId="0" fontId="24" fillId="0" borderId="0"/>
    <xf numFmtId="0" fontId="26" fillId="0" borderId="0"/>
    <xf numFmtId="0" fontId="20" fillId="0" borderId="0"/>
    <xf numFmtId="0" fontId="218" fillId="0" borderId="0"/>
    <xf numFmtId="0" fontId="218" fillId="0" borderId="0"/>
    <xf numFmtId="0" fontId="24" fillId="0" borderId="0"/>
    <xf numFmtId="0" fontId="5" fillId="0" borderId="0"/>
    <xf numFmtId="0" fontId="24" fillId="0" borderId="0"/>
    <xf numFmtId="0" fontId="44" fillId="0" borderId="0"/>
    <xf numFmtId="0" fontId="24" fillId="0" borderId="0"/>
    <xf numFmtId="0" fontId="24" fillId="0" borderId="0"/>
    <xf numFmtId="0" fontId="12" fillId="0" borderId="0"/>
    <xf numFmtId="0" fontId="26" fillId="0" borderId="0"/>
    <xf numFmtId="0" fontId="12" fillId="0" borderId="0"/>
    <xf numFmtId="0" fontId="220" fillId="0" borderId="0"/>
    <xf numFmtId="0" fontId="220" fillId="0" borderId="0"/>
    <xf numFmtId="0" fontId="220" fillId="0" borderId="0"/>
    <xf numFmtId="0" fontId="14" fillId="0" borderId="0"/>
    <xf numFmtId="0" fontId="14" fillId="0" borderId="0"/>
    <xf numFmtId="0" fontId="14" fillId="0" borderId="0"/>
    <xf numFmtId="0" fontId="14" fillId="0" borderId="0"/>
    <xf numFmtId="3" fontId="5" fillId="0" borderId="0">
      <alignment vertical="center" wrapText="1"/>
    </xf>
    <xf numFmtId="0" fontId="24" fillId="0" borderId="0"/>
    <xf numFmtId="0" fontId="26" fillId="0" borderId="0"/>
    <xf numFmtId="0" fontId="112" fillId="30" borderId="0"/>
    <xf numFmtId="0" fontId="129" fillId="0" borderId="0"/>
    <xf numFmtId="0" fontId="14" fillId="23" borderId="20" applyNumberFormat="0" applyFont="0" applyAlignment="0" applyProtection="0"/>
    <xf numFmtId="249" fontId="157" fillId="0" borderId="0" applyFont="0" applyFill="0" applyBorder="0" applyProtection="0">
      <alignment vertical="top" wrapText="1"/>
    </xf>
    <xf numFmtId="0" fontId="59" fillId="17" borderId="0" applyNumberFormat="0" applyBorder="0" applyAlignment="0" applyProtection="0"/>
    <xf numFmtId="0" fontId="59" fillId="18" borderId="0" applyNumberFormat="0" applyBorder="0" applyAlignment="0" applyProtection="0"/>
    <xf numFmtId="0" fontId="59" fillId="19"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20" borderId="0" applyNumberFormat="0" applyBorder="0" applyAlignment="0" applyProtection="0"/>
    <xf numFmtId="178" fontId="10" fillId="0" borderId="0" applyFont="0" applyFill="0" applyBorder="0" applyAlignment="0" applyProtection="0"/>
    <xf numFmtId="168" fontId="10" fillId="0" borderId="0" applyFon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118" fillId="0" borderId="0" applyNumberFormat="0" applyFill="0" applyBorder="0" applyAlignment="0" applyProtection="0"/>
    <xf numFmtId="0" fontId="26" fillId="0" borderId="0" applyNumberFormat="0" applyFill="0" applyBorder="0" applyAlignment="0" applyProtection="0"/>
    <xf numFmtId="0" fontId="24" fillId="0" borderId="0" applyFont="0" applyFill="0" applyBorder="0" applyAlignment="0" applyProtection="0"/>
    <xf numFmtId="0" fontId="96" fillId="0" borderId="0"/>
    <xf numFmtId="0" fontId="45" fillId="21" borderId="15" applyNumberFormat="0" applyAlignment="0" applyProtection="0"/>
    <xf numFmtId="0" fontId="66" fillId="0" borderId="26" applyNumberFormat="0" applyFill="0" applyAlignment="0" applyProtection="0"/>
    <xf numFmtId="41" fontId="24" fillId="0" borderId="0" applyFont="0" applyFill="0" applyBorder="0" applyAlignment="0" applyProtection="0"/>
    <xf numFmtId="14" fontId="106" fillId="0" borderId="0">
      <alignment horizontal="center" wrapText="1"/>
      <protection locked="0"/>
    </xf>
    <xf numFmtId="212" fontId="24" fillId="0" borderId="0" applyFont="0" applyFill="0" applyBorder="0" applyAlignment="0" applyProtection="0"/>
    <xf numFmtId="250" fontId="24" fillId="0" borderId="0" applyFont="0" applyFill="0" applyBorder="0" applyAlignment="0" applyProtection="0"/>
    <xf numFmtId="10" fontId="20" fillId="0" borderId="0" applyFont="0" applyFill="0" applyBorder="0" applyAlignment="0" applyProtection="0"/>
    <xf numFmtId="10" fontId="24" fillId="0" borderId="0" applyFont="0" applyFill="0" applyBorder="0" applyAlignment="0" applyProtection="0"/>
    <xf numFmtId="10" fontId="21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14" fillId="0" borderId="0" applyFont="0" applyFill="0" applyBorder="0" applyAlignment="0" applyProtection="0"/>
    <xf numFmtId="9" fontId="28" fillId="0" borderId="0" applyFont="0" applyFill="0" applyBorder="0" applyAlignment="0" applyProtection="0"/>
    <xf numFmtId="9" fontId="24" fillId="0" borderId="0" applyFont="0" applyFill="0" applyBorder="0" applyAlignment="0" applyProtection="0"/>
    <xf numFmtId="9" fontId="5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9" fillId="0" borderId="0" applyFont="0" applyFill="0" applyBorder="0" applyAlignment="0" applyProtection="0"/>
    <xf numFmtId="9" fontId="4" fillId="0" borderId="0" applyFont="0" applyFill="0" applyBorder="0" applyAlignment="0" applyProtection="0"/>
    <xf numFmtId="9" fontId="24" fillId="0" borderId="0" applyFont="0" applyFill="0" applyBorder="0" applyAlignment="0" applyProtection="0"/>
    <xf numFmtId="9" fontId="42" fillId="0" borderId="0" applyFont="0" applyFill="0" applyBorder="0" applyAlignment="0" applyProtection="0"/>
    <xf numFmtId="9" fontId="214" fillId="0" borderId="0" applyFont="0" applyFill="0" applyBorder="0" applyAlignment="0" applyProtection="0"/>
    <xf numFmtId="9" fontId="214" fillId="0" borderId="0" applyFont="0" applyFill="0" applyBorder="0" applyAlignment="0" applyProtection="0"/>
    <xf numFmtId="9" fontId="91" fillId="0" borderId="29" applyNumberFormat="0" applyBorder="0"/>
    <xf numFmtId="0" fontId="24" fillId="0" borderId="0" applyFill="0" applyBorder="0" applyAlignment="0"/>
    <xf numFmtId="210" fontId="112" fillId="0" borderId="0" applyFill="0" applyBorder="0" applyAlignment="0"/>
    <xf numFmtId="180" fontId="112" fillId="0" borderId="0" applyFill="0" applyBorder="0" applyAlignment="0"/>
    <xf numFmtId="213" fontId="112" fillId="0" borderId="0" applyFill="0" applyBorder="0" applyAlignment="0"/>
    <xf numFmtId="210" fontId="112" fillId="0" borderId="0" applyFill="0" applyBorder="0" applyAlignment="0"/>
    <xf numFmtId="0" fontId="159" fillId="0" borderId="0"/>
    <xf numFmtId="0" fontId="91" fillId="0" borderId="0" applyNumberFormat="0" applyFont="0" applyFill="0" applyBorder="0" applyAlignment="0" applyProtection="0">
      <alignment horizontal="left"/>
    </xf>
    <xf numFmtId="0" fontId="160" fillId="0" borderId="23">
      <alignment horizontal="center"/>
    </xf>
    <xf numFmtId="0" fontId="161" fillId="0" borderId="0"/>
    <xf numFmtId="1" fontId="24" fillId="0" borderId="30" applyNumberFormat="0" applyFill="0" applyAlignment="0" applyProtection="0">
      <alignment horizontal="center" vertical="center"/>
    </xf>
    <xf numFmtId="0" fontId="162" fillId="31" borderId="0" applyNumberFormat="0" applyFont="0" applyBorder="0" applyAlignment="0">
      <alignment horizontal="center"/>
    </xf>
    <xf numFmtId="14" fontId="163" fillId="0" borderId="0" applyNumberFormat="0" applyFill="0" applyBorder="0" applyAlignment="0" applyProtection="0">
      <alignment horizontal="left"/>
    </xf>
    <xf numFmtId="0" fontId="89" fillId="0" borderId="5"/>
    <xf numFmtId="198" fontId="88" fillId="0" borderId="0" applyFont="0" applyFill="0" applyBorder="0" applyAlignment="0" applyProtection="0"/>
    <xf numFmtId="0" fontId="26" fillId="0" borderId="0" applyNumberFormat="0" applyFill="0" applyBorder="0" applyAlignment="0" applyProtection="0"/>
    <xf numFmtId="41" fontId="88" fillId="0" borderId="0" applyFont="0" applyFill="0" applyBorder="0" applyAlignment="0" applyProtection="0"/>
    <xf numFmtId="0" fontId="89" fillId="0" borderId="5" applyNumberFormat="0" applyFont="0" applyBorder="0" applyAlignment="0"/>
    <xf numFmtId="4" fontId="164" fillId="32" borderId="31" applyNumberFormat="0" applyProtection="0">
      <alignment vertical="center"/>
    </xf>
    <xf numFmtId="4" fontId="165" fillId="32" borderId="31" applyNumberFormat="0" applyProtection="0">
      <alignment vertical="center"/>
    </xf>
    <xf numFmtId="4" fontId="166" fillId="32" borderId="31" applyNumberFormat="0" applyProtection="0">
      <alignment horizontal="left" vertical="center" indent="1"/>
    </xf>
    <xf numFmtId="4" fontId="166" fillId="33" borderId="0" applyNumberFormat="0" applyProtection="0">
      <alignment horizontal="left" vertical="center" indent="1"/>
    </xf>
    <xf numFmtId="4" fontId="166" fillId="34" borderId="31" applyNumberFormat="0" applyProtection="0">
      <alignment horizontal="right" vertical="center"/>
    </xf>
    <xf numFmtId="4" fontId="166" fillId="35" borderId="31" applyNumberFormat="0" applyProtection="0">
      <alignment horizontal="right" vertical="center"/>
    </xf>
    <xf numFmtId="4" fontId="166" fillId="36" borderId="31" applyNumberFormat="0" applyProtection="0">
      <alignment horizontal="right" vertical="center"/>
    </xf>
    <xf numFmtId="4" fontId="166" fillId="37" borderId="31" applyNumberFormat="0" applyProtection="0">
      <alignment horizontal="right" vertical="center"/>
    </xf>
    <xf numFmtId="4" fontId="166" fillId="38" borderId="31" applyNumberFormat="0" applyProtection="0">
      <alignment horizontal="right" vertical="center"/>
    </xf>
    <xf numFmtId="4" fontId="166" fillId="39" borderId="31" applyNumberFormat="0" applyProtection="0">
      <alignment horizontal="right" vertical="center"/>
    </xf>
    <xf numFmtId="4" fontId="166" fillId="40" borderId="31" applyNumberFormat="0" applyProtection="0">
      <alignment horizontal="right" vertical="center"/>
    </xf>
    <xf numFmtId="4" fontId="166" fillId="41" borderId="31" applyNumberFormat="0" applyProtection="0">
      <alignment horizontal="right" vertical="center"/>
    </xf>
    <xf numFmtId="4" fontId="166" fillId="42" borderId="31" applyNumberFormat="0" applyProtection="0">
      <alignment horizontal="right" vertical="center"/>
    </xf>
    <xf numFmtId="4" fontId="164" fillId="43" borderId="32" applyNumberFormat="0" applyProtection="0">
      <alignment horizontal="left" vertical="center" indent="1"/>
    </xf>
    <xf numFmtId="4" fontId="164" fillId="44" borderId="0" applyNumberFormat="0" applyProtection="0">
      <alignment horizontal="left" vertical="center" indent="1"/>
    </xf>
    <xf numFmtId="4" fontId="164" fillId="33" borderId="0" applyNumberFormat="0" applyProtection="0">
      <alignment horizontal="left" vertical="center" indent="1"/>
    </xf>
    <xf numFmtId="4" fontId="166" fillId="44" borderId="31" applyNumberFormat="0" applyProtection="0">
      <alignment horizontal="right" vertical="center"/>
    </xf>
    <xf numFmtId="4" fontId="90" fillId="44" borderId="0" applyNumberFormat="0" applyProtection="0">
      <alignment horizontal="left" vertical="center" indent="1"/>
    </xf>
    <xf numFmtId="4" fontId="90" fillId="33" borderId="0" applyNumberFormat="0" applyProtection="0">
      <alignment horizontal="left" vertical="center" indent="1"/>
    </xf>
    <xf numFmtId="4" fontId="166" fillId="45" borderId="31" applyNumberFormat="0" applyProtection="0">
      <alignment vertical="center"/>
    </xf>
    <xf numFmtId="4" fontId="167" fillId="45" borderId="31" applyNumberFormat="0" applyProtection="0">
      <alignment vertical="center"/>
    </xf>
    <xf numFmtId="4" fontId="164" fillId="44" borderId="33" applyNumberFormat="0" applyProtection="0">
      <alignment horizontal="left" vertical="center" indent="1"/>
    </xf>
    <xf numFmtId="4" fontId="166" fillId="45" borderId="31" applyNumberFormat="0" applyProtection="0">
      <alignment horizontal="right" vertical="center"/>
    </xf>
    <xf numFmtId="4" fontId="167" fillId="45" borderId="31" applyNumberFormat="0" applyProtection="0">
      <alignment horizontal="right" vertical="center"/>
    </xf>
    <xf numFmtId="4" fontId="164" fillId="44" borderId="31" applyNumberFormat="0" applyProtection="0">
      <alignment horizontal="left" vertical="center" indent="1"/>
    </xf>
    <xf numFmtId="4" fontId="168" fillId="25" borderId="33" applyNumberFormat="0" applyProtection="0">
      <alignment horizontal="left" vertical="center" indent="1"/>
    </xf>
    <xf numFmtId="4" fontId="169" fillId="45" borderId="31" applyNumberFormat="0" applyProtection="0">
      <alignment horizontal="right" vertical="center"/>
    </xf>
    <xf numFmtId="0" fontId="5" fillId="0" borderId="0">
      <alignment vertical="center"/>
    </xf>
    <xf numFmtId="251" fontId="170" fillId="0" borderId="0" applyFont="0" applyFill="0" applyBorder="0" applyAlignment="0" applyProtection="0"/>
    <xf numFmtId="0" fontId="162" fillId="1" borderId="22" applyNumberFormat="0" applyFont="0" applyAlignment="0">
      <alignment horizontal="center"/>
    </xf>
    <xf numFmtId="0" fontId="171" fillId="0" borderId="0" applyNumberFormat="0" applyFill="0" applyBorder="0" applyAlignment="0" applyProtection="0">
      <alignment vertical="top"/>
      <protection locked="0"/>
    </xf>
    <xf numFmtId="3" fontId="78" fillId="0" borderId="0"/>
    <xf numFmtId="0" fontId="172" fillId="0" borderId="0" applyNumberFormat="0" applyFill="0" applyBorder="0" applyAlignment="0">
      <alignment horizontal="center"/>
    </xf>
    <xf numFmtId="0" fontId="24" fillId="0" borderId="0"/>
    <xf numFmtId="181" fontId="173" fillId="0" borderId="0" applyNumberFormat="0" applyBorder="0" applyAlignment="0">
      <alignment horizontal="centerContinuous"/>
    </xf>
    <xf numFmtId="0" fontId="26" fillId="0" borderId="30">
      <alignment horizontal="center"/>
    </xf>
    <xf numFmtId="0" fontId="89" fillId="0" borderId="0"/>
    <xf numFmtId="2" fontId="24" fillId="0" borderId="0" applyFont="0" applyFill="0" applyBorder="0" applyAlignment="0" applyProtection="0"/>
    <xf numFmtId="0" fontId="34" fillId="0" borderId="22">
      <alignment horizontal="left" vertical="center"/>
    </xf>
    <xf numFmtId="0" fontId="34" fillId="0" borderId="21" applyNumberFormat="0" applyAlignment="0" applyProtection="0">
      <alignment horizontal="left" vertical="center"/>
    </xf>
    <xf numFmtId="0" fontId="34" fillId="0" borderId="0" applyNumberFormat="0" applyFill="0" applyBorder="0" applyAlignment="0" applyProtection="0"/>
    <xf numFmtId="0" fontId="35" fillId="0" borderId="0" applyNumberFormat="0" applyFill="0" applyBorder="0" applyAlignment="0" applyProtection="0"/>
    <xf numFmtId="181" fontId="79" fillId="0" borderId="0" applyFont="0" applyFill="0" applyBorder="0" applyAlignment="0" applyProtection="0"/>
    <xf numFmtId="0" fontId="12" fillId="0" borderId="0"/>
    <xf numFmtId="0" fontId="174" fillId="0" borderId="0"/>
    <xf numFmtId="0" fontId="118" fillId="0" borderId="0"/>
    <xf numFmtId="0" fontId="118" fillId="0" borderId="0"/>
    <xf numFmtId="0" fontId="42" fillId="0" borderId="0" applyNumberFormat="0" applyFont="0" applyFill="0" applyAlignment="0"/>
    <xf numFmtId="199" fontId="88" fillId="0" borderId="0" applyFont="0" applyFill="0" applyBorder="0" applyAlignment="0" applyProtection="0"/>
    <xf numFmtId="190" fontId="88" fillId="0" borderId="0" applyFont="0" applyFill="0" applyBorder="0" applyAlignment="0" applyProtection="0"/>
    <xf numFmtId="0" fontId="24" fillId="0" borderId="34" applyNumberFormat="0" applyFont="0" applyFill="0" applyAlignment="0" applyProtection="0"/>
    <xf numFmtId="252" fontId="118" fillId="0" borderId="0" applyFont="0" applyFill="0" applyBorder="0" applyAlignment="0" applyProtection="0"/>
    <xf numFmtId="0" fontId="118" fillId="0" borderId="0"/>
    <xf numFmtId="189" fontId="88" fillId="0" borderId="0" applyFont="0" applyFill="0" applyBorder="0" applyAlignment="0" applyProtection="0"/>
    <xf numFmtId="189" fontId="88" fillId="0" borderId="0" applyFont="0" applyFill="0" applyBorder="0" applyAlignment="0" applyProtection="0"/>
    <xf numFmtId="189" fontId="88" fillId="0" borderId="0" applyFont="0" applyFill="0" applyBorder="0" applyAlignment="0" applyProtection="0"/>
    <xf numFmtId="198" fontId="88" fillId="0" borderId="0" applyFont="0" applyFill="0" applyBorder="0" applyAlignment="0" applyProtection="0"/>
    <xf numFmtId="199" fontId="88" fillId="0" borderId="0" applyFont="0" applyFill="0" applyBorder="0" applyAlignment="0" applyProtection="0"/>
    <xf numFmtId="0" fontId="42" fillId="0" borderId="0" applyNumberFormat="0" applyFont="0" applyFill="0" applyAlignment="0"/>
    <xf numFmtId="42" fontId="88" fillId="0" borderId="0" applyFont="0" applyFill="0" applyBorder="0" applyAlignment="0" applyProtection="0"/>
    <xf numFmtId="42" fontId="88" fillId="0" borderId="0" applyFont="0" applyFill="0" applyBorder="0" applyAlignment="0" applyProtection="0"/>
    <xf numFmtId="197" fontId="88" fillId="0" borderId="0" applyFont="0" applyFill="0" applyBorder="0" applyAlignment="0" applyProtection="0"/>
    <xf numFmtId="190" fontId="88" fillId="0" borderId="0" applyFont="0" applyFill="0" applyBorder="0" applyAlignment="0" applyProtection="0"/>
    <xf numFmtId="0" fontId="24" fillId="0" borderId="34" applyNumberFormat="0" applyFont="0" applyFill="0" applyAlignment="0" applyProtection="0"/>
    <xf numFmtId="252" fontId="118" fillId="0" borderId="0" applyFont="0" applyFill="0" applyBorder="0" applyAlignment="0" applyProtection="0"/>
    <xf numFmtId="199" fontId="88" fillId="0" borderId="0" applyFont="0" applyFill="0" applyBorder="0" applyAlignment="0" applyProtection="0"/>
    <xf numFmtId="3" fontId="24" fillId="0" borderId="0" applyFont="0" applyFill="0" applyBorder="0" applyAlignment="0" applyProtection="0"/>
    <xf numFmtId="175" fontId="24" fillId="0" borderId="0" applyFont="0" applyFill="0" applyBorder="0" applyAlignment="0" applyProtection="0"/>
    <xf numFmtId="253" fontId="27" fillId="0" borderId="0" applyFont="0" applyFill="0" applyBorder="0" applyAlignment="0" applyProtection="0"/>
    <xf numFmtId="254" fontId="27" fillId="0" borderId="0" applyFont="0" applyFill="0" applyBorder="0" applyAlignment="0" applyProtection="0"/>
    <xf numFmtId="0" fontId="24" fillId="0" borderId="0" applyFont="0" applyFill="0" applyBorder="0" applyAlignment="0" applyProtection="0"/>
    <xf numFmtId="14" fontId="175" fillId="0" borderId="0"/>
    <xf numFmtId="0" fontId="176" fillId="0" borderId="0"/>
    <xf numFmtId="0" fontId="152" fillId="0" borderId="0"/>
    <xf numFmtId="40" fontId="177" fillId="0" borderId="0" applyBorder="0">
      <alignment horizontal="right"/>
    </xf>
    <xf numFmtId="0" fontId="178" fillId="0" borderId="0"/>
    <xf numFmtId="255" fontId="118" fillId="0" borderId="24">
      <alignment horizontal="right" vertical="center"/>
    </xf>
    <xf numFmtId="255" fontId="118" fillId="0" borderId="24">
      <alignment horizontal="right" vertical="center"/>
    </xf>
    <xf numFmtId="256" fontId="156" fillId="0" borderId="24">
      <alignment horizontal="right" vertical="center"/>
    </xf>
    <xf numFmtId="257" fontId="118" fillId="0" borderId="24">
      <alignment horizontal="right" vertical="center"/>
    </xf>
    <xf numFmtId="256" fontId="156" fillId="0" borderId="24">
      <alignment horizontal="right" vertical="center"/>
    </xf>
    <xf numFmtId="255" fontId="118" fillId="0" borderId="24">
      <alignment horizontal="right" vertical="center"/>
    </xf>
    <xf numFmtId="255" fontId="118" fillId="0" borderId="24">
      <alignment horizontal="right" vertical="center"/>
    </xf>
    <xf numFmtId="258" fontId="156" fillId="0" borderId="24">
      <alignment horizontal="right" vertical="center"/>
    </xf>
    <xf numFmtId="259" fontId="26" fillId="0" borderId="24">
      <alignment horizontal="right" vertical="center"/>
    </xf>
    <xf numFmtId="173" fontId="118" fillId="0" borderId="24">
      <alignment horizontal="right" vertical="center"/>
    </xf>
    <xf numFmtId="255" fontId="118" fillId="0" borderId="24">
      <alignment horizontal="right" vertical="center"/>
    </xf>
    <xf numFmtId="260" fontId="27" fillId="0" borderId="24">
      <alignment horizontal="right" vertical="center"/>
    </xf>
    <xf numFmtId="256" fontId="156" fillId="0" borderId="24">
      <alignment horizontal="right" vertical="center"/>
    </xf>
    <xf numFmtId="260" fontId="27" fillId="0" borderId="24">
      <alignment horizontal="right" vertical="center"/>
    </xf>
    <xf numFmtId="259" fontId="26" fillId="0" borderId="24">
      <alignment horizontal="right" vertical="center"/>
    </xf>
    <xf numFmtId="255" fontId="118" fillId="0" borderId="24">
      <alignment horizontal="right" vertical="center"/>
    </xf>
    <xf numFmtId="172" fontId="26" fillId="0" borderId="24">
      <alignment horizontal="right" vertical="center"/>
    </xf>
    <xf numFmtId="172" fontId="26" fillId="0" borderId="24">
      <alignment horizontal="right" vertical="center"/>
    </xf>
    <xf numFmtId="260" fontId="27" fillId="0" borderId="24">
      <alignment horizontal="right" vertical="center"/>
    </xf>
    <xf numFmtId="258" fontId="156" fillId="0" borderId="24">
      <alignment horizontal="right" vertical="center"/>
    </xf>
    <xf numFmtId="258" fontId="156" fillId="0" borderId="24">
      <alignment horizontal="right" vertical="center"/>
    </xf>
    <xf numFmtId="261" fontId="26" fillId="0" borderId="24">
      <alignment horizontal="right" vertical="center"/>
    </xf>
    <xf numFmtId="256" fontId="156" fillId="0" borderId="24">
      <alignment horizontal="right" vertical="center"/>
    </xf>
    <xf numFmtId="255" fontId="118" fillId="0" borderId="24">
      <alignment horizontal="right"/>
    </xf>
    <xf numFmtId="262" fontId="79" fillId="0" borderId="24">
      <alignment horizontal="right" vertical="center"/>
    </xf>
    <xf numFmtId="263" fontId="156" fillId="0" borderId="24">
      <alignment horizontal="right" vertical="center"/>
    </xf>
    <xf numFmtId="263" fontId="156" fillId="0" borderId="24">
      <alignment horizontal="right" vertical="center"/>
    </xf>
    <xf numFmtId="256" fontId="156" fillId="0" borderId="24">
      <alignment horizontal="right" vertical="center"/>
    </xf>
    <xf numFmtId="264" fontId="179" fillId="2" borderId="35" applyFont="0" applyFill="0" applyBorder="0"/>
    <xf numFmtId="255" fontId="118" fillId="0" borderId="24">
      <alignment horizontal="right" vertical="center"/>
    </xf>
    <xf numFmtId="255" fontId="118" fillId="0" borderId="24">
      <alignment horizontal="right" vertical="center"/>
    </xf>
    <xf numFmtId="257" fontId="118" fillId="0" borderId="24">
      <alignment horizontal="right" vertical="center"/>
    </xf>
    <xf numFmtId="265" fontId="118" fillId="0" borderId="24">
      <alignment horizontal="right" vertical="center"/>
    </xf>
    <xf numFmtId="259" fontId="26" fillId="0" borderId="24">
      <alignment horizontal="right" vertical="center"/>
    </xf>
    <xf numFmtId="256" fontId="156" fillId="0" borderId="24">
      <alignment horizontal="right" vertical="center"/>
    </xf>
    <xf numFmtId="265" fontId="118" fillId="0" borderId="24">
      <alignment horizontal="right" vertical="center"/>
    </xf>
    <xf numFmtId="259" fontId="26" fillId="0" borderId="24">
      <alignment horizontal="right" vertical="center"/>
    </xf>
    <xf numFmtId="256" fontId="156" fillId="0" borderId="24">
      <alignment horizontal="right" vertical="center"/>
    </xf>
    <xf numFmtId="256" fontId="156" fillId="0" borderId="24">
      <alignment horizontal="right" vertical="center"/>
    </xf>
    <xf numFmtId="258" fontId="156" fillId="0" borderId="24">
      <alignment horizontal="right" vertical="center"/>
    </xf>
    <xf numFmtId="255" fontId="118" fillId="0" borderId="24">
      <alignment horizontal="right" vertical="center"/>
    </xf>
    <xf numFmtId="256" fontId="156" fillId="0" borderId="24">
      <alignment horizontal="right" vertical="center"/>
    </xf>
    <xf numFmtId="258" fontId="156" fillId="0" borderId="24">
      <alignment horizontal="right" vertical="center"/>
    </xf>
    <xf numFmtId="258" fontId="156" fillId="0" borderId="24">
      <alignment horizontal="right" vertical="center"/>
    </xf>
    <xf numFmtId="259" fontId="26" fillId="0" borderId="24">
      <alignment horizontal="right" vertical="center"/>
    </xf>
    <xf numFmtId="264" fontId="179" fillId="2" borderId="35" applyFont="0" applyFill="0" applyBorder="0"/>
    <xf numFmtId="259" fontId="26" fillId="0" borderId="24">
      <alignment horizontal="right" vertical="center"/>
    </xf>
    <xf numFmtId="259" fontId="26" fillId="0" borderId="24">
      <alignment horizontal="right" vertical="center"/>
    </xf>
    <xf numFmtId="256" fontId="156" fillId="0" borderId="24">
      <alignment horizontal="right" vertical="center"/>
    </xf>
    <xf numFmtId="256" fontId="156" fillId="0" borderId="24">
      <alignment horizontal="right" vertical="center"/>
    </xf>
    <xf numFmtId="256" fontId="156" fillId="0" borderId="24">
      <alignment horizontal="right" vertical="center"/>
    </xf>
    <xf numFmtId="255" fontId="118" fillId="0" borderId="24">
      <alignment horizontal="right" vertical="center"/>
    </xf>
    <xf numFmtId="266" fontId="26" fillId="0" borderId="24">
      <alignment horizontal="right" vertical="center"/>
    </xf>
    <xf numFmtId="266" fontId="26" fillId="0" borderId="24">
      <alignment horizontal="right" vertical="center"/>
    </xf>
    <xf numFmtId="256" fontId="156" fillId="0" borderId="24">
      <alignment horizontal="right" vertical="center"/>
    </xf>
    <xf numFmtId="259" fontId="26" fillId="0" borderId="24">
      <alignment horizontal="right" vertical="center"/>
    </xf>
    <xf numFmtId="258" fontId="156" fillId="0" borderId="24">
      <alignment horizontal="right" vertical="center"/>
    </xf>
    <xf numFmtId="255" fontId="118" fillId="0" borderId="24">
      <alignment horizontal="right" vertical="center"/>
    </xf>
    <xf numFmtId="259" fontId="26" fillId="0" borderId="24">
      <alignment horizontal="right" vertical="center"/>
    </xf>
    <xf numFmtId="258" fontId="156" fillId="0" borderId="24">
      <alignment horizontal="right" vertical="center"/>
    </xf>
    <xf numFmtId="259" fontId="26" fillId="0" borderId="24">
      <alignment horizontal="right" vertical="center"/>
    </xf>
    <xf numFmtId="258" fontId="156" fillId="0" borderId="24">
      <alignment horizontal="right" vertical="center"/>
    </xf>
    <xf numFmtId="267" fontId="156" fillId="0" borderId="24">
      <alignment horizontal="right" vertical="center"/>
    </xf>
    <xf numFmtId="267" fontId="156" fillId="0" borderId="24">
      <alignment horizontal="right" vertical="center"/>
    </xf>
    <xf numFmtId="256" fontId="156" fillId="0" borderId="24">
      <alignment horizontal="right" vertical="center"/>
    </xf>
    <xf numFmtId="255" fontId="118" fillId="0" borderId="24">
      <alignment horizontal="right" vertical="center"/>
    </xf>
    <xf numFmtId="259" fontId="26" fillId="0" borderId="24">
      <alignment horizontal="right" vertical="center"/>
    </xf>
    <xf numFmtId="255" fontId="118" fillId="0" borderId="24">
      <alignment horizontal="right" vertical="center"/>
    </xf>
    <xf numFmtId="255" fontId="118" fillId="0" borderId="24">
      <alignment horizontal="right" vertical="center"/>
    </xf>
    <xf numFmtId="268" fontId="26" fillId="0" borderId="24">
      <alignment horizontal="right" vertical="center"/>
    </xf>
    <xf numFmtId="268" fontId="26" fillId="0" borderId="24">
      <alignment horizontal="right" vertical="center"/>
    </xf>
    <xf numFmtId="255" fontId="118" fillId="0" borderId="24">
      <alignment horizontal="right" vertical="center"/>
    </xf>
    <xf numFmtId="255" fontId="118" fillId="0" borderId="24">
      <alignment horizontal="right" vertical="center"/>
    </xf>
    <xf numFmtId="255" fontId="118" fillId="0" borderId="24">
      <alignment horizontal="right" vertical="center"/>
    </xf>
    <xf numFmtId="255" fontId="118" fillId="0" borderId="24">
      <alignment horizontal="right" vertical="center"/>
    </xf>
    <xf numFmtId="258" fontId="156" fillId="0" borderId="24">
      <alignment horizontal="right" vertical="center"/>
    </xf>
    <xf numFmtId="255" fontId="118" fillId="0" borderId="24">
      <alignment horizontal="right" vertical="center"/>
    </xf>
    <xf numFmtId="256" fontId="156" fillId="0" borderId="24">
      <alignment horizontal="right" vertical="center"/>
    </xf>
    <xf numFmtId="255" fontId="118" fillId="0" borderId="24">
      <alignment horizontal="right" vertical="center"/>
    </xf>
    <xf numFmtId="267" fontId="156" fillId="0" borderId="24">
      <alignment horizontal="right" vertical="center"/>
    </xf>
    <xf numFmtId="255" fontId="118" fillId="0" borderId="24">
      <alignment horizontal="right" vertical="center"/>
    </xf>
    <xf numFmtId="255" fontId="118" fillId="0" borderId="24">
      <alignment horizontal="right" vertical="center"/>
    </xf>
    <xf numFmtId="255" fontId="118" fillId="0" borderId="24">
      <alignment horizontal="right" vertical="center"/>
    </xf>
    <xf numFmtId="255" fontId="118" fillId="0" borderId="24">
      <alignment horizontal="right" vertical="center"/>
    </xf>
    <xf numFmtId="267" fontId="156" fillId="0" borderId="24">
      <alignment horizontal="right" vertical="center"/>
    </xf>
    <xf numFmtId="256" fontId="156" fillId="0" borderId="24">
      <alignment horizontal="right" vertical="center"/>
    </xf>
    <xf numFmtId="259" fontId="26" fillId="0" borderId="24">
      <alignment horizontal="right" vertical="center"/>
    </xf>
    <xf numFmtId="267" fontId="156" fillId="0" borderId="24">
      <alignment horizontal="right" vertical="center"/>
    </xf>
    <xf numFmtId="256" fontId="156" fillId="0" borderId="24">
      <alignment horizontal="right" vertical="center"/>
    </xf>
    <xf numFmtId="256" fontId="156" fillId="0" borderId="24">
      <alignment horizontal="right" vertical="center"/>
    </xf>
    <xf numFmtId="257" fontId="118" fillId="0" borderId="24">
      <alignment horizontal="right" vertical="center"/>
    </xf>
    <xf numFmtId="255" fontId="118" fillId="0" borderId="24">
      <alignment horizontal="right" vertical="center"/>
    </xf>
    <xf numFmtId="255" fontId="118" fillId="0" borderId="24">
      <alignment horizontal="right"/>
    </xf>
    <xf numFmtId="259" fontId="26" fillId="0" borderId="24">
      <alignment horizontal="right" vertical="center"/>
    </xf>
    <xf numFmtId="266" fontId="26" fillId="0" borderId="24">
      <alignment horizontal="right" vertical="center"/>
    </xf>
    <xf numFmtId="255" fontId="118" fillId="0" borderId="24">
      <alignment horizontal="right" vertical="center"/>
    </xf>
    <xf numFmtId="269" fontId="88" fillId="0" borderId="24">
      <alignment horizontal="right" vertical="center"/>
    </xf>
    <xf numFmtId="260" fontId="27" fillId="0" borderId="24">
      <alignment horizontal="right" vertical="center"/>
    </xf>
    <xf numFmtId="255" fontId="118" fillId="0" borderId="24">
      <alignment horizontal="right" vertical="center"/>
    </xf>
    <xf numFmtId="269" fontId="88" fillId="0" borderId="24">
      <alignment horizontal="right" vertical="center"/>
    </xf>
    <xf numFmtId="267" fontId="156" fillId="0" borderId="24">
      <alignment horizontal="right" vertical="center"/>
    </xf>
    <xf numFmtId="267" fontId="156" fillId="0" borderId="24">
      <alignment horizontal="right" vertical="center"/>
    </xf>
    <xf numFmtId="255" fontId="118" fillId="0" borderId="24">
      <alignment horizontal="right" vertical="center"/>
    </xf>
    <xf numFmtId="255" fontId="118" fillId="0" borderId="24">
      <alignment horizontal="right"/>
    </xf>
    <xf numFmtId="260" fontId="27" fillId="0" borderId="24">
      <alignment horizontal="right" vertical="center"/>
    </xf>
    <xf numFmtId="255" fontId="118" fillId="0" borderId="24">
      <alignment horizontal="right" vertical="center"/>
    </xf>
    <xf numFmtId="255" fontId="118" fillId="0" borderId="24">
      <alignment horizontal="right" vertical="center"/>
    </xf>
    <xf numFmtId="255" fontId="118" fillId="0" borderId="24">
      <alignment horizontal="right" vertical="center"/>
    </xf>
    <xf numFmtId="255" fontId="118" fillId="0" borderId="24">
      <alignment horizontal="right" vertical="center"/>
    </xf>
    <xf numFmtId="256" fontId="156" fillId="0" borderId="24">
      <alignment horizontal="right" vertical="center"/>
    </xf>
    <xf numFmtId="255" fontId="118" fillId="0" borderId="24">
      <alignment horizontal="right" vertical="center"/>
    </xf>
    <xf numFmtId="255" fontId="118" fillId="0" borderId="24">
      <alignment horizontal="right" vertical="center"/>
    </xf>
    <xf numFmtId="260" fontId="27" fillId="0" borderId="24">
      <alignment horizontal="right" vertical="center"/>
    </xf>
    <xf numFmtId="259" fontId="26" fillId="0" borderId="24">
      <alignment horizontal="right" vertical="center"/>
    </xf>
    <xf numFmtId="255" fontId="118" fillId="0" borderId="24">
      <alignment horizontal="right" vertical="center"/>
    </xf>
    <xf numFmtId="256" fontId="156" fillId="0" borderId="24">
      <alignment horizontal="right" vertical="center"/>
    </xf>
    <xf numFmtId="260" fontId="27" fillId="0" borderId="24">
      <alignment horizontal="right" vertical="center"/>
    </xf>
    <xf numFmtId="260" fontId="27" fillId="0" borderId="24">
      <alignment horizontal="right" vertical="center"/>
    </xf>
    <xf numFmtId="256" fontId="156" fillId="0" borderId="24">
      <alignment horizontal="right" vertical="center"/>
    </xf>
    <xf numFmtId="255" fontId="118" fillId="0" borderId="24">
      <alignment horizontal="right" vertical="center"/>
    </xf>
    <xf numFmtId="259" fontId="26" fillId="0" borderId="24">
      <alignment horizontal="right" vertical="center"/>
    </xf>
    <xf numFmtId="269" fontId="88" fillId="0" borderId="24">
      <alignment horizontal="right" vertical="center"/>
    </xf>
    <xf numFmtId="269" fontId="88" fillId="0" borderId="24">
      <alignment horizontal="right" vertical="center"/>
    </xf>
    <xf numFmtId="259" fontId="26" fillId="0" borderId="24">
      <alignment horizontal="right" vertical="center"/>
    </xf>
    <xf numFmtId="270" fontId="26" fillId="0" borderId="24">
      <alignment horizontal="right" vertical="center"/>
    </xf>
    <xf numFmtId="255" fontId="118" fillId="0" borderId="24">
      <alignment horizontal="right" vertical="center"/>
    </xf>
    <xf numFmtId="214" fontId="124" fillId="0" borderId="2">
      <protection hidden="1"/>
    </xf>
    <xf numFmtId="49" fontId="90" fillId="0" borderId="0" applyFill="0" applyBorder="0" applyAlignment="0"/>
    <xf numFmtId="0" fontId="24" fillId="0" borderId="0" applyFill="0" applyBorder="0" applyAlignment="0"/>
    <xf numFmtId="172" fontId="24" fillId="0" borderId="0" applyFill="0" applyBorder="0" applyAlignment="0"/>
    <xf numFmtId="49" fontId="180" fillId="0" borderId="0">
      <alignment horizontal="justify" vertical="center" wrapText="1"/>
    </xf>
    <xf numFmtId="271" fontId="181" fillId="0" borderId="9">
      <alignment horizontal="right"/>
    </xf>
    <xf numFmtId="0" fontId="182" fillId="0" borderId="5">
      <alignment horizontal="center" vertical="center" wrapText="1"/>
    </xf>
    <xf numFmtId="0" fontId="183" fillId="0" borderId="0">
      <alignment horizontal="center"/>
    </xf>
    <xf numFmtId="0" fontId="46" fillId="0" borderId="0" applyNumberFormat="0" applyFill="0" applyBorder="0" applyAlignment="0" applyProtection="0"/>
    <xf numFmtId="40" fontId="77" fillId="0" borderId="0"/>
    <xf numFmtId="0" fontId="67" fillId="21" borderId="8" applyNumberFormat="0" applyAlignment="0" applyProtection="0"/>
    <xf numFmtId="0" fontId="184" fillId="0" borderId="5"/>
    <xf numFmtId="3" fontId="185" fillId="0" borderId="0" applyNumberFormat="0" applyFill="0" applyBorder="0" applyAlignment="0" applyProtection="0">
      <alignment horizontal="center" wrapText="1"/>
    </xf>
    <xf numFmtId="0" fontId="186" fillId="0" borderId="9" applyBorder="0" applyAlignment="0">
      <alignment horizontal="center" vertical="center"/>
    </xf>
    <xf numFmtId="0" fontId="187" fillId="0" borderId="0" applyNumberFormat="0" applyFill="0" applyBorder="0" applyAlignment="0" applyProtection="0">
      <alignment horizontal="centerContinuous"/>
    </xf>
    <xf numFmtId="0" fontId="140" fillId="0" borderId="36" applyNumberFormat="0" applyFill="0" applyBorder="0" applyAlignment="0" applyProtection="0">
      <alignment horizontal="center" vertical="center" wrapText="1"/>
    </xf>
    <xf numFmtId="0" fontId="46" fillId="0" borderId="0" applyNumberFormat="0" applyFill="0" applyBorder="0" applyAlignment="0" applyProtection="0"/>
    <xf numFmtId="0" fontId="188" fillId="0" borderId="37" applyNumberFormat="0" applyBorder="0" applyAlignment="0">
      <alignment vertical="center"/>
    </xf>
    <xf numFmtId="0" fontId="24" fillId="0" borderId="34" applyNumberFormat="0" applyFont="0" applyFill="0" applyAlignment="0" applyProtection="0"/>
    <xf numFmtId="0" fontId="47" fillId="0" borderId="38" applyNumberFormat="0" applyFill="0" applyAlignment="0" applyProtection="0"/>
    <xf numFmtId="0" fontId="68" fillId="0" borderId="38" applyNumberFormat="0" applyFill="0" applyAlignment="0" applyProtection="0"/>
    <xf numFmtId="0" fontId="69" fillId="5" borderId="0" applyNumberFormat="0" applyBorder="0" applyAlignment="0" applyProtection="0"/>
    <xf numFmtId="168" fontId="24" fillId="0" borderId="0" applyFont="0" applyFill="0" applyBorder="0" applyAlignment="0" applyProtection="0"/>
    <xf numFmtId="272" fontId="24" fillId="0" borderId="0" applyFont="0" applyFill="0" applyBorder="0" applyAlignment="0" applyProtection="0"/>
    <xf numFmtId="196" fontId="118" fillId="0" borderId="24">
      <alignment horizontal="center"/>
    </xf>
    <xf numFmtId="273" fontId="189" fillId="0" borderId="0" applyNumberFormat="0" applyFont="0" applyFill="0" applyBorder="0" applyAlignment="0">
      <alignment horizontal="centerContinuous"/>
    </xf>
    <xf numFmtId="0" fontId="93" fillId="0" borderId="0">
      <alignment vertical="center" wrapText="1"/>
      <protection locked="0"/>
    </xf>
    <xf numFmtId="0" fontId="118" fillId="0" borderId="0" applyNumberFormat="0" applyFill="0" applyBorder="0" applyAlignment="0" applyProtection="0"/>
    <xf numFmtId="0" fontId="26" fillId="0" borderId="39"/>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24" fillId="0" borderId="0" applyNumberFormat="0" applyFill="0" applyBorder="0" applyAlignment="0" applyProtection="0"/>
    <xf numFmtId="0" fontId="158" fillId="0" borderId="0" applyNumberFormat="0" applyFill="0" applyBorder="0" applyAlignment="0" applyProtection="0"/>
    <xf numFmtId="0" fontId="158" fillId="0" borderId="0" applyNumberFormat="0" applyFill="0" applyBorder="0" applyAlignment="0" applyProtection="0"/>
    <xf numFmtId="0" fontId="79" fillId="0" borderId="5" applyNumberFormat="0" applyBorder="0" applyAlignment="0"/>
    <xf numFmtId="0" fontId="190" fillId="0" borderId="28" applyNumberFormat="0" applyBorder="0" applyAlignment="0">
      <alignment horizontal="center"/>
    </xf>
    <xf numFmtId="3" fontId="191" fillId="0" borderId="7" applyNumberFormat="0" applyBorder="0" applyAlignment="0"/>
    <xf numFmtId="0" fontId="70" fillId="29" borderId="0" applyNumberFormat="0" applyBorder="0" applyAlignment="0" applyProtection="0"/>
    <xf numFmtId="274" fontId="148" fillId="0" borderId="0" applyFont="0" applyFill="0" applyBorder="0" applyAlignment="0" applyProtection="0"/>
    <xf numFmtId="275" fontId="192" fillId="0" borderId="0" applyFont="0" applyFill="0" applyBorder="0" applyAlignment="0" applyProtection="0"/>
    <xf numFmtId="276" fontId="79" fillId="0" borderId="0" applyFont="0" applyFill="0" applyBorder="0" applyAlignment="0" applyProtection="0"/>
    <xf numFmtId="0" fontId="34" fillId="0" borderId="27">
      <alignment horizontal="center"/>
    </xf>
    <xf numFmtId="0" fontId="71" fillId="0" borderId="0" applyNumberFormat="0" applyFill="0" applyBorder="0" applyAlignment="0" applyProtection="0"/>
    <xf numFmtId="0" fontId="72" fillId="0" borderId="0" applyNumberFormat="0" applyFill="0" applyBorder="0" applyAlignment="0" applyProtection="0"/>
    <xf numFmtId="172" fontId="118" fillId="0" borderId="0"/>
    <xf numFmtId="173" fontId="118" fillId="0" borderId="1"/>
    <xf numFmtId="0" fontId="193" fillId="0" borderId="0"/>
    <xf numFmtId="0" fontId="194" fillId="0" borderId="0"/>
    <xf numFmtId="3" fontId="118" fillId="0" borderId="0" applyNumberFormat="0" applyBorder="0" applyAlignment="0" applyProtection="0">
      <alignment horizontal="centerContinuous"/>
      <protection locked="0"/>
    </xf>
    <xf numFmtId="3" fontId="195" fillId="0" borderId="0">
      <protection locked="0"/>
    </xf>
    <xf numFmtId="0" fontId="194" fillId="0" borderId="0"/>
    <xf numFmtId="0" fontId="196" fillId="0" borderId="40" applyFill="0" applyBorder="0" applyAlignment="0">
      <alignment horizontal="center"/>
    </xf>
    <xf numFmtId="240" fontId="197" fillId="46" borderId="9">
      <alignment vertical="top"/>
    </xf>
    <xf numFmtId="5" fontId="27" fillId="0" borderId="30">
      <alignment horizontal="left" vertical="top"/>
    </xf>
    <xf numFmtId="0" fontId="198" fillId="0" borderId="30">
      <alignment horizontal="left" vertical="center"/>
    </xf>
    <xf numFmtId="0" fontId="180" fillId="47" borderId="1">
      <alignment horizontal="left" vertical="center"/>
    </xf>
    <xf numFmtId="202" fontId="199" fillId="48" borderId="9"/>
    <xf numFmtId="5" fontId="146" fillId="0" borderId="9">
      <alignment horizontal="left" vertical="top"/>
    </xf>
    <xf numFmtId="0" fontId="200" fillId="49" borderId="0">
      <alignment horizontal="left" vertical="center"/>
    </xf>
    <xf numFmtId="42" fontId="128" fillId="0" borderId="0" applyFont="0" applyFill="0" applyBorder="0" applyAlignment="0" applyProtection="0"/>
    <xf numFmtId="277" fontId="24" fillId="0" borderId="0" applyFont="0" applyFill="0" applyBorder="0" applyAlignment="0" applyProtection="0"/>
    <xf numFmtId="190" fontId="129" fillId="0" borderId="0" applyFont="0" applyFill="0" applyBorder="0" applyAlignment="0" applyProtection="0"/>
    <xf numFmtId="278" fontId="129" fillId="0" borderId="0" applyFont="0" applyFill="0" applyBorder="0" applyAlignment="0" applyProtection="0"/>
    <xf numFmtId="0" fontId="48" fillId="0" borderId="0" applyNumberFormat="0" applyFill="0" applyBorder="0" applyAlignment="0" applyProtection="0"/>
    <xf numFmtId="43" fontId="156" fillId="0" borderId="0" applyFont="0" applyFill="0" applyBorder="0" applyAlignment="0" applyProtection="0"/>
    <xf numFmtId="0" fontId="5" fillId="0" borderId="5">
      <alignment horizontal="center" vertical="center"/>
    </xf>
    <xf numFmtId="0" fontId="201" fillId="0" borderId="41" applyNumberFormat="0" applyFont="0" applyAlignment="0">
      <alignment horizontal="center"/>
    </xf>
    <xf numFmtId="0" fontId="73" fillId="4" borderId="0" applyNumberFormat="0" applyBorder="0" applyAlignment="0" applyProtection="0"/>
    <xf numFmtId="0" fontId="49" fillId="0" borderId="0" applyNumberFormat="0" applyFill="0" applyBorder="0" applyAlignment="0" applyProtection="0"/>
    <xf numFmtId="168" fontId="26" fillId="0" borderId="0" applyFont="0" applyFill="0" applyBorder="0" applyAlignment="0" applyProtection="0"/>
    <xf numFmtId="0" fontId="50" fillId="0" borderId="0" applyFont="0" applyFill="0" applyBorder="0" applyAlignment="0" applyProtection="0"/>
    <xf numFmtId="0" fontId="50" fillId="0" borderId="0" applyFont="0" applyFill="0" applyBorder="0" applyAlignment="0" applyProtection="0"/>
    <xf numFmtId="0" fontId="5" fillId="0" borderId="0">
      <alignment vertical="center"/>
    </xf>
    <xf numFmtId="40" fontId="51" fillId="0" borderId="0" applyFont="0" applyFill="0" applyBorder="0" applyAlignment="0" applyProtection="0"/>
    <xf numFmtId="38"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9" fontId="52" fillId="0" borderId="0" applyFont="0" applyFill="0" applyBorder="0" applyAlignment="0" applyProtection="0"/>
    <xf numFmtId="0" fontId="53" fillId="0" borderId="0"/>
    <xf numFmtId="0" fontId="202" fillId="0" borderId="4"/>
    <xf numFmtId="187" fontId="80" fillId="0" borderId="0" applyFont="0" applyFill="0" applyBorder="0" applyAlignment="0" applyProtection="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95" fillId="0" borderId="0" applyFont="0" applyFill="0" applyBorder="0" applyAlignment="0" applyProtection="0"/>
    <xf numFmtId="0" fontId="95" fillId="0" borderId="0" applyFont="0" applyFill="0" applyBorder="0" applyAlignment="0" applyProtection="0"/>
    <xf numFmtId="200" fontId="95" fillId="0" borderId="0" applyFont="0" applyFill="0" applyBorder="0" applyAlignment="0" applyProtection="0"/>
    <xf numFmtId="208" fontId="95" fillId="0" borderId="0" applyFont="0" applyFill="0" applyBorder="0" applyAlignment="0" applyProtection="0"/>
    <xf numFmtId="0" fontId="95" fillId="0" borderId="0"/>
    <xf numFmtId="0" fontId="95" fillId="0" borderId="0"/>
    <xf numFmtId="0" fontId="42" fillId="0" borderId="0"/>
    <xf numFmtId="168" fontId="54" fillId="0" borderId="0" applyFont="0" applyFill="0" applyBorder="0" applyAlignment="0" applyProtection="0"/>
    <xf numFmtId="178" fontId="54" fillId="0" borderId="0" applyFont="0" applyFill="0" applyBorder="0" applyAlignment="0" applyProtection="0"/>
    <xf numFmtId="43" fontId="27" fillId="0" borderId="0" applyFont="0" applyFill="0" applyBorder="0" applyAlignment="0" applyProtection="0"/>
    <xf numFmtId="41" fontId="24" fillId="0" borderId="0" applyFont="0" applyFill="0" applyBorder="0" applyAlignment="0" applyProtection="0"/>
    <xf numFmtId="0" fontId="24" fillId="0" borderId="0"/>
    <xf numFmtId="179" fontId="54" fillId="0" borderId="0" applyFont="0" applyFill="0" applyBorder="0" applyAlignment="0" applyProtection="0"/>
    <xf numFmtId="6" fontId="9" fillId="0" borderId="0" applyFont="0" applyFill="0" applyBorder="0" applyAlignment="0" applyProtection="0"/>
    <xf numFmtId="180" fontId="54" fillId="0" borderId="0" applyFont="0" applyFill="0" applyBorder="0" applyAlignment="0" applyProtection="0"/>
    <xf numFmtId="0" fontId="203" fillId="0" borderId="0" applyNumberFormat="0" applyFill="0" applyBorder="0" applyAlignment="0" applyProtection="0">
      <alignment vertical="top"/>
      <protection locked="0"/>
    </xf>
    <xf numFmtId="44" fontId="24" fillId="0" borderId="0" applyFont="0" applyFill="0" applyBorder="0" applyAlignment="0" applyProtection="0"/>
    <xf numFmtId="42" fontId="24" fillId="0" borderId="0" applyFont="0" applyFill="0" applyBorder="0" applyAlignment="0" applyProtection="0"/>
    <xf numFmtId="0" fontId="204" fillId="0" borderId="0" applyNumberFormat="0" applyFill="0" applyBorder="0" applyAlignment="0" applyProtection="0">
      <alignment vertical="top"/>
      <protection locked="0"/>
    </xf>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176" fontId="20" fillId="0" borderId="28"/>
    <xf numFmtId="0" fontId="118" fillId="0" borderId="1"/>
    <xf numFmtId="0" fontId="24" fillId="0" borderId="0"/>
    <xf numFmtId="0" fontId="24" fillId="0" borderId="0"/>
    <xf numFmtId="0" fontId="222" fillId="0" borderId="0"/>
    <xf numFmtId="0" fontId="24" fillId="0" borderId="0"/>
    <xf numFmtId="0" fontId="24" fillId="0" borderId="0"/>
    <xf numFmtId="0" fontId="5" fillId="0" borderId="0"/>
    <xf numFmtId="0" fontId="4" fillId="0" borderId="0"/>
    <xf numFmtId="0" fontId="4" fillId="0" borderId="0"/>
    <xf numFmtId="9" fontId="3" fillId="0" borderId="0" applyFont="0" applyFill="0" applyBorder="0" applyAlignment="0" applyProtection="0"/>
    <xf numFmtId="0" fontId="2" fillId="0" borderId="0"/>
    <xf numFmtId="0" fontId="24" fillId="0" borderId="0"/>
    <xf numFmtId="9" fontId="253"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12" fillId="0" borderId="0">
      <alignment wrapText="1"/>
    </xf>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174" fontId="24" fillId="0" borderId="0" applyFill="0" applyBorder="0" applyAlignment="0"/>
    <xf numFmtId="174" fontId="24" fillId="0" borderId="0" applyFill="0" applyBorder="0" applyAlignment="0"/>
    <xf numFmtId="174" fontId="24" fillId="0" borderId="0" applyFill="0" applyBorder="0" applyAlignment="0"/>
    <xf numFmtId="174" fontId="24" fillId="0" borderId="0" applyFill="0" applyBorder="0" applyAlignment="0"/>
    <xf numFmtId="174" fontId="24" fillId="0" borderId="0" applyFill="0" applyBorder="0" applyAlignment="0"/>
    <xf numFmtId="174" fontId="24" fillId="0" borderId="0" applyFill="0" applyBorder="0" applyAlignment="0"/>
    <xf numFmtId="174" fontId="24" fillId="0" borderId="0" applyFill="0" applyBorder="0" applyAlignment="0"/>
    <xf numFmtId="174" fontId="24" fillId="0" borderId="0" applyFill="0" applyBorder="0" applyAlignment="0"/>
    <xf numFmtId="174" fontId="24" fillId="0" borderId="0" applyFill="0" applyBorder="0" applyAlignment="0"/>
    <xf numFmtId="174" fontId="24" fillId="0" borderId="0" applyFill="0" applyBorder="0" applyAlignment="0"/>
    <xf numFmtId="174" fontId="24" fillId="0" borderId="0" applyFill="0" applyBorder="0" applyAlignment="0"/>
    <xf numFmtId="0" fontId="25" fillId="21" borderId="8" applyNumberFormat="0" applyAlignment="0" applyProtection="0"/>
    <xf numFmtId="0" fontId="25" fillId="21" borderId="8" applyNumberFormat="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5"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0"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0" fillId="0" borderId="0" applyFont="0" applyFill="0" applyBorder="0" applyAlignment="0" applyProtection="0"/>
    <xf numFmtId="41" fontId="26"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26" fillId="0" borderId="0" applyFont="0" applyFill="0" applyBorder="0" applyAlignment="0" applyProtection="0"/>
    <xf numFmtId="41" fontId="3" fillId="0" borderId="0" applyFont="0" applyFill="0" applyBorder="0" applyAlignment="0" applyProtection="0"/>
    <xf numFmtId="43" fontId="24"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43" fontId="3"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165"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3" fontId="24" fillId="0" borderId="0" applyFont="0" applyFill="0" applyBorder="0" applyAlignment="0" applyProtection="0"/>
    <xf numFmtId="175" fontId="24" fillId="0" borderId="0" applyFont="0" applyFill="0" applyBorder="0" applyAlignment="0" applyProtection="0"/>
    <xf numFmtId="0" fontId="24" fillId="0" borderId="0" applyFont="0" applyFill="0" applyBorder="0" applyAlignment="0" applyProtection="0"/>
    <xf numFmtId="2" fontId="24" fillId="0" borderId="0" applyFont="0" applyFill="0" applyBorder="0" applyAlignment="0" applyProtection="0"/>
    <xf numFmtId="0" fontId="34" fillId="0" borderId="22">
      <alignment horizontal="left" vertical="center"/>
    </xf>
    <xf numFmtId="0" fontId="34" fillId="0" borderId="22">
      <alignment horizontal="left" vertical="center"/>
    </xf>
    <xf numFmtId="49" fontId="39" fillId="0" borderId="1">
      <alignment vertical="center"/>
    </xf>
    <xf numFmtId="49" fontId="39" fillId="0" borderId="1">
      <alignment vertical="center"/>
    </xf>
    <xf numFmtId="10" fontId="33" fillId="26" borderId="1" applyNumberFormat="0" applyBorder="0" applyAlignment="0" applyProtection="0"/>
    <xf numFmtId="0" fontId="40" fillId="8" borderId="8" applyNumberFormat="0" applyAlignment="0" applyProtection="0"/>
    <xf numFmtId="0" fontId="40" fillId="8" borderId="8" applyNumberFormat="0" applyAlignment="0" applyProtection="0"/>
    <xf numFmtId="176" fontId="24" fillId="0" borderId="28"/>
    <xf numFmtId="176" fontId="24" fillId="0" borderId="28"/>
    <xf numFmtId="176" fontId="24" fillId="0" borderId="28"/>
    <xf numFmtId="176" fontId="24" fillId="0" borderId="28"/>
    <xf numFmtId="176" fontId="24" fillId="0" borderId="28"/>
    <xf numFmtId="176" fontId="24" fillId="0" borderId="28"/>
    <xf numFmtId="176" fontId="24" fillId="0" borderId="28"/>
    <xf numFmtId="176" fontId="24" fillId="0" borderId="28"/>
    <xf numFmtId="176" fontId="24" fillId="0" borderId="28"/>
    <xf numFmtId="176" fontId="24" fillId="0" borderId="28"/>
    <xf numFmtId="176" fontId="24" fillId="0" borderId="28"/>
    <xf numFmtId="177" fontId="24" fillId="0" borderId="0"/>
    <xf numFmtId="177" fontId="24" fillId="0" borderId="0"/>
    <xf numFmtId="177" fontId="24" fillId="0" borderId="0"/>
    <xf numFmtId="177" fontId="24" fillId="0" borderId="0"/>
    <xf numFmtId="177" fontId="24" fillId="0" borderId="0"/>
    <xf numFmtId="177" fontId="24" fillId="0" borderId="0"/>
    <xf numFmtId="177" fontId="24" fillId="0" borderId="0"/>
    <xf numFmtId="177" fontId="24" fillId="0" borderId="0"/>
    <xf numFmtId="177" fontId="24" fillId="0" borderId="0"/>
    <xf numFmtId="177" fontId="24" fillId="0" borderId="0"/>
    <xf numFmtId="177" fontId="24" fillId="0" borderId="0"/>
    <xf numFmtId="0" fontId="222" fillId="0" borderId="0"/>
    <xf numFmtId="0" fontId="24" fillId="0" borderId="0"/>
    <xf numFmtId="0" fontId="24" fillId="0" borderId="0"/>
    <xf numFmtId="0" fontId="24" fillId="0" borderId="0"/>
    <xf numFmtId="0" fontId="5" fillId="0" borderId="0"/>
    <xf numFmtId="0" fontId="5"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5" fillId="0" borderId="0"/>
    <xf numFmtId="0" fontId="5"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22" fillId="0" borderId="0"/>
    <xf numFmtId="0" fontId="22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22" fillId="0" borderId="0"/>
    <xf numFmtId="0" fontId="22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20" fillId="0" borderId="0"/>
    <xf numFmtId="0" fontId="257" fillId="0" borderId="0"/>
    <xf numFmtId="0" fontId="257" fillId="0" borderId="0"/>
    <xf numFmtId="0" fontId="257" fillId="0" borderId="0"/>
    <xf numFmtId="0" fontId="257"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0" fillId="0" borderId="0"/>
    <xf numFmtId="0" fontId="24" fillId="0" borderId="0"/>
    <xf numFmtId="0" fontId="24" fillId="0" borderId="0"/>
    <xf numFmtId="0" fontId="24" fillId="0" borderId="0"/>
    <xf numFmtId="0" fontId="222" fillId="0" borderId="0"/>
    <xf numFmtId="0" fontId="222" fillId="0" borderId="0"/>
    <xf numFmtId="0" fontId="3" fillId="23" borderId="20" applyNumberFormat="0" applyFont="0" applyAlignment="0" applyProtection="0"/>
    <xf numFmtId="0" fontId="3" fillId="23" borderId="20" applyNumberFormat="0" applyFont="0" applyAlignment="0" applyProtection="0"/>
    <xf numFmtId="0" fontId="45" fillId="21" borderId="15" applyNumberFormat="0" applyAlignment="0" applyProtection="0"/>
    <xf numFmtId="0" fontId="45" fillId="21" borderId="15" applyNumberFormat="0" applyAlignment="0" applyProtection="0"/>
    <xf numFmtId="10" fontId="24" fillId="0" borderId="0" applyFont="0" applyFill="0" applyBorder="0" applyAlignment="0" applyProtection="0"/>
    <xf numFmtId="10" fontId="24" fillId="0" borderId="0" applyFont="0" applyFill="0" applyBorder="0" applyAlignment="0" applyProtection="0"/>
    <xf numFmtId="10" fontId="24" fillId="0" borderId="0" applyFont="0" applyFill="0" applyBorder="0" applyAlignment="0" applyProtection="0"/>
    <xf numFmtId="10" fontId="24" fillId="0" borderId="0" applyFont="0" applyFill="0" applyBorder="0" applyAlignment="0" applyProtection="0"/>
    <xf numFmtId="10" fontId="24" fillId="0" borderId="0" applyFont="0" applyFill="0" applyBorder="0" applyAlignment="0" applyProtection="0"/>
    <xf numFmtId="10" fontId="24" fillId="0" borderId="0" applyFont="0" applyFill="0" applyBorder="0" applyAlignment="0" applyProtection="0"/>
    <xf numFmtId="10" fontId="24" fillId="0" borderId="0" applyFont="0" applyFill="0" applyBorder="0" applyAlignment="0" applyProtection="0"/>
    <xf numFmtId="10" fontId="24" fillId="0" borderId="0" applyFont="0" applyFill="0" applyBorder="0" applyAlignment="0" applyProtection="0"/>
    <xf numFmtId="10" fontId="24" fillId="0" borderId="0" applyFont="0" applyFill="0" applyBorder="0" applyAlignment="0" applyProtection="0"/>
    <xf numFmtId="10" fontId="24" fillId="0" borderId="0" applyFont="0" applyFill="0" applyBorder="0" applyAlignment="0" applyProtection="0"/>
    <xf numFmtId="10" fontId="2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4" fillId="0" borderId="34" applyNumberFormat="0" applyFont="0" applyFill="0" applyAlignment="0" applyProtection="0"/>
    <xf numFmtId="0" fontId="47" fillId="0" borderId="38" applyNumberFormat="0" applyFill="0" applyAlignment="0" applyProtection="0"/>
    <xf numFmtId="0" fontId="47" fillId="0" borderId="38" applyNumberFormat="0" applyFill="0" applyAlignment="0" applyProtection="0"/>
    <xf numFmtId="0" fontId="1" fillId="0" borderId="0"/>
    <xf numFmtId="0" fontId="1" fillId="0" borderId="0"/>
    <xf numFmtId="0" fontId="1" fillId="0" borderId="0"/>
  </cellStyleXfs>
  <cellXfs count="461">
    <xf numFmtId="0" fontId="0" fillId="0" borderId="0" xfId="0"/>
    <xf numFmtId="0" fontId="209" fillId="50" borderId="0" xfId="1479" applyFont="1" applyFill="1" applyAlignment="1">
      <alignment horizontal="center"/>
    </xf>
    <xf numFmtId="0" fontId="209" fillId="50" borderId="0" xfId="1479" applyFont="1" applyFill="1" applyAlignment="1">
      <alignment horizontal="left" vertical="center" wrapText="1"/>
    </xf>
    <xf numFmtId="3" fontId="209" fillId="50" borderId="0" xfId="1479" applyNumberFormat="1" applyFont="1" applyFill="1"/>
    <xf numFmtId="183" fontId="209" fillId="50" borderId="0" xfId="1479" applyNumberFormat="1" applyFont="1" applyFill="1"/>
    <xf numFmtId="0" fontId="209" fillId="50" borderId="0" xfId="1479" applyFont="1" applyFill="1"/>
    <xf numFmtId="3" fontId="106" fillId="50" borderId="0" xfId="1541" applyFont="1" applyFill="1">
      <alignment vertical="center" wrapText="1"/>
    </xf>
    <xf numFmtId="3" fontId="209" fillId="50" borderId="0" xfId="1479" applyNumberFormat="1" applyFont="1" applyFill="1" applyAlignment="1">
      <alignment horizontal="left" vertical="center" wrapText="1"/>
    </xf>
    <xf numFmtId="3" fontId="106" fillId="50" borderId="1" xfId="1541" applyNumberFormat="1" applyFont="1" applyFill="1" applyBorder="1" applyAlignment="1">
      <alignment horizontal="center" vertical="center" wrapText="1"/>
    </xf>
    <xf numFmtId="183" fontId="106" fillId="50" borderId="1" xfId="1541" applyNumberFormat="1" applyFont="1" applyFill="1" applyBorder="1" applyAlignment="1">
      <alignment horizontal="center" vertical="center" wrapText="1"/>
    </xf>
    <xf numFmtId="0" fontId="224" fillId="50" borderId="0" xfId="1479" applyFont="1" applyFill="1" applyAlignment="1">
      <alignment horizontal="center"/>
    </xf>
    <xf numFmtId="0" fontId="224" fillId="50" borderId="0" xfId="1479" applyFont="1" applyFill="1"/>
    <xf numFmtId="0" fontId="225" fillId="50" borderId="0" xfId="1479" applyFont="1" applyFill="1"/>
    <xf numFmtId="0" fontId="209" fillId="50" borderId="5" xfId="1479" applyFont="1" applyFill="1" applyBorder="1" applyAlignment="1">
      <alignment horizontal="center" vertical="center"/>
    </xf>
    <xf numFmtId="0" fontId="209" fillId="50" borderId="5" xfId="1479" applyFont="1" applyFill="1" applyBorder="1" applyAlignment="1">
      <alignment horizontal="left" vertical="center" wrapText="1"/>
    </xf>
    <xf numFmtId="3" fontId="224" fillId="50" borderId="5" xfId="1479" applyNumberFormat="1" applyFont="1" applyFill="1" applyBorder="1" applyAlignment="1">
      <alignment vertical="center"/>
    </xf>
    <xf numFmtId="9" fontId="224" fillId="50" borderId="5" xfId="1479" applyNumberFormat="1" applyFont="1" applyFill="1" applyBorder="1" applyAlignment="1">
      <alignment vertical="center"/>
    </xf>
    <xf numFmtId="0" fontId="209" fillId="50" borderId="42" xfId="1479" applyFont="1" applyFill="1" applyBorder="1" applyAlignment="1">
      <alignment horizontal="center" vertical="center"/>
    </xf>
    <xf numFmtId="0" fontId="209" fillId="50" borderId="42" xfId="1479" applyFont="1" applyFill="1" applyBorder="1" applyAlignment="1">
      <alignment horizontal="left" vertical="center" wrapText="1"/>
    </xf>
    <xf numFmtId="3" fontId="224" fillId="50" borderId="42" xfId="1479" applyNumberFormat="1" applyFont="1" applyFill="1" applyBorder="1" applyAlignment="1">
      <alignment vertical="center"/>
    </xf>
    <xf numFmtId="9" fontId="224" fillId="50" borderId="42" xfId="1479" applyNumberFormat="1" applyFont="1" applyFill="1" applyBorder="1" applyAlignment="1">
      <alignment vertical="center"/>
    </xf>
    <xf numFmtId="3" fontId="224" fillId="50" borderId="0" xfId="1479" applyNumberFormat="1" applyFont="1" applyFill="1"/>
    <xf numFmtId="183" fontId="224" fillId="50" borderId="0" xfId="1479" applyNumberFormat="1" applyFont="1" applyFill="1"/>
    <xf numFmtId="0" fontId="209" fillId="50" borderId="7" xfId="1479" applyFont="1" applyFill="1" applyBorder="1" applyAlignment="1">
      <alignment horizontal="center" vertical="center"/>
    </xf>
    <xf numFmtId="0" fontId="209" fillId="50" borderId="7" xfId="1479" applyFont="1" applyFill="1" applyBorder="1" applyAlignment="1">
      <alignment horizontal="left" vertical="center" wrapText="1"/>
    </xf>
    <xf numFmtId="3" fontId="224" fillId="50" borderId="7" xfId="1479" applyNumberFormat="1" applyFont="1" applyFill="1" applyBorder="1" applyAlignment="1">
      <alignment vertical="center"/>
    </xf>
    <xf numFmtId="9" fontId="224" fillId="50" borderId="7" xfId="1479" applyNumberFormat="1" applyFont="1" applyFill="1" applyBorder="1" applyAlignment="1">
      <alignment vertical="center"/>
    </xf>
    <xf numFmtId="0" fontId="224" fillId="50" borderId="1" xfId="1479" applyFont="1" applyFill="1" applyBorder="1" applyAlignment="1">
      <alignment horizontal="center"/>
    </xf>
    <xf numFmtId="0" fontId="224" fillId="50" borderId="1" xfId="1479" applyFont="1" applyFill="1" applyBorder="1"/>
    <xf numFmtId="3" fontId="224" fillId="50" borderId="1" xfId="1479" applyNumberFormat="1" applyFont="1" applyFill="1" applyBorder="1"/>
    <xf numFmtId="183" fontId="224" fillId="50" borderId="1" xfId="1479" applyNumberFormat="1" applyFont="1" applyFill="1" applyBorder="1"/>
    <xf numFmtId="0" fontId="225" fillId="50" borderId="1" xfId="1479" applyFont="1" applyFill="1" applyBorder="1" applyAlignment="1">
      <alignment horizontal="center" vertical="center"/>
    </xf>
    <xf numFmtId="0" fontId="225" fillId="50" borderId="1" xfId="1479" applyFont="1" applyFill="1" applyBorder="1" applyAlignment="1">
      <alignment vertical="center"/>
    </xf>
    <xf numFmtId="3" fontId="225" fillId="50" borderId="1" xfId="1479" applyNumberFormat="1" applyFont="1" applyFill="1" applyBorder="1" applyAlignment="1">
      <alignment vertical="center"/>
    </xf>
    <xf numFmtId="9" fontId="225" fillId="50" borderId="1" xfId="1479" applyNumberFormat="1" applyFont="1" applyFill="1" applyBorder="1" applyAlignment="1">
      <alignment vertical="center"/>
    </xf>
    <xf numFmtId="0" fontId="209" fillId="50" borderId="1" xfId="1479" applyFont="1" applyFill="1" applyBorder="1" applyAlignment="1">
      <alignment horizontal="center" vertical="center"/>
    </xf>
    <xf numFmtId="0" fontId="209" fillId="50" borderId="1" xfId="1479" applyFont="1" applyFill="1" applyBorder="1" applyAlignment="1">
      <alignment horizontal="left" vertical="center" wrapText="1"/>
    </xf>
    <xf numFmtId="3" fontId="224" fillId="50" borderId="1" xfId="1479" applyNumberFormat="1" applyFont="1" applyFill="1" applyBorder="1" applyAlignment="1">
      <alignment vertical="center"/>
    </xf>
    <xf numFmtId="9" fontId="224" fillId="50" borderId="1" xfId="1479" applyNumberFormat="1" applyFont="1" applyFill="1" applyBorder="1" applyAlignment="1">
      <alignment vertical="center"/>
    </xf>
    <xf numFmtId="0" fontId="226" fillId="0" borderId="0" xfId="1506" applyFont="1" applyAlignment="1">
      <alignment vertical="center" wrapText="1"/>
    </xf>
    <xf numFmtId="0" fontId="227" fillId="50" borderId="13" xfId="1542" applyFont="1" applyFill="1" applyBorder="1" applyAlignment="1">
      <alignment vertical="center" wrapText="1"/>
    </xf>
    <xf numFmtId="0" fontId="227" fillId="50" borderId="1" xfId="1542" applyFont="1" applyFill="1" applyBorder="1" applyAlignment="1">
      <alignment vertical="center" wrapText="1"/>
    </xf>
    <xf numFmtId="0" fontId="227" fillId="50" borderId="43" xfId="1542" applyFont="1" applyFill="1" applyBorder="1" applyAlignment="1">
      <alignment vertical="center" wrapText="1"/>
    </xf>
    <xf numFmtId="2" fontId="227" fillId="50" borderId="1" xfId="1506" applyNumberFormat="1" applyFont="1" applyFill="1" applyBorder="1" applyAlignment="1">
      <alignment horizontal="center" vertical="center" wrapText="1"/>
    </xf>
    <xf numFmtId="0" fontId="223" fillId="50" borderId="0" xfId="1506" applyFont="1" applyFill="1" applyAlignment="1">
      <alignment vertical="center" wrapText="1"/>
    </xf>
    <xf numFmtId="0" fontId="96" fillId="50" borderId="1" xfId="1419" applyFont="1" applyFill="1" applyBorder="1" applyAlignment="1" applyProtection="1">
      <alignment vertical="center"/>
    </xf>
    <xf numFmtId="3" fontId="228" fillId="50" borderId="1" xfId="1479" applyNumberFormat="1" applyFont="1" applyFill="1" applyBorder="1" applyAlignment="1">
      <alignment horizontal="right" vertical="center" wrapText="1"/>
    </xf>
    <xf numFmtId="3" fontId="5" fillId="50" borderId="1" xfId="1479" applyNumberFormat="1" applyFont="1" applyFill="1" applyBorder="1" applyAlignment="1">
      <alignment horizontal="right" vertical="center" wrapText="1"/>
    </xf>
    <xf numFmtId="3" fontId="55" fillId="50" borderId="1" xfId="1479" applyNumberFormat="1" applyFont="1" applyFill="1" applyBorder="1" applyAlignment="1">
      <alignment horizontal="right" vertical="center" wrapText="1"/>
    </xf>
    <xf numFmtId="0" fontId="227" fillId="51" borderId="13" xfId="1542" applyFont="1" applyFill="1" applyBorder="1" applyAlignment="1">
      <alignment vertical="center" wrapText="1"/>
    </xf>
    <xf numFmtId="2" fontId="227" fillId="51" borderId="1" xfId="1506" applyNumberFormat="1" applyFont="1" applyFill="1" applyBorder="1" applyAlignment="1">
      <alignment horizontal="center" vertical="center" wrapText="1"/>
    </xf>
    <xf numFmtId="0" fontId="227" fillId="51" borderId="1" xfId="1542" applyFont="1" applyFill="1" applyBorder="1" applyAlignment="1">
      <alignment vertical="center" wrapText="1"/>
    </xf>
    <xf numFmtId="0" fontId="0" fillId="51" borderId="0" xfId="0" applyFill="1"/>
    <xf numFmtId="0" fontId="96" fillId="50" borderId="1" xfId="1464" applyFont="1" applyFill="1" applyBorder="1" applyAlignment="1">
      <alignment horizontal="center" vertical="center" wrapText="1"/>
    </xf>
    <xf numFmtId="0" fontId="232" fillId="50" borderId="1" xfId="1542" applyFont="1" applyFill="1" applyBorder="1" applyAlignment="1">
      <alignment vertical="center" wrapText="1"/>
    </xf>
    <xf numFmtId="165" fontId="234" fillId="0" borderId="0" xfId="1091" applyFont="1" applyAlignment="1">
      <alignment vertical="center" wrapText="1"/>
    </xf>
    <xf numFmtId="0" fontId="231" fillId="50" borderId="1" xfId="1507" applyFont="1" applyFill="1" applyBorder="1" applyAlignment="1">
      <alignment horizontal="center" vertical="center" wrapText="1"/>
    </xf>
    <xf numFmtId="0" fontId="231" fillId="50" borderId="13" xfId="1542" applyFont="1" applyFill="1" applyBorder="1" applyAlignment="1">
      <alignment vertical="center" wrapText="1"/>
    </xf>
    <xf numFmtId="0" fontId="235" fillId="50" borderId="0" xfId="1506" applyFont="1" applyFill="1" applyAlignment="1">
      <alignment vertical="center" wrapText="1"/>
    </xf>
    <xf numFmtId="0" fontId="231" fillId="50" borderId="1" xfId="1542" applyFont="1" applyFill="1" applyBorder="1" applyAlignment="1">
      <alignment vertical="center" wrapText="1"/>
    </xf>
    <xf numFmtId="0" fontId="231" fillId="50" borderId="1" xfId="1542" applyFont="1" applyFill="1" applyBorder="1" applyAlignment="1">
      <alignment horizontal="justify" vertical="center" wrapText="1"/>
    </xf>
    <xf numFmtId="0" fontId="229" fillId="0" borderId="0" xfId="0" applyFont="1" applyAlignment="1">
      <alignment horizontal="justify" vertical="center" wrapText="1"/>
    </xf>
    <xf numFmtId="0" fontId="231" fillId="0" borderId="0" xfId="0" applyFont="1" applyAlignment="1">
      <alignment horizontal="justify" vertical="center" wrapText="1"/>
    </xf>
    <xf numFmtId="0" fontId="229" fillId="0" borderId="1" xfId="0" applyFont="1" applyBorder="1" applyAlignment="1">
      <alignment horizontal="right" vertical="center" wrapText="1"/>
    </xf>
    <xf numFmtId="0" fontId="231" fillId="0" borderId="1" xfId="0" applyFont="1" applyBorder="1" applyAlignment="1">
      <alignment horizontal="right" vertical="center" wrapText="1"/>
    </xf>
    <xf numFmtId="0" fontId="232" fillId="50" borderId="13" xfId="1542" applyFont="1" applyFill="1" applyBorder="1" applyAlignment="1">
      <alignment vertical="center" wrapText="1"/>
    </xf>
    <xf numFmtId="0" fontId="232" fillId="50" borderId="43" xfId="1542" applyFont="1" applyFill="1" applyBorder="1" applyAlignment="1">
      <alignment vertical="center" wrapText="1"/>
    </xf>
    <xf numFmtId="0" fontId="230" fillId="0" borderId="1" xfId="0" applyFont="1" applyBorder="1" applyAlignment="1">
      <alignment horizontal="center" vertical="center" wrapText="1"/>
    </xf>
    <xf numFmtId="0" fontId="231" fillId="50" borderId="0" xfId="1542" applyFont="1" applyFill="1" applyBorder="1" applyAlignment="1">
      <alignment vertical="center" wrapText="1"/>
    </xf>
    <xf numFmtId="0" fontId="0" fillId="0" borderId="1" xfId="0" applyBorder="1"/>
    <xf numFmtId="0" fontId="232" fillId="50" borderId="0" xfId="1542" applyFont="1" applyFill="1" applyBorder="1" applyAlignment="1">
      <alignment vertical="center" wrapText="1"/>
    </xf>
    <xf numFmtId="0" fontId="0" fillId="0" borderId="43" xfId="0" applyBorder="1"/>
    <xf numFmtId="0" fontId="231" fillId="50" borderId="0" xfId="1479" applyFont="1" applyFill="1" applyBorder="1" applyAlignment="1">
      <alignment horizontal="center" vertical="center" wrapText="1"/>
    </xf>
    <xf numFmtId="0" fontId="231" fillId="50" borderId="1" xfId="1542" applyFont="1" applyFill="1" applyBorder="1" applyAlignment="1">
      <alignment horizontal="center" vertical="center" wrapText="1"/>
    </xf>
    <xf numFmtId="0" fontId="231" fillId="50" borderId="0" xfId="1506" applyFont="1" applyFill="1" applyBorder="1" applyAlignment="1">
      <alignment horizontal="center" vertical="center" wrapText="1"/>
    </xf>
    <xf numFmtId="0" fontId="235" fillId="50" borderId="0" xfId="1506" applyFont="1" applyFill="1" applyBorder="1" applyAlignment="1">
      <alignment horizontal="center" vertical="center" wrapText="1"/>
    </xf>
    <xf numFmtId="0" fontId="231" fillId="50" borderId="13" xfId="1542" applyFont="1" applyFill="1" applyBorder="1" applyAlignment="1">
      <alignment horizontal="center" vertical="center" wrapText="1"/>
    </xf>
    <xf numFmtId="0" fontId="233" fillId="50" borderId="0" xfId="1506" applyFont="1" applyFill="1" applyBorder="1" applyAlignment="1">
      <alignment horizontal="center" vertical="center" wrapText="1"/>
    </xf>
    <xf numFmtId="0" fontId="0" fillId="0" borderId="0" xfId="0" applyAlignment="1">
      <alignment horizontal="center"/>
    </xf>
    <xf numFmtId="2" fontId="231" fillId="50" borderId="0" xfId="1506" applyNumberFormat="1" applyFont="1" applyFill="1" applyBorder="1" applyAlignment="1">
      <alignment horizontal="center" vertical="center" wrapText="1"/>
    </xf>
    <xf numFmtId="0" fontId="96" fillId="0" borderId="0" xfId="0" applyFont="1"/>
    <xf numFmtId="0" fontId="239" fillId="0" borderId="0" xfId="1506" applyFont="1" applyAlignment="1">
      <alignment vertical="center" wrapText="1"/>
    </xf>
    <xf numFmtId="0" fontId="240" fillId="50" borderId="13" xfId="1542" applyFont="1" applyFill="1" applyBorder="1" applyAlignment="1">
      <alignment vertical="center" wrapText="1"/>
    </xf>
    <xf numFmtId="279" fontId="240" fillId="50" borderId="1" xfId="1091" applyNumberFormat="1" applyFont="1" applyFill="1" applyBorder="1" applyAlignment="1">
      <alignment horizontal="center" vertical="center" wrapText="1"/>
    </xf>
    <xf numFmtId="0" fontId="240" fillId="50" borderId="1" xfId="1542" applyFont="1" applyFill="1" applyBorder="1" applyAlignment="1">
      <alignment vertical="center" wrapText="1"/>
    </xf>
    <xf numFmtId="0" fontId="240" fillId="50" borderId="43" xfId="1542" applyFont="1" applyFill="1" applyBorder="1" applyAlignment="1">
      <alignment vertical="center" wrapText="1"/>
    </xf>
    <xf numFmtId="0" fontId="245" fillId="50" borderId="0" xfId="1416" quotePrefix="1" applyFont="1" applyFill="1" applyBorder="1" applyAlignment="1">
      <alignment horizontal="center" vertical="center" wrapText="1"/>
    </xf>
    <xf numFmtId="0" fontId="243" fillId="50" borderId="0" xfId="1416" applyFont="1" applyFill="1" applyAlignment="1">
      <alignment vertical="center" wrapText="1"/>
    </xf>
    <xf numFmtId="0" fontId="217" fillId="0" borderId="1" xfId="0" applyFont="1" applyBorder="1" applyAlignment="1">
      <alignment vertical="center" wrapText="1"/>
    </xf>
    <xf numFmtId="2" fontId="217" fillId="0" borderId="1" xfId="0" applyNumberFormat="1" applyFont="1" applyBorder="1" applyAlignment="1">
      <alignment vertical="center" wrapText="1"/>
    </xf>
    <xf numFmtId="0" fontId="5" fillId="0" borderId="0" xfId="0" applyFont="1" applyAlignment="1">
      <alignment vertical="center" wrapText="1"/>
    </xf>
    <xf numFmtId="0" fontId="55" fillId="0" borderId="1" xfId="0" applyFont="1" applyBorder="1" applyAlignment="1">
      <alignment vertical="center" wrapText="1"/>
    </xf>
    <xf numFmtId="0" fontId="231" fillId="0" borderId="0" xfId="0" applyFont="1"/>
    <xf numFmtId="0" fontId="228" fillId="50" borderId="1" xfId="1507" applyFont="1" applyFill="1" applyBorder="1" applyAlignment="1">
      <alignment horizontal="center" vertical="center" wrapText="1"/>
    </xf>
    <xf numFmtId="0" fontId="228" fillId="50" borderId="1" xfId="1542" applyFont="1" applyFill="1" applyBorder="1" applyAlignment="1">
      <alignment vertical="center" wrapText="1"/>
    </xf>
    <xf numFmtId="0" fontId="228" fillId="0" borderId="1" xfId="0" applyFont="1" applyBorder="1" applyAlignment="1">
      <alignment vertical="center" wrapText="1"/>
    </xf>
    <xf numFmtId="0" fontId="228" fillId="0" borderId="0" xfId="0" applyFont="1" applyAlignment="1">
      <alignment vertical="center" wrapText="1"/>
    </xf>
    <xf numFmtId="165" fontId="228" fillId="0" borderId="0" xfId="1091" applyFont="1" applyAlignment="1">
      <alignment vertical="center" wrapText="1"/>
    </xf>
    <xf numFmtId="0" fontId="231" fillId="0" borderId="0" xfId="0" applyFont="1" applyFill="1"/>
    <xf numFmtId="0" fontId="55" fillId="0" borderId="1" xfId="0" applyFont="1" applyBorder="1" applyAlignment="1">
      <alignment horizontal="center" vertical="center" wrapText="1"/>
    </xf>
    <xf numFmtId="0" fontId="240" fillId="50" borderId="1" xfId="0" applyFont="1" applyFill="1" applyBorder="1" applyAlignment="1">
      <alignment vertical="center" wrapText="1"/>
    </xf>
    <xf numFmtId="0" fontId="96" fillId="50" borderId="1" xfId="1542" applyFont="1" applyFill="1" applyBorder="1" applyAlignment="1">
      <alignment vertical="center" wrapText="1"/>
    </xf>
    <xf numFmtId="0" fontId="96" fillId="50" borderId="1" xfId="0" applyFont="1" applyFill="1" applyBorder="1" applyAlignment="1">
      <alignment vertical="center" wrapText="1"/>
    </xf>
    <xf numFmtId="0" fontId="5" fillId="50" borderId="1" xfId="1507" applyFont="1" applyFill="1" applyBorder="1" applyAlignment="1">
      <alignment horizontal="center" vertical="center" wrapText="1"/>
    </xf>
    <xf numFmtId="0" fontId="5" fillId="50" borderId="1" xfId="1542" applyFont="1" applyFill="1" applyBorder="1" applyAlignment="1">
      <alignment vertical="center" wrapText="1"/>
    </xf>
    <xf numFmtId="0" fontId="5" fillId="0" borderId="1" xfId="0" applyFont="1" applyBorder="1" applyAlignment="1">
      <alignment vertical="center" wrapText="1"/>
    </xf>
    <xf numFmtId="165" fontId="5" fillId="0" borderId="0" xfId="1091" applyFont="1" applyAlignment="1">
      <alignment vertical="center" wrapText="1"/>
    </xf>
    <xf numFmtId="0" fontId="44" fillId="0" borderId="0" xfId="1419" applyFont="1" applyAlignment="1">
      <alignment wrapText="1"/>
    </xf>
    <xf numFmtId="0" fontId="55" fillId="0" borderId="30" xfId="1419" applyFont="1" applyBorder="1" applyAlignment="1">
      <alignment horizontal="center" vertical="center" wrapText="1"/>
    </xf>
    <xf numFmtId="0" fontId="55" fillId="0" borderId="1" xfId="1419" applyFont="1" applyBorder="1" applyAlignment="1">
      <alignment horizontal="center" vertical="center" wrapText="1"/>
    </xf>
    <xf numFmtId="0" fontId="5" fillId="0" borderId="28" xfId="1419" applyFont="1" applyBorder="1" applyAlignment="1">
      <alignment horizontal="center" vertical="center" wrapText="1"/>
    </xf>
    <xf numFmtId="0" fontId="5" fillId="0" borderId="28" xfId="1419" applyFont="1" applyFill="1" applyBorder="1" applyAlignment="1">
      <alignment vertical="center" wrapText="1"/>
    </xf>
    <xf numFmtId="2" fontId="5" fillId="0" borderId="28" xfId="1419" applyNumberFormat="1" applyFont="1" applyBorder="1" applyAlignment="1">
      <alignment horizontal="center" vertical="center" wrapText="1"/>
    </xf>
    <xf numFmtId="3" fontId="5" fillId="0" borderId="28" xfId="1419" applyNumberFormat="1" applyFont="1" applyBorder="1" applyAlignment="1">
      <alignment horizontal="center" vertical="center" wrapText="1"/>
    </xf>
    <xf numFmtId="2" fontId="5" fillId="0" borderId="28" xfId="1419" quotePrefix="1" applyNumberFormat="1" applyFont="1" applyFill="1" applyBorder="1" applyAlignment="1">
      <alignment horizontal="center" vertical="center" wrapText="1"/>
    </xf>
    <xf numFmtId="183" fontId="5" fillId="0" borderId="28" xfId="1419" quotePrefix="1" applyNumberFormat="1" applyFont="1" applyFill="1" applyBorder="1" applyAlignment="1">
      <alignment horizontal="center" vertical="center" wrapText="1"/>
    </xf>
    <xf numFmtId="184" fontId="96" fillId="0" borderId="28" xfId="1419" quotePrefix="1" applyNumberFormat="1" applyFont="1" applyFill="1" applyBorder="1" applyAlignment="1">
      <alignment horizontal="left" vertical="center" wrapText="1"/>
    </xf>
    <xf numFmtId="174" fontId="5" fillId="0" borderId="0" xfId="1419" applyNumberFormat="1" applyFont="1" applyFill="1" applyBorder="1" applyAlignment="1">
      <alignment horizontal="right" wrapText="1"/>
    </xf>
    <xf numFmtId="0" fontId="44" fillId="0" borderId="0" xfId="1419" applyFont="1" applyFill="1" applyAlignment="1">
      <alignment wrapText="1"/>
    </xf>
    <xf numFmtId="0" fontId="5" fillId="0" borderId="5" xfId="1419" applyFont="1" applyBorder="1" applyAlignment="1">
      <alignment horizontal="center" vertical="center" wrapText="1"/>
    </xf>
    <xf numFmtId="0" fontId="5" fillId="0" borderId="5" xfId="1419" applyFont="1" applyFill="1" applyBorder="1" applyAlignment="1">
      <alignment vertical="center" wrapText="1"/>
    </xf>
    <xf numFmtId="2" fontId="5" fillId="0" borderId="5" xfId="1419" applyNumberFormat="1" applyFont="1" applyBorder="1" applyAlignment="1">
      <alignment horizontal="center" vertical="center" wrapText="1"/>
    </xf>
    <xf numFmtId="3" fontId="5" fillId="0" borderId="5" xfId="1419" applyNumberFormat="1" applyFont="1" applyBorder="1" applyAlignment="1">
      <alignment horizontal="center" vertical="center" wrapText="1"/>
    </xf>
    <xf numFmtId="2" fontId="5" fillId="0" borderId="5" xfId="1419" quotePrefix="1" applyNumberFormat="1" applyFont="1" applyFill="1" applyBorder="1" applyAlignment="1">
      <alignment horizontal="center" vertical="center" wrapText="1"/>
    </xf>
    <xf numFmtId="183" fontId="5" fillId="0" borderId="5" xfId="1419" quotePrefix="1" applyNumberFormat="1" applyFont="1" applyFill="1" applyBorder="1" applyAlignment="1">
      <alignment horizontal="center" vertical="center" wrapText="1"/>
    </xf>
    <xf numFmtId="184" fontId="96" fillId="0" borderId="5" xfId="1419" quotePrefix="1" applyNumberFormat="1" applyFont="1" applyFill="1" applyBorder="1" applyAlignment="1">
      <alignment horizontal="left" vertical="center" wrapText="1"/>
    </xf>
    <xf numFmtId="182" fontId="5" fillId="0" borderId="5" xfId="1419" applyNumberFormat="1" applyFont="1" applyBorder="1" applyAlignment="1">
      <alignment horizontal="center" vertical="center" wrapText="1"/>
    </xf>
    <xf numFmtId="0" fontId="96" fillId="0" borderId="0" xfId="1419" applyFont="1" applyFill="1" applyAlignment="1">
      <alignment wrapText="1"/>
    </xf>
    <xf numFmtId="0" fontId="5" fillId="0" borderId="5" xfId="1419" applyFont="1" applyFill="1" applyBorder="1" applyAlignment="1">
      <alignment horizontal="left" vertical="center" wrapText="1"/>
    </xf>
    <xf numFmtId="2" fontId="44" fillId="0" borderId="0" xfId="1419" applyNumberFormat="1" applyFont="1" applyFill="1" applyAlignment="1">
      <alignment wrapText="1"/>
    </xf>
    <xf numFmtId="0" fontId="240" fillId="0" borderId="0" xfId="1419" applyFont="1" applyFill="1" applyAlignment="1">
      <alignment wrapText="1"/>
    </xf>
    <xf numFmtId="0" fontId="5" fillId="0" borderId="42" xfId="1419" applyFont="1" applyFill="1" applyBorder="1" applyAlignment="1">
      <alignment vertical="center" wrapText="1"/>
    </xf>
    <xf numFmtId="182" fontId="5" fillId="0" borderId="42" xfId="1419" applyNumberFormat="1" applyFont="1" applyBorder="1" applyAlignment="1">
      <alignment horizontal="center" vertical="center" wrapText="1"/>
    </xf>
    <xf numFmtId="3" fontId="5" fillId="0" borderId="42" xfId="1419" applyNumberFormat="1" applyFont="1" applyBorder="1" applyAlignment="1">
      <alignment horizontal="center" vertical="center" wrapText="1"/>
    </xf>
    <xf numFmtId="2" fontId="5" fillId="0" borderId="42" xfId="1419" quotePrefix="1" applyNumberFormat="1" applyFont="1" applyFill="1" applyBorder="1" applyAlignment="1">
      <alignment horizontal="center" vertical="center" wrapText="1"/>
    </xf>
    <xf numFmtId="183" fontId="5" fillId="0" borderId="42" xfId="1419" quotePrefix="1" applyNumberFormat="1" applyFont="1" applyFill="1" applyBorder="1" applyAlignment="1">
      <alignment horizontal="center" vertical="center" wrapText="1"/>
    </xf>
    <xf numFmtId="184" fontId="96" fillId="0" borderId="42" xfId="1419" quotePrefix="1" applyNumberFormat="1" applyFont="1" applyFill="1" applyBorder="1" applyAlignment="1">
      <alignment horizontal="left" vertical="center" wrapText="1"/>
    </xf>
    <xf numFmtId="2" fontId="55" fillId="0" borderId="13" xfId="1419" applyNumberFormat="1" applyFont="1" applyBorder="1" applyAlignment="1">
      <alignment horizontal="center" vertical="center" wrapText="1"/>
    </xf>
    <xf numFmtId="3" fontId="55" fillId="0" borderId="13" xfId="1419" applyNumberFormat="1" applyFont="1" applyBorder="1" applyAlignment="1">
      <alignment horizontal="center" vertical="center" wrapText="1"/>
    </xf>
    <xf numFmtId="2" fontId="55" fillId="0" borderId="13" xfId="1419" applyNumberFormat="1" applyFont="1" applyFill="1" applyBorder="1" applyAlignment="1">
      <alignment horizontal="center" vertical="center" wrapText="1"/>
    </xf>
    <xf numFmtId="183" fontId="55" fillId="0" borderId="13" xfId="1419" quotePrefix="1" applyNumberFormat="1" applyFont="1" applyFill="1" applyBorder="1" applyAlignment="1">
      <alignment horizontal="center" vertical="center" wrapText="1"/>
    </xf>
    <xf numFmtId="0" fontId="44" fillId="0" borderId="0" xfId="1419" applyNumberFormat="1" applyFont="1" applyFill="1" applyAlignment="1">
      <alignment wrapText="1"/>
    </xf>
    <xf numFmtId="0" fontId="55" fillId="0" borderId="0" xfId="1419" applyFont="1" applyBorder="1" applyAlignment="1">
      <alignment horizontal="center" vertical="center" wrapText="1"/>
    </xf>
    <xf numFmtId="182" fontId="55" fillId="0" borderId="0" xfId="1419" applyNumberFormat="1" applyFont="1" applyBorder="1" applyAlignment="1">
      <alignment horizontal="center" vertical="center" wrapText="1"/>
    </xf>
    <xf numFmtId="3" fontId="55" fillId="0" borderId="0" xfId="1419" applyNumberFormat="1" applyFont="1" applyBorder="1" applyAlignment="1">
      <alignment horizontal="center" vertical="center" wrapText="1"/>
    </xf>
    <xf numFmtId="2" fontId="55" fillId="0" borderId="0" xfId="1419" applyNumberFormat="1" applyFont="1" applyBorder="1" applyAlignment="1">
      <alignment horizontal="center" vertical="center" wrapText="1"/>
    </xf>
    <xf numFmtId="0" fontId="240" fillId="0" borderId="0" xfId="1419" quotePrefix="1" applyFont="1" applyAlignment="1">
      <alignment vertical="center"/>
    </xf>
    <xf numFmtId="0" fontId="240" fillId="0" borderId="0" xfId="1419" quotePrefix="1" applyFont="1" applyFill="1" applyAlignment="1">
      <alignment vertical="center" wrapText="1"/>
    </xf>
    <xf numFmtId="2" fontId="44" fillId="0" borderId="0" xfId="1419" applyNumberFormat="1" applyFont="1" applyAlignment="1">
      <alignment wrapText="1"/>
    </xf>
    <xf numFmtId="0" fontId="240" fillId="0" borderId="0" xfId="1419" quotePrefix="1" applyFont="1" applyAlignment="1">
      <alignment vertical="center" wrapText="1"/>
    </xf>
    <xf numFmtId="0" fontId="247" fillId="0" borderId="0" xfId="1935" applyFont="1" applyAlignment="1">
      <alignment vertical="center"/>
    </xf>
    <xf numFmtId="0" fontId="227" fillId="0" borderId="0" xfId="1935" applyFont="1" applyAlignment="1">
      <alignment vertical="center"/>
    </xf>
    <xf numFmtId="0" fontId="248" fillId="0" borderId="0" xfId="1935" applyFont="1" applyAlignment="1">
      <alignment horizontal="center" vertical="center"/>
    </xf>
    <xf numFmtId="0" fontId="248" fillId="0" borderId="0" xfId="1935" applyFont="1" applyAlignment="1">
      <alignment vertical="center" wrapText="1"/>
    </xf>
    <xf numFmtId="3" fontId="249" fillId="0" borderId="0" xfId="1935" applyNumberFormat="1" applyFont="1" applyAlignment="1">
      <alignment vertical="center"/>
    </xf>
    <xf numFmtId="3" fontId="250" fillId="0" borderId="0" xfId="1935" applyNumberFormat="1" applyFont="1" applyAlignment="1">
      <alignment vertical="center"/>
    </xf>
    <xf numFmtId="4" fontId="248" fillId="0" borderId="0" xfId="1935" applyNumberFormat="1" applyFont="1" applyAlignment="1">
      <alignment vertical="center"/>
    </xf>
    <xf numFmtId="3" fontId="248" fillId="0" borderId="0" xfId="1935" applyNumberFormat="1" applyFont="1" applyAlignment="1">
      <alignment vertical="center"/>
    </xf>
    <xf numFmtId="9" fontId="248" fillId="0" borderId="0" xfId="1935" applyNumberFormat="1" applyFont="1" applyAlignment="1">
      <alignment vertical="center"/>
    </xf>
    <xf numFmtId="0" fontId="248" fillId="0" borderId="0" xfId="1935" applyFont="1" applyAlignment="1">
      <alignment vertical="center"/>
    </xf>
    <xf numFmtId="0" fontId="229" fillId="0" borderId="0" xfId="1935" applyFont="1" applyAlignment="1">
      <alignment vertical="center"/>
    </xf>
    <xf numFmtId="3" fontId="229" fillId="0" borderId="1" xfId="1935" applyNumberFormat="1" applyFont="1" applyBorder="1" applyAlignment="1">
      <alignment horizontal="center" vertical="center"/>
    </xf>
    <xf numFmtId="3" fontId="229" fillId="0" borderId="1" xfId="1935" applyNumberFormat="1" applyFont="1" applyBorder="1" applyAlignment="1">
      <alignment horizontal="center" vertical="center" wrapText="1"/>
    </xf>
    <xf numFmtId="0" fontId="230" fillId="0" borderId="1" xfId="1935" applyFont="1" applyBorder="1" applyAlignment="1">
      <alignment horizontal="center" vertical="center"/>
    </xf>
    <xf numFmtId="0" fontId="230" fillId="0" borderId="1" xfId="1935" applyFont="1" applyBorder="1" applyAlignment="1">
      <alignment horizontal="center" vertical="center" wrapText="1"/>
    </xf>
    <xf numFmtId="3" fontId="230" fillId="0" borderId="1" xfId="1935" applyNumberFormat="1" applyFont="1" applyBorder="1" applyAlignment="1">
      <alignment horizontal="right" vertical="center" wrapText="1"/>
    </xf>
    <xf numFmtId="9" fontId="230" fillId="0" borderId="1" xfId="1935" applyNumberFormat="1" applyFont="1" applyBorder="1" applyAlignment="1">
      <alignment horizontal="right" vertical="center"/>
    </xf>
    <xf numFmtId="0" fontId="230" fillId="0" borderId="0" xfId="1935" applyFont="1" applyAlignment="1">
      <alignment vertical="center"/>
    </xf>
    <xf numFmtId="0" fontId="250" fillId="0" borderId="46" xfId="1935" applyFont="1" applyBorder="1" applyAlignment="1">
      <alignment horizontal="center" vertical="center"/>
    </xf>
    <xf numFmtId="0" fontId="250" fillId="0" borderId="46" xfId="1935" applyFont="1" applyBorder="1" applyAlignment="1">
      <alignment horizontal="left" vertical="center" wrapText="1"/>
    </xf>
    <xf numFmtId="3" fontId="250" fillId="0" borderId="46" xfId="1935" applyNumberFormat="1" applyFont="1" applyBorder="1" applyAlignment="1">
      <alignment horizontal="right" vertical="center"/>
    </xf>
    <xf numFmtId="9" fontId="229" fillId="0" borderId="46" xfId="1935" applyNumberFormat="1" applyFont="1" applyBorder="1" applyAlignment="1">
      <alignment horizontal="right" vertical="center"/>
    </xf>
    <xf numFmtId="0" fontId="250" fillId="0" borderId="0" xfId="1935" applyFont="1" applyAlignment="1">
      <alignment vertical="center"/>
    </xf>
    <xf numFmtId="0" fontId="230" fillId="0" borderId="46" xfId="1935" applyFont="1" applyBorder="1" applyAlignment="1">
      <alignment horizontal="center" vertical="center"/>
    </xf>
    <xf numFmtId="0" fontId="230" fillId="0" borderId="46" xfId="1935" applyFont="1" applyBorder="1" applyAlignment="1">
      <alignment horizontal="left" vertical="center" wrapText="1"/>
    </xf>
    <xf numFmtId="3" fontId="230" fillId="0" borderId="46" xfId="1935" applyNumberFormat="1" applyFont="1" applyBorder="1" applyAlignment="1">
      <alignment horizontal="right" vertical="center"/>
    </xf>
    <xf numFmtId="9" fontId="230" fillId="0" borderId="46" xfId="1935" applyNumberFormat="1" applyFont="1" applyBorder="1" applyAlignment="1">
      <alignment horizontal="right" vertical="center"/>
    </xf>
    <xf numFmtId="3" fontId="230" fillId="0" borderId="46" xfId="1935" applyNumberFormat="1" applyFont="1" applyBorder="1" applyAlignment="1">
      <alignment vertical="center"/>
    </xf>
    <xf numFmtId="0" fontId="229" fillId="0" borderId="46" xfId="1935" applyFont="1" applyBorder="1" applyAlignment="1">
      <alignment horizontal="center" vertical="center"/>
    </xf>
    <xf numFmtId="0" fontId="229" fillId="0" borderId="46" xfId="1935" applyFont="1" applyBorder="1" applyAlignment="1">
      <alignment vertical="center" wrapText="1"/>
    </xf>
    <xf numFmtId="3" fontId="229" fillId="0" borderId="46" xfId="1935" applyNumberFormat="1" applyFont="1" applyBorder="1" applyAlignment="1">
      <alignment horizontal="right" vertical="center"/>
    </xf>
    <xf numFmtId="3" fontId="229" fillId="0" borderId="46" xfId="1935" applyNumberFormat="1" applyFont="1" applyBorder="1" applyAlignment="1">
      <alignment vertical="center"/>
    </xf>
    <xf numFmtId="0" fontId="229" fillId="0" borderId="46" xfId="1935" applyFont="1" applyBorder="1" applyAlignment="1">
      <alignment vertical="center"/>
    </xf>
    <xf numFmtId="0" fontId="230" fillId="0" borderId="46" xfId="1935" applyFont="1" applyBorder="1" applyAlignment="1">
      <alignment vertical="center" wrapText="1"/>
    </xf>
    <xf numFmtId="0" fontId="230" fillId="0" borderId="46" xfId="1935" applyFont="1" applyBorder="1" applyAlignment="1">
      <alignment vertical="center"/>
    </xf>
    <xf numFmtId="0" fontId="96" fillId="0" borderId="46" xfId="1935" applyFont="1" applyBorder="1" applyAlignment="1">
      <alignment horizontal="center" vertical="center"/>
    </xf>
    <xf numFmtId="0" fontId="96" fillId="0" borderId="46" xfId="1935" applyFont="1" applyBorder="1" applyAlignment="1">
      <alignment vertical="center" wrapText="1"/>
    </xf>
    <xf numFmtId="0" fontId="96" fillId="0" borderId="46" xfId="1935" applyFont="1" applyBorder="1" applyAlignment="1">
      <alignment vertical="center"/>
    </xf>
    <xf numFmtId="0" fontId="96" fillId="0" borderId="0" xfId="1935" applyFont="1" applyAlignment="1">
      <alignment vertical="center"/>
    </xf>
    <xf numFmtId="0" fontId="225" fillId="0" borderId="46" xfId="1935" applyFont="1" applyBorder="1" applyAlignment="1">
      <alignment vertical="center" wrapText="1"/>
    </xf>
    <xf numFmtId="0" fontId="229" fillId="0" borderId="47" xfId="1935" applyFont="1" applyBorder="1" applyAlignment="1">
      <alignment horizontal="center" vertical="center"/>
    </xf>
    <xf numFmtId="0" fontId="229" fillId="0" borderId="47" xfId="1935" applyFont="1" applyBorder="1" applyAlignment="1">
      <alignment vertical="center" wrapText="1"/>
    </xf>
    <xf numFmtId="3" fontId="229" fillId="0" borderId="47" xfId="1935" applyNumberFormat="1" applyFont="1" applyBorder="1" applyAlignment="1">
      <alignment horizontal="right" vertical="center"/>
    </xf>
    <xf numFmtId="3" fontId="229" fillId="0" borderId="47" xfId="1935" applyNumberFormat="1" applyFont="1" applyBorder="1" applyAlignment="1">
      <alignment vertical="center"/>
    </xf>
    <xf numFmtId="9" fontId="229" fillId="0" borderId="47" xfId="1935" applyNumberFormat="1" applyFont="1" applyBorder="1" applyAlignment="1">
      <alignment horizontal="right" vertical="center"/>
    </xf>
    <xf numFmtId="0" fontId="229" fillId="0" borderId="47" xfId="1935" applyFont="1" applyBorder="1" applyAlignment="1">
      <alignment vertical="center"/>
    </xf>
    <xf numFmtId="0" fontId="229" fillId="0" borderId="0" xfId="1935" applyFont="1" applyAlignment="1">
      <alignment horizontal="center" vertical="center"/>
    </xf>
    <xf numFmtId="0" fontId="229" fillId="0" borderId="0" xfId="1935" applyFont="1" applyAlignment="1">
      <alignment vertical="center" wrapText="1"/>
    </xf>
    <xf numFmtId="3" fontId="229" fillId="0" borderId="0" xfId="1935" applyNumberFormat="1" applyFont="1" applyAlignment="1">
      <alignment vertical="center"/>
    </xf>
    <xf numFmtId="9" fontId="229" fillId="0" borderId="0" xfId="1935" applyNumberFormat="1" applyFont="1" applyAlignment="1">
      <alignment vertical="center"/>
    </xf>
    <xf numFmtId="281" fontId="229" fillId="0" borderId="0" xfId="1935" applyNumberFormat="1" applyFont="1" applyAlignment="1">
      <alignment vertical="center"/>
    </xf>
    <xf numFmtId="0" fontId="230" fillId="51" borderId="28" xfId="1935" applyFont="1" applyFill="1" applyBorder="1" applyAlignment="1">
      <alignment horizontal="center" vertical="center"/>
    </xf>
    <xf numFmtId="0" fontId="230" fillId="51" borderId="28" xfId="1935" applyFont="1" applyFill="1" applyBorder="1" applyAlignment="1">
      <alignment horizontal="left" vertical="center" wrapText="1"/>
    </xf>
    <xf numFmtId="3" fontId="230" fillId="51" borderId="28" xfId="1935" applyNumberFormat="1" applyFont="1" applyFill="1" applyBorder="1" applyAlignment="1">
      <alignment horizontal="right" vertical="center"/>
    </xf>
    <xf numFmtId="9" fontId="230" fillId="51" borderId="28" xfId="1935" applyNumberFormat="1" applyFont="1" applyFill="1" applyBorder="1" applyAlignment="1">
      <alignment horizontal="right" vertical="center"/>
    </xf>
    <xf numFmtId="0" fontId="230" fillId="51" borderId="0" xfId="1935" applyFont="1" applyFill="1" applyAlignment="1">
      <alignment vertical="center"/>
    </xf>
    <xf numFmtId="0" fontId="5" fillId="0" borderId="0" xfId="1435" applyFont="1" applyFill="1"/>
    <xf numFmtId="0" fontId="5" fillId="0" borderId="0" xfId="1435" applyFont="1" applyFill="1" applyAlignment="1">
      <alignment horizontal="centerContinuous"/>
    </xf>
    <xf numFmtId="3" fontId="5" fillId="0" borderId="0" xfId="1435" applyNumberFormat="1" applyFont="1" applyFill="1" applyAlignment="1">
      <alignment horizontal="centerContinuous"/>
    </xf>
    <xf numFmtId="0" fontId="96" fillId="0" borderId="0" xfId="1435" applyFont="1" applyFill="1"/>
    <xf numFmtId="0" fontId="5" fillId="0" borderId="48" xfId="1936" applyFont="1" applyFill="1" applyBorder="1" applyAlignment="1">
      <alignment vertical="center"/>
    </xf>
    <xf numFmtId="0" fontId="5" fillId="0" borderId="48" xfId="1936" applyFont="1" applyFill="1" applyBorder="1" applyAlignment="1">
      <alignment horizontal="center" vertical="center" wrapText="1"/>
    </xf>
    <xf numFmtId="2" fontId="5" fillId="0" borderId="48" xfId="1936" applyNumberFormat="1" applyFont="1" applyFill="1" applyBorder="1" applyAlignment="1">
      <alignment horizontal="center" vertical="center" wrapText="1"/>
    </xf>
    <xf numFmtId="0" fontId="55" fillId="0" borderId="48" xfId="1936" applyFont="1" applyFill="1" applyBorder="1" applyAlignment="1">
      <alignment vertical="center"/>
    </xf>
    <xf numFmtId="282" fontId="217" fillId="0" borderId="1" xfId="1435" applyNumberFormat="1" applyFont="1" applyFill="1" applyBorder="1" applyAlignment="1">
      <alignment horizontal="center" vertical="center"/>
    </xf>
    <xf numFmtId="0" fontId="205" fillId="0" borderId="48" xfId="1936" applyFont="1" applyFill="1" applyBorder="1" applyAlignment="1">
      <alignment vertical="center"/>
    </xf>
    <xf numFmtId="2" fontId="205" fillId="0" borderId="48" xfId="1936" applyNumberFormat="1" applyFont="1" applyFill="1" applyBorder="1" applyAlignment="1">
      <alignment horizontal="right" vertical="center" wrapText="1"/>
    </xf>
    <xf numFmtId="0" fontId="96" fillId="0" borderId="1" xfId="1435" applyFont="1" applyFill="1" applyBorder="1" applyAlignment="1">
      <alignment horizontal="center" vertical="center"/>
    </xf>
    <xf numFmtId="0" fontId="96" fillId="0" borderId="1" xfId="1435" applyFont="1" applyFill="1" applyBorder="1" applyAlignment="1">
      <alignment vertical="center"/>
    </xf>
    <xf numFmtId="4" fontId="252" fillId="0" borderId="1" xfId="1435" applyNumberFormat="1" applyFont="1" applyFill="1" applyBorder="1" applyAlignment="1">
      <alignment horizontal="right" vertical="center" wrapText="1"/>
    </xf>
    <xf numFmtId="183" fontId="96" fillId="0" borderId="1" xfId="1937" applyNumberFormat="1" applyFont="1" applyFill="1" applyBorder="1" applyAlignment="1">
      <alignment horizontal="right" vertical="center" wrapText="1"/>
    </xf>
    <xf numFmtId="9" fontId="96" fillId="0" borderId="1" xfId="1937" applyFont="1" applyFill="1" applyBorder="1" applyAlignment="1">
      <alignment horizontal="right" vertical="center" wrapText="1"/>
    </xf>
    <xf numFmtId="181" fontId="96" fillId="0" borderId="0" xfId="1435" applyNumberFormat="1" applyFont="1" applyFill="1"/>
    <xf numFmtId="43" fontId="217" fillId="0" borderId="1" xfId="1435" applyNumberFormat="1" applyFont="1" applyFill="1" applyBorder="1" applyAlignment="1">
      <alignment horizontal="right" vertical="center" wrapText="1"/>
    </xf>
    <xf numFmtId="2" fontId="205" fillId="0" borderId="48" xfId="1936" applyNumberFormat="1" applyFont="1" applyFill="1" applyBorder="1" applyAlignment="1">
      <alignment horizontal="right" vertical="center"/>
    </xf>
    <xf numFmtId="2" fontId="5" fillId="0" borderId="48" xfId="1936" applyNumberFormat="1" applyFont="1" applyFill="1" applyBorder="1" applyAlignment="1">
      <alignment horizontal="right" vertical="center"/>
    </xf>
    <xf numFmtId="3" fontId="96" fillId="0" borderId="1" xfId="1435" applyNumberFormat="1" applyFont="1" applyFill="1" applyBorder="1" applyAlignment="1">
      <alignment horizontal="right" vertical="center" wrapText="1"/>
    </xf>
    <xf numFmtId="43" fontId="217" fillId="0" borderId="1" xfId="1137" applyNumberFormat="1" applyFont="1" applyFill="1" applyBorder="1" applyAlignment="1">
      <alignment horizontal="right" vertical="center" wrapText="1"/>
    </xf>
    <xf numFmtId="283" fontId="217" fillId="0" borderId="1" xfId="1435" applyNumberFormat="1" applyFont="1" applyFill="1" applyBorder="1" applyAlignment="1">
      <alignment horizontal="right" vertical="center" wrapText="1"/>
    </xf>
    <xf numFmtId="0" fontId="236" fillId="0" borderId="1" xfId="1435" applyFont="1" applyFill="1" applyBorder="1" applyAlignment="1">
      <alignment horizontal="center" vertical="center"/>
    </xf>
    <xf numFmtId="0" fontId="236" fillId="0" borderId="1" xfId="1435" applyFont="1" applyFill="1" applyBorder="1" applyAlignment="1">
      <alignment vertical="center"/>
    </xf>
    <xf numFmtId="4" fontId="254" fillId="0" borderId="1" xfId="1137" applyNumberFormat="1" applyFont="1" applyFill="1" applyBorder="1" applyAlignment="1">
      <alignment horizontal="right" vertical="center" wrapText="1"/>
    </xf>
    <xf numFmtId="43" fontId="236" fillId="0" borderId="1" xfId="1137" applyNumberFormat="1" applyFont="1" applyFill="1" applyBorder="1" applyAlignment="1">
      <alignment horizontal="right" vertical="center" wrapText="1"/>
    </xf>
    <xf numFmtId="3" fontId="236" fillId="0" borderId="1" xfId="1137" applyNumberFormat="1" applyFont="1" applyFill="1" applyBorder="1" applyAlignment="1">
      <alignment horizontal="right" vertical="center" wrapText="1"/>
    </xf>
    <xf numFmtId="183" fontId="236" fillId="0" borderId="1" xfId="1937" applyNumberFormat="1" applyFont="1" applyFill="1" applyBorder="1" applyAlignment="1">
      <alignment horizontal="right" vertical="center" wrapText="1"/>
    </xf>
    <xf numFmtId="0" fontId="236" fillId="0" borderId="0" xfId="1435" applyFont="1" applyFill="1"/>
    <xf numFmtId="181" fontId="130" fillId="0" borderId="0" xfId="1435" applyNumberFormat="1" applyFont="1" applyFill="1"/>
    <xf numFmtId="0" fontId="236" fillId="0" borderId="0" xfId="1435" applyFont="1" applyFill="1" applyBorder="1" applyAlignment="1">
      <alignment horizontal="center" vertical="center"/>
    </xf>
    <xf numFmtId="0" fontId="217" fillId="0" borderId="0" xfId="1435" applyFont="1" applyFill="1" applyBorder="1" applyAlignment="1">
      <alignment vertical="center"/>
    </xf>
    <xf numFmtId="4" fontId="217" fillId="0" borderId="0" xfId="1137" applyNumberFormat="1" applyFont="1" applyFill="1" applyBorder="1" applyAlignment="1">
      <alignment horizontal="center" vertical="center" wrapText="1"/>
    </xf>
    <xf numFmtId="4" fontId="217" fillId="0" borderId="44" xfId="1137" applyNumberFormat="1" applyFont="1" applyFill="1" applyBorder="1" applyAlignment="1">
      <alignment horizontal="center" vertical="center" wrapText="1"/>
    </xf>
    <xf numFmtId="4" fontId="217" fillId="0" borderId="44" xfId="1435" applyNumberFormat="1" applyFont="1" applyFill="1" applyBorder="1" applyAlignment="1">
      <alignment horizontal="center" vertical="center" wrapText="1"/>
    </xf>
    <xf numFmtId="0" fontId="217" fillId="0" borderId="0" xfId="1435" applyFont="1" applyFill="1" applyBorder="1"/>
    <xf numFmtId="0" fontId="255" fillId="0" borderId="0" xfId="1435" applyFont="1" applyFill="1" applyBorder="1" applyAlignment="1">
      <alignment horizontal="left" vertical="center"/>
    </xf>
    <xf numFmtId="0" fontId="55" fillId="0" borderId="0" xfId="1435" applyFont="1" applyFill="1" applyBorder="1" applyAlignment="1">
      <alignment vertical="center"/>
    </xf>
    <xf numFmtId="4" fontId="55" fillId="0" borderId="0" xfId="1137" applyNumberFormat="1" applyFont="1" applyFill="1" applyBorder="1" applyAlignment="1">
      <alignment horizontal="center" vertical="center" wrapText="1"/>
    </xf>
    <xf numFmtId="4" fontId="55" fillId="0" borderId="0" xfId="1435" applyNumberFormat="1" applyFont="1" applyFill="1" applyBorder="1" applyAlignment="1">
      <alignment horizontal="center" vertical="center" wrapText="1"/>
    </xf>
    <xf numFmtId="0" fontId="256" fillId="0" borderId="0" xfId="1435" applyFont="1" applyFill="1" applyAlignment="1">
      <alignment horizontal="left"/>
    </xf>
    <xf numFmtId="3" fontId="5" fillId="0" borderId="0" xfId="1435" applyNumberFormat="1" applyFont="1" applyFill="1"/>
    <xf numFmtId="4" fontId="96" fillId="0" borderId="1" xfId="1435" applyNumberFormat="1" applyFont="1" applyFill="1" applyBorder="1" applyAlignment="1">
      <alignment horizontal="right" vertical="center" wrapText="1"/>
    </xf>
    <xf numFmtId="184" fontId="96" fillId="0" borderId="1" xfId="1435" applyNumberFormat="1" applyFont="1" applyFill="1" applyBorder="1" applyAlignment="1">
      <alignment horizontal="right" vertical="center" wrapText="1"/>
    </xf>
    <xf numFmtId="4" fontId="236" fillId="0" borderId="1" xfId="1137" applyNumberFormat="1" applyFont="1" applyFill="1" applyBorder="1" applyAlignment="1">
      <alignment horizontal="right" vertical="center" wrapText="1"/>
    </xf>
    <xf numFmtId="184" fontId="236" fillId="0" borderId="1" xfId="1137" applyNumberFormat="1" applyFont="1" applyFill="1" applyBorder="1" applyAlignment="1">
      <alignment horizontal="right" vertical="center" wrapText="1"/>
    </xf>
    <xf numFmtId="10" fontId="217" fillId="0" borderId="0" xfId="1937" applyNumberFormat="1" applyFont="1" applyFill="1"/>
    <xf numFmtId="3" fontId="96" fillId="0" borderId="0" xfId="1435" applyNumberFormat="1" applyFont="1" applyFill="1"/>
    <xf numFmtId="184" fontId="96" fillId="0" borderId="0" xfId="1435" applyNumberFormat="1" applyFont="1" applyFill="1"/>
    <xf numFmtId="4" fontId="96" fillId="0" borderId="1" xfId="1938" applyNumberFormat="1" applyFont="1" applyFill="1" applyBorder="1" applyAlignment="1">
      <alignment horizontal="right" vertical="center" wrapText="1"/>
    </xf>
    <xf numFmtId="43" fontId="96" fillId="0" borderId="1" xfId="1435" applyNumberFormat="1" applyFont="1" applyFill="1" applyBorder="1" applyAlignment="1">
      <alignment horizontal="right" vertical="center" wrapText="1"/>
    </xf>
    <xf numFmtId="4" fontId="96" fillId="0" borderId="1" xfId="1939" applyNumberFormat="1" applyFont="1" applyFill="1" applyBorder="1" applyAlignment="1">
      <alignment horizontal="right" vertical="center" wrapText="1"/>
    </xf>
    <xf numFmtId="283" fontId="96" fillId="0" borderId="1" xfId="1435" applyNumberFormat="1" applyFont="1" applyFill="1" applyBorder="1" applyAlignment="1">
      <alignment horizontal="right" vertical="center" wrapText="1"/>
    </xf>
    <xf numFmtId="0" fontId="245" fillId="50" borderId="0" xfId="1416" quotePrefix="1" applyFont="1" applyFill="1" applyAlignment="1">
      <alignment horizontal="left" vertical="center" wrapText="1"/>
    </xf>
    <xf numFmtId="0" fontId="96" fillId="51" borderId="1" xfId="1435" applyFont="1" applyFill="1" applyBorder="1" applyAlignment="1">
      <alignment horizontal="center" vertical="center"/>
    </xf>
    <xf numFmtId="0" fontId="96" fillId="51" borderId="1" xfId="1435" applyFont="1" applyFill="1" applyBorder="1" applyAlignment="1">
      <alignment vertical="center"/>
    </xf>
    <xf numFmtId="4" fontId="96" fillId="51" borderId="1" xfId="1435" applyNumberFormat="1" applyFont="1" applyFill="1" applyBorder="1" applyAlignment="1">
      <alignment horizontal="right" vertical="center" wrapText="1"/>
    </xf>
    <xf numFmtId="4" fontId="96" fillId="51" borderId="1" xfId="1938" applyNumberFormat="1" applyFont="1" applyFill="1" applyBorder="1" applyAlignment="1">
      <alignment horizontal="right" vertical="center" wrapText="1"/>
    </xf>
    <xf numFmtId="43" fontId="96" fillId="51" borderId="1" xfId="1435" applyNumberFormat="1" applyFont="1" applyFill="1" applyBorder="1" applyAlignment="1">
      <alignment horizontal="right" vertical="center" wrapText="1"/>
    </xf>
    <xf numFmtId="3" fontId="96" fillId="51" borderId="1" xfId="1435" applyNumberFormat="1" applyFont="1" applyFill="1" applyBorder="1" applyAlignment="1">
      <alignment horizontal="right" vertical="center" wrapText="1"/>
    </xf>
    <xf numFmtId="183" fontId="96" fillId="51" borderId="1" xfId="1937" applyNumberFormat="1" applyFont="1" applyFill="1" applyBorder="1" applyAlignment="1">
      <alignment horizontal="right" vertical="center" wrapText="1"/>
    </xf>
    <xf numFmtId="9" fontId="96" fillId="51" borderId="1" xfId="1937" applyFont="1" applyFill="1" applyBorder="1" applyAlignment="1">
      <alignment horizontal="right" vertical="center" wrapText="1"/>
    </xf>
    <xf numFmtId="0" fontId="96" fillId="51" borderId="0" xfId="1435" applyFont="1" applyFill="1"/>
    <xf numFmtId="181" fontId="96" fillId="51" borderId="0" xfId="1435" applyNumberFormat="1" applyFont="1" applyFill="1"/>
    <xf numFmtId="43" fontId="96" fillId="51" borderId="1" xfId="1137" applyNumberFormat="1" applyFont="1" applyFill="1" applyBorder="1" applyAlignment="1">
      <alignment horizontal="right" vertical="center" wrapText="1"/>
    </xf>
    <xf numFmtId="0" fontId="217" fillId="0" borderId="0" xfId="1464" applyFont="1" applyFill="1" applyAlignment="1">
      <alignment horizontal="center" vertical="center" wrapText="1"/>
    </xf>
    <xf numFmtId="0" fontId="130" fillId="50" borderId="24" xfId="0" applyFont="1" applyFill="1" applyBorder="1" applyAlignment="1">
      <alignment horizontal="center" vertical="center" wrapText="1"/>
    </xf>
    <xf numFmtId="0" fontId="130" fillId="50" borderId="22" xfId="0" applyFont="1" applyFill="1" applyBorder="1" applyAlignment="1">
      <alignment horizontal="center" vertical="center" wrapText="1"/>
    </xf>
    <xf numFmtId="0" fontId="130" fillId="50" borderId="43" xfId="0" applyFont="1" applyFill="1" applyBorder="1" applyAlignment="1">
      <alignment horizontal="center" vertical="center" wrapText="1"/>
    </xf>
    <xf numFmtId="0" fontId="130" fillId="50" borderId="1" xfId="0" applyFont="1" applyFill="1" applyBorder="1" applyAlignment="1">
      <alignment horizontal="center" vertical="center" wrapText="1"/>
    </xf>
    <xf numFmtId="0" fontId="241" fillId="0" borderId="0" xfId="1416" applyFont="1" applyFill="1" applyAlignment="1">
      <alignment horizontal="left" vertical="center" wrapText="1"/>
    </xf>
    <xf numFmtId="0" fontId="241" fillId="0" borderId="0" xfId="1416" quotePrefix="1" applyFont="1" applyFill="1" applyAlignment="1">
      <alignment horizontal="left" vertical="center" wrapText="1"/>
    </xf>
    <xf numFmtId="0" fontId="245" fillId="50" borderId="0" xfId="1416" applyFont="1" applyFill="1" applyAlignment="1">
      <alignment horizontal="left" vertical="center" wrapText="1"/>
    </xf>
    <xf numFmtId="0" fontId="245" fillId="50" borderId="0" xfId="1416" quotePrefix="1" applyFont="1" applyFill="1" applyAlignment="1">
      <alignment horizontal="left" vertical="center" wrapText="1"/>
    </xf>
    <xf numFmtId="0" fontId="245" fillId="50" borderId="44" xfId="1416" applyFont="1" applyFill="1" applyBorder="1" applyAlignment="1">
      <alignment horizontal="left" vertical="center" wrapText="1"/>
    </xf>
    <xf numFmtId="0" fontId="245" fillId="50" borderId="44" xfId="1416" quotePrefix="1" applyFont="1" applyFill="1" applyBorder="1" applyAlignment="1">
      <alignment horizontal="left" vertical="center" wrapText="1"/>
    </xf>
    <xf numFmtId="0" fontId="5" fillId="0" borderId="0" xfId="1435" applyFont="1" applyFill="1" applyAlignment="1">
      <alignment horizontal="left" vertical="center" wrapText="1"/>
    </xf>
    <xf numFmtId="0" fontId="55" fillId="0" borderId="48" xfId="1936" applyFont="1" applyFill="1" applyBorder="1" applyAlignment="1">
      <alignment horizontal="center" vertical="center"/>
    </xf>
    <xf numFmtId="0" fontId="55" fillId="0" borderId="49" xfId="1936" applyFont="1" applyFill="1" applyBorder="1" applyAlignment="1">
      <alignment horizontal="center" vertical="center"/>
    </xf>
    <xf numFmtId="0" fontId="55" fillId="0" borderId="50" xfId="1936" applyFont="1" applyFill="1" applyBorder="1" applyAlignment="1">
      <alignment horizontal="center" vertical="center"/>
    </xf>
    <xf numFmtId="0" fontId="55" fillId="0" borderId="51" xfId="1936" applyFont="1" applyFill="1" applyBorder="1" applyAlignment="1">
      <alignment horizontal="center" vertical="center"/>
    </xf>
    <xf numFmtId="0" fontId="217" fillId="0" borderId="1" xfId="1435" applyFont="1" applyFill="1" applyBorder="1" applyAlignment="1">
      <alignment horizontal="center" vertical="center" wrapText="1"/>
    </xf>
    <xf numFmtId="0" fontId="96" fillId="0" borderId="1" xfId="1435" applyFont="1" applyFill="1" applyBorder="1" applyAlignment="1">
      <alignment horizontal="center" vertical="center" wrapText="1"/>
    </xf>
    <xf numFmtId="3" fontId="96" fillId="0" borderId="9" xfId="1435" applyNumberFormat="1" applyFont="1" applyFill="1" applyBorder="1" applyAlignment="1">
      <alignment horizontal="center" vertical="center" wrapText="1"/>
    </xf>
    <xf numFmtId="3" fontId="96" fillId="0" borderId="13" xfId="1435" applyNumberFormat="1" applyFont="1" applyFill="1" applyBorder="1" applyAlignment="1">
      <alignment horizontal="center" vertical="center" wrapText="1"/>
    </xf>
    <xf numFmtId="3" fontId="96" fillId="0" borderId="1" xfId="1435" applyNumberFormat="1" applyFont="1" applyFill="1" applyBorder="1" applyAlignment="1">
      <alignment horizontal="center" vertical="center" wrapText="1"/>
    </xf>
    <xf numFmtId="0" fontId="5" fillId="0" borderId="0" xfId="1435" applyFont="1" applyFill="1" applyAlignment="1">
      <alignment horizontal="center" wrapText="1"/>
    </xf>
    <xf numFmtId="0" fontId="251" fillId="0" borderId="0" xfId="1435" applyFont="1" applyFill="1" applyAlignment="1">
      <alignment horizontal="center" wrapText="1"/>
    </xf>
    <xf numFmtId="0" fontId="77" fillId="0" borderId="0" xfId="1435" applyFont="1" applyFill="1" applyBorder="1" applyAlignment="1">
      <alignment horizontal="center" wrapText="1"/>
    </xf>
    <xf numFmtId="0" fontId="205" fillId="0" borderId="0" xfId="1435" applyFont="1" applyFill="1" applyBorder="1" applyAlignment="1">
      <alignment horizontal="center" vertical="center" wrapText="1"/>
    </xf>
    <xf numFmtId="0" fontId="217" fillId="0" borderId="1" xfId="1435" applyFont="1" applyFill="1" applyBorder="1" applyAlignment="1">
      <alignment horizontal="center" vertical="center"/>
    </xf>
    <xf numFmtId="0" fontId="217" fillId="0" borderId="24" xfId="1435" applyFont="1" applyFill="1" applyBorder="1" applyAlignment="1">
      <alignment horizontal="center" vertical="center" wrapText="1"/>
    </xf>
    <xf numFmtId="0" fontId="217" fillId="0" borderId="22" xfId="1435" applyFont="1" applyFill="1" applyBorder="1" applyAlignment="1">
      <alignment horizontal="center" vertical="center" wrapText="1"/>
    </xf>
    <xf numFmtId="0" fontId="55" fillId="0" borderId="24" xfId="1419" applyFont="1" applyBorder="1" applyAlignment="1">
      <alignment horizontal="center" vertical="center" wrapText="1"/>
    </xf>
    <xf numFmtId="0" fontId="55" fillId="0" borderId="45" xfId="1419" applyFont="1" applyBorder="1" applyAlignment="1">
      <alignment horizontal="center" vertical="center" wrapText="1"/>
    </xf>
    <xf numFmtId="0" fontId="77" fillId="0" borderId="0" xfId="1419" applyFont="1" applyBorder="1" applyAlignment="1">
      <alignment horizontal="center" vertical="center" wrapText="1"/>
    </xf>
    <xf numFmtId="0" fontId="246" fillId="0" borderId="45" xfId="1419" applyFont="1" applyBorder="1" applyAlignment="1">
      <alignment horizontal="center" vertical="center" wrapText="1"/>
    </xf>
    <xf numFmtId="0" fontId="55" fillId="0" borderId="1" xfId="1419" applyFont="1" applyBorder="1" applyAlignment="1">
      <alignment horizontal="center" vertical="center" wrapText="1"/>
    </xf>
    <xf numFmtId="0" fontId="55" fillId="0" borderId="30" xfId="1419" applyFont="1" applyBorder="1" applyAlignment="1">
      <alignment horizontal="center" vertical="center" wrapText="1"/>
    </xf>
    <xf numFmtId="0" fontId="55" fillId="0" borderId="43" xfId="1419" applyFont="1" applyBorder="1" applyAlignment="1">
      <alignment horizontal="center" vertical="center" wrapText="1"/>
    </xf>
    <xf numFmtId="0" fontId="55" fillId="0" borderId="9" xfId="1419" applyFont="1" applyBorder="1" applyAlignment="1">
      <alignment horizontal="center" vertical="center" wrapText="1"/>
    </xf>
    <xf numFmtId="0" fontId="55" fillId="0" borderId="13" xfId="1419" applyFont="1" applyBorder="1" applyAlignment="1">
      <alignment horizontal="center" vertical="center" wrapText="1"/>
    </xf>
    <xf numFmtId="0" fontId="229" fillId="0" borderId="1" xfId="1935" applyFont="1" applyBorder="1" applyAlignment="1">
      <alignment horizontal="center" vertical="center"/>
    </xf>
    <xf numFmtId="3" fontId="229" fillId="0" borderId="1" xfId="1935" applyNumberFormat="1" applyFont="1" applyBorder="1" applyAlignment="1">
      <alignment horizontal="center" vertical="center" wrapText="1"/>
    </xf>
    <xf numFmtId="3" fontId="229" fillId="0" borderId="1" xfId="1935" applyNumberFormat="1" applyFont="1" applyBorder="1" applyAlignment="1">
      <alignment horizontal="center" vertical="center"/>
    </xf>
    <xf numFmtId="0" fontId="247" fillId="0" borderId="0" xfId="1935" applyFont="1" applyAlignment="1">
      <alignment horizontal="center" vertical="center"/>
    </xf>
    <xf numFmtId="0" fontId="248" fillId="0" borderId="0" xfId="1935" applyFont="1" applyAlignment="1">
      <alignment horizontal="center" vertical="center"/>
    </xf>
    <xf numFmtId="9" fontId="248" fillId="0" borderId="45" xfId="1935" applyNumberFormat="1" applyFont="1" applyBorder="1" applyAlignment="1">
      <alignment horizontal="center" vertical="center"/>
    </xf>
    <xf numFmtId="0" fontId="229" fillId="0" borderId="1" xfId="1935" applyFont="1" applyBorder="1" applyAlignment="1">
      <alignment horizontal="center" vertical="center" wrapText="1"/>
    </xf>
    <xf numFmtId="9" fontId="229" fillId="0" borderId="1" xfId="1935" applyNumberFormat="1" applyFont="1" applyBorder="1" applyAlignment="1">
      <alignment horizontal="center" vertical="center"/>
    </xf>
    <xf numFmtId="183" fontId="106" fillId="50" borderId="1" xfId="1541" applyNumberFormat="1" applyFont="1" applyFill="1" applyBorder="1" applyAlignment="1">
      <alignment horizontal="center" vertical="center" wrapText="1"/>
    </xf>
    <xf numFmtId="183" fontId="212" fillId="50" borderId="1" xfId="1541" applyNumberFormat="1" applyFont="1" applyFill="1" applyBorder="1" applyAlignment="1">
      <alignment horizontal="center" vertical="center" wrapText="1"/>
    </xf>
    <xf numFmtId="3" fontId="212" fillId="50" borderId="1" xfId="1541" applyNumberFormat="1" applyFont="1" applyFill="1" applyBorder="1" applyAlignment="1">
      <alignment horizontal="center" vertical="center" wrapText="1"/>
    </xf>
    <xf numFmtId="3" fontId="106" fillId="50" borderId="1" xfId="1541" applyNumberFormat="1" applyFont="1" applyFill="1" applyBorder="1" applyAlignment="1">
      <alignment horizontal="center" vertical="center" wrapText="1"/>
    </xf>
    <xf numFmtId="3" fontId="210" fillId="50" borderId="0" xfId="1541" applyFont="1" applyFill="1" applyAlignment="1">
      <alignment horizontal="center" vertical="center" wrapText="1"/>
    </xf>
    <xf numFmtId="3" fontId="210" fillId="50" borderId="0" xfId="1541" applyNumberFormat="1" applyFont="1" applyFill="1" applyAlignment="1">
      <alignment horizontal="center" vertical="center" wrapText="1"/>
    </xf>
    <xf numFmtId="184" fontId="210" fillId="50" borderId="0" xfId="1541" applyNumberFormat="1" applyFont="1" applyFill="1" applyAlignment="1">
      <alignment horizontal="center" vertical="center" wrapText="1"/>
    </xf>
    <xf numFmtId="3" fontId="205" fillId="50" borderId="0" xfId="1541" applyFont="1" applyFill="1" applyAlignment="1">
      <alignment horizontal="center" vertical="center"/>
    </xf>
    <xf numFmtId="183" fontId="211" fillId="50" borderId="0" xfId="1479" applyNumberFormat="1" applyFont="1" applyFill="1" applyBorder="1" applyAlignment="1">
      <alignment horizontal="center" vertical="center"/>
    </xf>
    <xf numFmtId="3" fontId="212" fillId="50" borderId="1" xfId="1541" applyFont="1" applyFill="1" applyBorder="1" applyAlignment="1">
      <alignment horizontal="center" vertical="center" wrapText="1"/>
    </xf>
    <xf numFmtId="0" fontId="230" fillId="50" borderId="1" xfId="1506" applyFont="1" applyFill="1" applyBorder="1" applyAlignment="1">
      <alignment horizontal="center" vertical="center" wrapText="1"/>
    </xf>
    <xf numFmtId="0" fontId="230" fillId="0" borderId="1" xfId="0" applyFont="1" applyBorder="1" applyAlignment="1">
      <alignment horizontal="center" vertical="center" wrapText="1"/>
    </xf>
    <xf numFmtId="0" fontId="55" fillId="0" borderId="1" xfId="0" applyFont="1" applyBorder="1" applyAlignment="1">
      <alignment horizontal="center" vertical="center" wrapText="1"/>
    </xf>
    <xf numFmtId="0" fontId="55" fillId="50" borderId="1" xfId="1506" applyFont="1" applyFill="1" applyBorder="1" applyAlignment="1">
      <alignment horizontal="center" vertical="center" wrapText="1"/>
    </xf>
    <xf numFmtId="0" fontId="96" fillId="0" borderId="0" xfId="2289" applyFont="1" applyFill="1" applyAlignment="1">
      <alignment vertical="center" wrapText="1"/>
    </xf>
    <xf numFmtId="0" fontId="96" fillId="0" borderId="0" xfId="2289" applyFont="1" applyFill="1" applyAlignment="1">
      <alignment horizontal="left" vertical="center" wrapText="1"/>
    </xf>
    <xf numFmtId="0" fontId="217" fillId="0" borderId="0" xfId="2289" applyFont="1" applyFill="1" applyAlignment="1">
      <alignment horizontal="center" vertical="center" wrapText="1"/>
    </xf>
    <xf numFmtId="0" fontId="96" fillId="0" borderId="0" xfId="2289" applyFont="1" applyFill="1" applyAlignment="1">
      <alignment horizontal="center" vertical="center" wrapText="1"/>
    </xf>
    <xf numFmtId="4" fontId="217" fillId="50" borderId="1" xfId="2289" applyNumberFormat="1" applyFont="1" applyFill="1" applyBorder="1" applyAlignment="1">
      <alignment horizontal="center" vertical="center" wrapText="1"/>
    </xf>
    <xf numFmtId="0" fontId="217" fillId="50" borderId="1" xfId="2289" applyFont="1" applyFill="1" applyBorder="1" applyAlignment="1">
      <alignment horizontal="center" vertical="center"/>
    </xf>
    <xf numFmtId="0" fontId="217" fillId="0" borderId="1" xfId="2289" applyFont="1" applyFill="1" applyBorder="1" applyAlignment="1">
      <alignment horizontal="center" vertical="center" wrapText="1"/>
    </xf>
    <xf numFmtId="0" fontId="96" fillId="50" borderId="1" xfId="2289" applyFont="1" applyFill="1" applyBorder="1" applyAlignment="1">
      <alignment horizontal="center" vertical="center" wrapText="1"/>
    </xf>
    <xf numFmtId="0" fontId="217" fillId="50" borderId="1" xfId="2289" applyFont="1" applyFill="1" applyBorder="1" applyAlignment="1">
      <alignment horizontal="center" vertical="center" wrapText="1"/>
    </xf>
    <xf numFmtId="0" fontId="96" fillId="50" borderId="1" xfId="2289" applyFont="1" applyFill="1" applyBorder="1" applyAlignment="1">
      <alignment horizontal="center" vertical="center" wrapText="1"/>
    </xf>
    <xf numFmtId="3" fontId="231" fillId="50" borderId="1" xfId="2289" applyNumberFormat="1" applyFont="1" applyFill="1" applyBorder="1" applyAlignment="1">
      <alignment horizontal="center" vertical="center" wrapText="1"/>
    </xf>
    <xf numFmtId="0" fontId="231" fillId="50" borderId="1" xfId="1419" applyFont="1" applyFill="1" applyBorder="1" applyAlignment="1" applyProtection="1">
      <alignment vertical="center"/>
    </xf>
    <xf numFmtId="3" fontId="258" fillId="50" borderId="1" xfId="2289" applyNumberFormat="1" applyFont="1" applyFill="1" applyBorder="1" applyAlignment="1">
      <alignment horizontal="right" vertical="center" wrapText="1"/>
    </xf>
    <xf numFmtId="3" fontId="231" fillId="50" borderId="1" xfId="0" applyNumberFormat="1" applyFont="1" applyFill="1" applyBorder="1" applyAlignment="1">
      <alignment horizontal="right" vertical="center"/>
    </xf>
    <xf numFmtId="0" fontId="231" fillId="50" borderId="1" xfId="1464" applyFont="1" applyFill="1" applyBorder="1" applyAlignment="1">
      <alignment horizontal="justify" vertical="center" wrapText="1"/>
    </xf>
    <xf numFmtId="3" fontId="231" fillId="50" borderId="1" xfId="2289" applyNumberFormat="1" applyFont="1" applyFill="1" applyBorder="1" applyAlignment="1">
      <alignment horizontal="right" vertical="center" wrapText="1"/>
    </xf>
    <xf numFmtId="174" fontId="231" fillId="0" borderId="1" xfId="2289" applyNumberFormat="1" applyFont="1" applyFill="1" applyBorder="1" applyAlignment="1">
      <alignment vertical="center" wrapText="1"/>
    </xf>
    <xf numFmtId="0" fontId="231" fillId="0" borderId="1" xfId="0" applyFont="1" applyBorder="1" applyAlignment="1">
      <alignment vertical="center" wrapText="1"/>
    </xf>
    <xf numFmtId="2" fontId="231" fillId="0" borderId="1" xfId="0" applyNumberFormat="1" applyFont="1" applyBorder="1" applyAlignment="1">
      <alignment vertical="center" wrapText="1"/>
    </xf>
    <xf numFmtId="0" fontId="231" fillId="50" borderId="1" xfId="1457" applyNumberFormat="1" applyFont="1" applyFill="1" applyBorder="1" applyAlignment="1">
      <alignment horizontal="right" vertical="center"/>
    </xf>
    <xf numFmtId="0" fontId="231" fillId="0" borderId="1" xfId="0" applyFont="1" applyBorder="1" applyAlignment="1">
      <alignment horizontal="justify" vertical="center" wrapText="1"/>
    </xf>
    <xf numFmtId="3" fontId="231" fillId="0" borderId="1" xfId="2289" applyNumberFormat="1" applyFont="1" applyFill="1" applyBorder="1" applyAlignment="1">
      <alignment horizontal="center" vertical="center" wrapText="1"/>
    </xf>
    <xf numFmtId="0" fontId="231" fillId="0" borderId="1" xfId="1419" applyFont="1" applyFill="1" applyBorder="1" applyAlignment="1" applyProtection="1">
      <alignment vertical="center"/>
    </xf>
    <xf numFmtId="3" fontId="258" fillId="0" borderId="1" xfId="2289" applyNumberFormat="1" applyFont="1" applyFill="1" applyBorder="1" applyAlignment="1">
      <alignment horizontal="right" vertical="center" wrapText="1"/>
    </xf>
    <xf numFmtId="3" fontId="231" fillId="0" borderId="1" xfId="0" applyNumberFormat="1" applyFont="1" applyFill="1" applyBorder="1" applyAlignment="1">
      <alignment horizontal="right" vertical="center"/>
    </xf>
    <xf numFmtId="0" fontId="231" fillId="0" borderId="1" xfId="1464" applyFont="1" applyFill="1" applyBorder="1" applyAlignment="1">
      <alignment horizontal="justify" vertical="center" wrapText="1"/>
    </xf>
    <xf numFmtId="3" fontId="231" fillId="0" borderId="1" xfId="2289" applyNumberFormat="1" applyFont="1" applyFill="1" applyBorder="1" applyAlignment="1">
      <alignment horizontal="right" vertical="center" wrapText="1"/>
    </xf>
    <xf numFmtId="0" fontId="231" fillId="0" borderId="1" xfId="0" applyFont="1" applyFill="1" applyBorder="1" applyAlignment="1">
      <alignment vertical="center" wrapText="1"/>
    </xf>
    <xf numFmtId="2" fontId="231" fillId="0" borderId="1" xfId="0" applyNumberFormat="1" applyFont="1" applyFill="1" applyBorder="1" applyAlignment="1">
      <alignment vertical="center" wrapText="1"/>
    </xf>
    <xf numFmtId="0" fontId="231" fillId="50" borderId="0" xfId="1464" applyFont="1" applyFill="1" applyBorder="1" applyAlignment="1">
      <alignment horizontal="justify" vertical="center" wrapText="1"/>
    </xf>
    <xf numFmtId="1" fontId="231" fillId="50" borderId="1" xfId="1457" applyNumberFormat="1" applyFont="1" applyFill="1" applyBorder="1" applyAlignment="1">
      <alignment horizontal="right" vertical="center" wrapText="1"/>
    </xf>
    <xf numFmtId="0" fontId="217" fillId="50" borderId="24" xfId="2289" applyFont="1" applyFill="1" applyBorder="1" applyAlignment="1">
      <alignment horizontal="center" vertical="center" wrapText="1"/>
    </xf>
    <xf numFmtId="0" fontId="217" fillId="50" borderId="43" xfId="2289" applyFont="1" applyFill="1" applyBorder="1" applyAlignment="1">
      <alignment horizontal="center" vertical="center" wrapText="1"/>
    </xf>
    <xf numFmtId="3" fontId="217" fillId="50" borderId="1" xfId="2289" applyNumberFormat="1" applyFont="1" applyFill="1" applyBorder="1" applyAlignment="1">
      <alignment horizontal="right" vertical="center" wrapText="1"/>
    </xf>
    <xf numFmtId="3" fontId="217" fillId="50" borderId="1" xfId="2289" applyNumberFormat="1" applyFont="1" applyFill="1" applyBorder="1" applyAlignment="1">
      <alignment horizontal="center" vertical="center" wrapText="1"/>
    </xf>
    <xf numFmtId="3" fontId="217" fillId="0" borderId="1" xfId="2289" applyNumberFormat="1" applyFont="1" applyFill="1" applyBorder="1" applyAlignment="1">
      <alignment horizontal="right" vertical="center" wrapText="1"/>
    </xf>
    <xf numFmtId="174" fontId="217" fillId="0" borderId="1" xfId="2289" applyNumberFormat="1" applyFont="1" applyFill="1" applyBorder="1" applyAlignment="1">
      <alignment vertical="center" wrapText="1"/>
    </xf>
    <xf numFmtId="0" fontId="96" fillId="50" borderId="44" xfId="2289" applyFont="1" applyFill="1" applyBorder="1" applyAlignment="1">
      <alignment horizontal="left" vertical="center" wrapText="1"/>
    </xf>
    <xf numFmtId="0" fontId="96" fillId="50" borderId="0" xfId="2289" applyFont="1" applyFill="1" applyBorder="1" applyAlignment="1">
      <alignment horizontal="left" vertical="center" wrapText="1"/>
    </xf>
    <xf numFmtId="0" fontId="96" fillId="50" borderId="0" xfId="2289" applyFont="1" applyFill="1" applyBorder="1" applyAlignment="1">
      <alignment horizontal="left" vertical="center" wrapText="1"/>
    </xf>
    <xf numFmtId="0" fontId="77" fillId="0" borderId="45" xfId="2290" applyFont="1" applyBorder="1" applyAlignment="1">
      <alignment horizontal="center" vertical="center" wrapText="1"/>
    </xf>
    <xf numFmtId="0" fontId="237" fillId="0" borderId="0" xfId="2290" applyFont="1" applyAlignment="1">
      <alignment vertical="center" wrapText="1"/>
    </xf>
    <xf numFmtId="0" fontId="77" fillId="0" borderId="1" xfId="2290" applyFont="1" applyBorder="1" applyAlignment="1">
      <alignment horizontal="center" vertical="center" wrapText="1"/>
    </xf>
    <xf numFmtId="0" fontId="77" fillId="50" borderId="24" xfId="2291" applyFont="1" applyFill="1" applyBorder="1" applyAlignment="1">
      <alignment horizontal="center" vertical="center" wrapText="1"/>
    </xf>
    <xf numFmtId="0" fontId="77" fillId="50" borderId="22" xfId="2291" applyFont="1" applyFill="1" applyBorder="1" applyAlignment="1">
      <alignment horizontal="center" vertical="center" wrapText="1"/>
    </xf>
    <xf numFmtId="0" fontId="77" fillId="50" borderId="43" xfId="2291" applyFont="1" applyFill="1" applyBorder="1" applyAlignment="1">
      <alignment horizontal="center" vertical="center" wrapText="1"/>
    </xf>
    <xf numFmtId="0" fontId="77" fillId="0" borderId="9" xfId="2290" applyFont="1" applyBorder="1" applyAlignment="1">
      <alignment horizontal="center" vertical="center" wrapText="1"/>
    </xf>
    <xf numFmtId="0" fontId="238" fillId="50" borderId="1" xfId="2291" applyFont="1" applyFill="1" applyBorder="1" applyAlignment="1">
      <alignment horizontal="center" vertical="center" wrapText="1"/>
    </xf>
    <xf numFmtId="0" fontId="77" fillId="0" borderId="13" xfId="2290" applyFont="1" applyBorder="1" applyAlignment="1">
      <alignment horizontal="center" vertical="center" wrapText="1"/>
    </xf>
    <xf numFmtId="0" fontId="239" fillId="0" borderId="0" xfId="2290" applyFont="1" applyAlignment="1">
      <alignment vertical="center" wrapText="1"/>
    </xf>
    <xf numFmtId="0" fontId="240" fillId="50" borderId="1" xfId="2291" applyFont="1" applyFill="1" applyBorder="1" applyAlignment="1">
      <alignment horizontal="center" vertical="center" wrapText="1"/>
    </xf>
    <xf numFmtId="279" fontId="240" fillId="50" borderId="1" xfId="1190" applyNumberFormat="1" applyFont="1" applyFill="1" applyBorder="1" applyAlignment="1">
      <alignment horizontal="center" vertical="center" wrapText="1"/>
    </xf>
    <xf numFmtId="2" fontId="240" fillId="50" borderId="1" xfId="2290" applyNumberFormat="1" applyFont="1" applyFill="1" applyBorder="1" applyAlignment="1">
      <alignment horizontal="center" vertical="center" wrapText="1"/>
    </xf>
    <xf numFmtId="165" fontId="239" fillId="0" borderId="0" xfId="1190" applyFont="1" applyAlignment="1">
      <alignment vertical="center" wrapText="1"/>
    </xf>
    <xf numFmtId="279" fontId="239" fillId="0" borderId="0" xfId="2290" applyNumberFormat="1" applyFont="1" applyAlignment="1">
      <alignment vertical="center" wrapText="1"/>
    </xf>
    <xf numFmtId="0" fontId="232" fillId="50" borderId="1" xfId="2291" applyFont="1" applyFill="1" applyBorder="1" applyAlignment="1">
      <alignment horizontal="center" vertical="center" wrapText="1"/>
    </xf>
    <xf numFmtId="279" fontId="232" fillId="50" borderId="1" xfId="1190" applyNumberFormat="1" applyFont="1" applyFill="1" applyBorder="1" applyAlignment="1">
      <alignment horizontal="center" vertical="center" wrapText="1"/>
    </xf>
    <xf numFmtId="2" fontId="232" fillId="50" borderId="1" xfId="2290" applyNumberFormat="1" applyFont="1" applyFill="1" applyBorder="1" applyAlignment="1">
      <alignment horizontal="center" vertical="center" wrapText="1"/>
    </xf>
    <xf numFmtId="1" fontId="232" fillId="50" borderId="1" xfId="2290" applyNumberFormat="1" applyFont="1" applyFill="1" applyBorder="1" applyAlignment="1">
      <alignment vertical="center" wrapText="1"/>
    </xf>
    <xf numFmtId="0" fontId="234" fillId="0" borderId="0" xfId="2290" applyFont="1" applyAlignment="1">
      <alignment vertical="center" wrapText="1"/>
    </xf>
    <xf numFmtId="165" fontId="234" fillId="0" borderId="0" xfId="1190" applyFont="1" applyAlignment="1">
      <alignment vertical="center" wrapText="1"/>
    </xf>
    <xf numFmtId="279" fontId="234" fillId="0" borderId="0" xfId="2290" applyNumberFormat="1" applyFont="1" applyAlignment="1">
      <alignment vertical="center" wrapText="1"/>
    </xf>
    <xf numFmtId="2" fontId="232" fillId="50" borderId="1" xfId="2290" applyNumberFormat="1" applyFont="1" applyFill="1" applyBorder="1" applyAlignment="1">
      <alignment vertical="center" wrapText="1"/>
    </xf>
    <xf numFmtId="0" fontId="259" fillId="0" borderId="1" xfId="0" applyFont="1" applyBorder="1" applyAlignment="1">
      <alignment vertical="center" wrapText="1"/>
    </xf>
    <xf numFmtId="2" fontId="240" fillId="50" borderId="1" xfId="2290" applyNumberFormat="1" applyFont="1" applyFill="1" applyBorder="1" applyAlignment="1">
      <alignment vertical="center" wrapText="1"/>
    </xf>
    <xf numFmtId="1" fontId="240" fillId="50" borderId="1" xfId="2290" applyNumberFormat="1" applyFont="1" applyFill="1" applyBorder="1" applyAlignment="1">
      <alignment vertical="center" wrapText="1"/>
    </xf>
    <xf numFmtId="0" fontId="77" fillId="50" borderId="24" xfId="2290" applyFont="1" applyFill="1" applyBorder="1" applyAlignment="1">
      <alignment horizontal="center" vertical="center" wrapText="1"/>
    </xf>
    <xf numFmtId="0" fontId="77" fillId="50" borderId="43" xfId="2290" applyFont="1" applyFill="1" applyBorder="1" applyAlignment="1">
      <alignment horizontal="center" vertical="center" wrapText="1"/>
    </xf>
    <xf numFmtId="279" fontId="77" fillId="50" borderId="1" xfId="1190" applyNumberFormat="1" applyFont="1" applyFill="1" applyBorder="1" applyAlignment="1">
      <alignment horizontal="center" vertical="center" wrapText="1"/>
    </xf>
    <xf numFmtId="2" fontId="77" fillId="50" borderId="1" xfId="2290" applyNumberFormat="1" applyFont="1" applyFill="1" applyBorder="1" applyAlignment="1">
      <alignment horizontal="center" vertical="center" wrapText="1"/>
    </xf>
    <xf numFmtId="279" fontId="237" fillId="0" borderId="0" xfId="2290" applyNumberFormat="1" applyFont="1" applyAlignment="1">
      <alignment vertical="center" wrapText="1"/>
    </xf>
    <xf numFmtId="0" fontId="237" fillId="0" borderId="0" xfId="2290" applyFont="1" applyAlignment="1">
      <alignment horizontal="center" vertical="center" wrapText="1"/>
    </xf>
    <xf numFmtId="279" fontId="237" fillId="0" borderId="0" xfId="2290" applyNumberFormat="1" applyFont="1" applyAlignment="1">
      <alignment horizontal="center" vertical="center" wrapText="1"/>
    </xf>
    <xf numFmtId="0" fontId="77" fillId="50" borderId="45" xfId="2291" applyFont="1" applyFill="1" applyBorder="1" applyAlignment="1">
      <alignment horizontal="center" vertical="center" wrapText="1"/>
    </xf>
    <xf numFmtId="0" fontId="77" fillId="50" borderId="0" xfId="2291" applyFont="1" applyFill="1" applyBorder="1" applyAlignment="1">
      <alignment horizontal="center" vertical="center" wrapText="1"/>
    </xf>
    <xf numFmtId="0" fontId="242" fillId="50" borderId="0" xfId="2291" applyFont="1" applyFill="1" applyAlignment="1">
      <alignment vertical="center" wrapText="1"/>
    </xf>
    <xf numFmtId="0" fontId="217" fillId="50" borderId="1" xfId="2291" applyFont="1" applyFill="1" applyBorder="1" applyAlignment="1">
      <alignment horizontal="center" vertical="center" wrapText="1"/>
    </xf>
    <xf numFmtId="0" fontId="217" fillId="50" borderId="9" xfId="2291" applyFont="1" applyFill="1" applyBorder="1" applyAlignment="1">
      <alignment horizontal="center" vertical="center" wrapText="1"/>
    </xf>
    <xf numFmtId="0" fontId="217" fillId="50" borderId="0" xfId="2291" applyFont="1" applyFill="1" applyBorder="1" applyAlignment="1">
      <alignment horizontal="center" vertical="center" wrapText="1"/>
    </xf>
    <xf numFmtId="0" fontId="217" fillId="50" borderId="1" xfId="2291" applyFont="1" applyFill="1" applyBorder="1" applyAlignment="1">
      <alignment horizontal="center" vertical="center" wrapText="1"/>
    </xf>
    <xf numFmtId="0" fontId="217" fillId="50" borderId="13" xfId="2291" applyFont="1" applyFill="1" applyBorder="1" applyAlignment="1">
      <alignment horizontal="center" vertical="center" wrapText="1"/>
    </xf>
    <xf numFmtId="0" fontId="217" fillId="50" borderId="0" xfId="2289" applyFont="1" applyFill="1" applyBorder="1" applyAlignment="1">
      <alignment horizontal="center" vertical="center" wrapText="1"/>
    </xf>
    <xf numFmtId="0" fontId="244" fillId="50" borderId="0" xfId="2291" applyFont="1" applyFill="1" applyAlignment="1">
      <alignment vertical="center" wrapText="1"/>
    </xf>
    <xf numFmtId="0" fontId="231" fillId="50" borderId="1" xfId="2291" applyFont="1" applyFill="1" applyBorder="1" applyAlignment="1">
      <alignment horizontal="center" vertical="center" wrapText="1"/>
    </xf>
    <xf numFmtId="279" fontId="231" fillId="50" borderId="1" xfId="1190" applyNumberFormat="1" applyFont="1" applyFill="1" applyBorder="1" applyAlignment="1">
      <alignment horizontal="right" vertical="center" wrapText="1"/>
    </xf>
    <xf numFmtId="2" fontId="231" fillId="50" borderId="1" xfId="2291" applyNumberFormat="1" applyFont="1" applyFill="1" applyBorder="1" applyAlignment="1">
      <alignment horizontal="center" vertical="center" wrapText="1"/>
    </xf>
    <xf numFmtId="2" fontId="231" fillId="50" borderId="1" xfId="2291" applyNumberFormat="1" applyFont="1" applyFill="1" applyBorder="1" applyAlignment="1">
      <alignment vertical="center" wrapText="1"/>
    </xf>
    <xf numFmtId="279" fontId="231" fillId="50" borderId="43" xfId="1190" applyNumberFormat="1" applyFont="1" applyFill="1" applyBorder="1" applyAlignment="1">
      <alignment horizontal="center" vertical="center" wrapText="1"/>
    </xf>
    <xf numFmtId="0" fontId="235" fillId="50" borderId="0" xfId="2291" applyFont="1" applyFill="1" applyBorder="1" applyAlignment="1">
      <alignment vertical="center" wrapText="1"/>
    </xf>
    <xf numFmtId="0" fontId="235" fillId="50" borderId="0" xfId="2291" applyFont="1" applyFill="1" applyAlignment="1">
      <alignment vertical="center" wrapText="1"/>
    </xf>
    <xf numFmtId="165" fontId="235" fillId="50" borderId="0" xfId="1190" applyFont="1" applyFill="1" applyAlignment="1">
      <alignment vertical="center" wrapText="1"/>
    </xf>
    <xf numFmtId="0" fontId="233" fillId="50" borderId="0" xfId="2291" applyFont="1" applyFill="1" applyBorder="1" applyAlignment="1">
      <alignment horizontal="left" vertical="center" wrapText="1"/>
    </xf>
    <xf numFmtId="0" fontId="233" fillId="0" borderId="1" xfId="0" applyFont="1" applyBorder="1" applyAlignment="1">
      <alignment vertical="center" wrapText="1"/>
    </xf>
    <xf numFmtId="0" fontId="231" fillId="50" borderId="0" xfId="2291" applyFont="1" applyFill="1" applyBorder="1" applyAlignment="1">
      <alignment horizontal="left" vertical="center" wrapText="1"/>
    </xf>
    <xf numFmtId="0" fontId="231" fillId="50" borderId="0" xfId="2289" applyFont="1" applyFill="1" applyBorder="1" applyAlignment="1">
      <alignment horizontal="left" vertical="center" wrapText="1"/>
    </xf>
    <xf numFmtId="279" fontId="231" fillId="50" borderId="13" xfId="1190" applyNumberFormat="1" applyFont="1" applyFill="1" applyBorder="1" applyAlignment="1">
      <alignment horizontal="right" vertical="center" wrapText="1"/>
    </xf>
    <xf numFmtId="279" fontId="231" fillId="50" borderId="43" xfId="1190" applyNumberFormat="1" applyFont="1" applyFill="1" applyBorder="1" applyAlignment="1">
      <alignment horizontal="right" vertical="center" wrapText="1"/>
    </xf>
    <xf numFmtId="0" fontId="231" fillId="50" borderId="0" xfId="2289" applyFont="1" applyFill="1" applyBorder="1" applyAlignment="1">
      <alignment horizontal="center" vertical="center" wrapText="1"/>
    </xf>
    <xf numFmtId="0" fontId="96" fillId="50" borderId="1" xfId="2291" applyFont="1" applyFill="1" applyBorder="1" applyAlignment="1">
      <alignment horizontal="center" vertical="center" wrapText="1"/>
    </xf>
    <xf numFmtId="279" fontId="96" fillId="50" borderId="1" xfId="1190" applyNumberFormat="1" applyFont="1" applyFill="1" applyBorder="1" applyAlignment="1">
      <alignment horizontal="right" vertical="center" wrapText="1"/>
    </xf>
    <xf numFmtId="2" fontId="96" fillId="50" borderId="1" xfId="2291" applyNumberFormat="1" applyFont="1" applyFill="1" applyBorder="1" applyAlignment="1">
      <alignment horizontal="center" vertical="center" wrapText="1"/>
    </xf>
    <xf numFmtId="2" fontId="96" fillId="50" borderId="1" xfId="2291" applyNumberFormat="1" applyFont="1" applyFill="1" applyBorder="1" applyAlignment="1">
      <alignment vertical="center" wrapText="1"/>
    </xf>
    <xf numFmtId="279" fontId="96" fillId="50" borderId="43" xfId="1190" applyNumberFormat="1" applyFont="1" applyFill="1" applyBorder="1" applyAlignment="1">
      <alignment horizontal="center" vertical="center" wrapText="1"/>
    </xf>
    <xf numFmtId="0" fontId="96" fillId="50" borderId="0" xfId="2291" applyFont="1" applyFill="1" applyBorder="1" applyAlignment="1">
      <alignment horizontal="left" vertical="center" wrapText="1"/>
    </xf>
    <xf numFmtId="165" fontId="244" fillId="50" borderId="0" xfId="1190" applyFont="1" applyFill="1" applyAlignment="1">
      <alignment vertical="center" wrapText="1"/>
    </xf>
    <xf numFmtId="279" fontId="231" fillId="50" borderId="1" xfId="1190" applyNumberFormat="1" applyFont="1" applyFill="1" applyBorder="1" applyAlignment="1">
      <alignment horizontal="center" vertical="center" wrapText="1"/>
    </xf>
    <xf numFmtId="279" fontId="96" fillId="50" borderId="1" xfId="1190" applyNumberFormat="1" applyFont="1" applyFill="1" applyBorder="1" applyAlignment="1">
      <alignment horizontal="center" vertical="center" wrapText="1"/>
    </xf>
    <xf numFmtId="0" fontId="217" fillId="50" borderId="24" xfId="2291" applyFont="1" applyFill="1" applyBorder="1" applyAlignment="1">
      <alignment horizontal="center" vertical="center" wrapText="1"/>
    </xf>
    <xf numFmtId="0" fontId="217" fillId="50" borderId="43" xfId="2291" applyFont="1" applyFill="1" applyBorder="1" applyAlignment="1">
      <alignment horizontal="center" vertical="center" wrapText="1"/>
    </xf>
    <xf numFmtId="279" fontId="217" fillId="50" borderId="1" xfId="1190" applyNumberFormat="1" applyFont="1" applyFill="1" applyBorder="1" applyAlignment="1">
      <alignment horizontal="right" vertical="center" wrapText="1"/>
    </xf>
    <xf numFmtId="2" fontId="217" fillId="50" borderId="1" xfId="2291" applyNumberFormat="1" applyFont="1" applyFill="1" applyBorder="1" applyAlignment="1">
      <alignment horizontal="center" vertical="center" wrapText="1"/>
    </xf>
    <xf numFmtId="279" fontId="217" fillId="50" borderId="1" xfId="1190" applyNumberFormat="1" applyFont="1" applyFill="1" applyBorder="1" applyAlignment="1">
      <alignment horizontal="center" vertical="center" wrapText="1"/>
    </xf>
    <xf numFmtId="0" fontId="242" fillId="50" borderId="0" xfId="2291" applyFont="1" applyFill="1" applyAlignment="1">
      <alignment horizontal="center" vertical="center" wrapText="1"/>
    </xf>
    <xf numFmtId="0" fontId="77" fillId="50" borderId="0" xfId="2291" applyFont="1" applyFill="1" applyAlignment="1">
      <alignment horizontal="center" vertical="center" wrapText="1"/>
    </xf>
    <xf numFmtId="0" fontId="77" fillId="50" borderId="0" xfId="2291" applyFont="1" applyFill="1" applyAlignment="1">
      <alignment horizontal="center" vertical="center" wrapText="1"/>
    </xf>
    <xf numFmtId="0" fontId="217" fillId="50" borderId="22" xfId="2291" applyFont="1" applyFill="1" applyBorder="1" applyAlignment="1">
      <alignment horizontal="center" vertical="center" wrapText="1"/>
    </xf>
    <xf numFmtId="0" fontId="243" fillId="50" borderId="1" xfId="2291" applyFont="1" applyFill="1" applyBorder="1" applyAlignment="1">
      <alignment horizontal="center" vertical="center" wrapText="1"/>
    </xf>
    <xf numFmtId="0" fontId="243" fillId="50" borderId="0" xfId="2289" applyFont="1" applyFill="1" applyBorder="1" applyAlignment="1">
      <alignment horizontal="center" vertical="center" wrapText="1"/>
    </xf>
    <xf numFmtId="0" fontId="231" fillId="50" borderId="1" xfId="2291" applyFont="1" applyFill="1" applyBorder="1" applyAlignment="1">
      <alignment horizontal="right" vertical="center" wrapText="1"/>
    </xf>
    <xf numFmtId="0" fontId="235" fillId="50" borderId="0" xfId="2291" applyFont="1" applyFill="1" applyBorder="1" applyAlignment="1">
      <alignment horizontal="center" vertical="center" wrapText="1"/>
    </xf>
    <xf numFmtId="0" fontId="96" fillId="50" borderId="1" xfId="2291" applyFont="1" applyFill="1" applyBorder="1" applyAlignment="1">
      <alignment horizontal="right" vertical="center" wrapText="1"/>
    </xf>
    <xf numFmtId="0" fontId="96" fillId="50" borderId="0" xfId="2289" applyFont="1" applyFill="1" applyBorder="1" applyAlignment="1">
      <alignment horizontal="center" vertical="center" wrapText="1"/>
    </xf>
    <xf numFmtId="0" fontId="231" fillId="50" borderId="0" xfId="2291" applyFont="1" applyFill="1" applyBorder="1" applyAlignment="1">
      <alignment horizontal="center" vertical="center" wrapText="1"/>
    </xf>
    <xf numFmtId="0" fontId="96" fillId="50" borderId="0" xfId="2291" applyFont="1" applyFill="1" applyBorder="1" applyAlignment="1">
      <alignment horizontal="center" vertical="center" wrapText="1"/>
    </xf>
    <xf numFmtId="0" fontId="231" fillId="50" borderId="1" xfId="0" applyFont="1" applyFill="1" applyBorder="1" applyAlignment="1">
      <alignment vertical="center" wrapText="1"/>
    </xf>
    <xf numFmtId="2" fontId="231" fillId="50" borderId="0" xfId="2291" applyNumberFormat="1" applyFont="1" applyFill="1" applyBorder="1" applyAlignment="1">
      <alignment horizontal="center" vertical="center" wrapText="1"/>
    </xf>
    <xf numFmtId="1" fontId="96" fillId="50" borderId="1" xfId="2291" applyNumberFormat="1" applyFont="1" applyFill="1" applyBorder="1" applyAlignment="1">
      <alignment horizontal="left" vertical="center" wrapText="1"/>
    </xf>
    <xf numFmtId="0" fontId="217" fillId="50" borderId="1" xfId="2291" applyFont="1" applyFill="1" applyBorder="1" applyAlignment="1">
      <alignment horizontal="right" vertical="center" wrapText="1"/>
    </xf>
    <xf numFmtId="3" fontId="217" fillId="50" borderId="1" xfId="2291" applyNumberFormat="1" applyFont="1" applyFill="1" applyBorder="1" applyAlignment="1">
      <alignment horizontal="right" vertical="center" wrapText="1"/>
    </xf>
    <xf numFmtId="3" fontId="217" fillId="50" borderId="1" xfId="2291" applyNumberFormat="1" applyFont="1" applyFill="1" applyBorder="1" applyAlignment="1">
      <alignment horizontal="center" vertical="center" wrapText="1"/>
    </xf>
  </cellXfs>
  <cellStyles count="2292">
    <cellStyle name="_x0001_" xfId="1"/>
    <cellStyle name="          _x000d__x000a_shell=progman.exe_x000d__x000a_m" xfId="2"/>
    <cellStyle name="_x000d__x000a_JournalTemplate=C:\COMFO\CTALK\JOURSTD.TPL_x000d__x000a_LbStateAddress=3 3 0 251 1 89 2 311_x000d__x000a_LbStateJou" xfId="3"/>
    <cellStyle name="#,##0" xfId="4"/>
    <cellStyle name="%" xfId="5"/>
    <cellStyle name="%_Phụ luc goi 5" xfId="6"/>
    <cellStyle name="." xfId="7"/>
    <cellStyle name="??" xfId="8"/>
    <cellStyle name="?? [0.00]_      " xfId="9"/>
    <cellStyle name="?? [0]" xfId="10"/>
    <cellStyle name="?_x001d_??%U©÷u&amp;H©÷9_x0008_? s_x000a__x0007__x0001__x0001_" xfId="11"/>
    <cellStyle name="???? [0.00]_      " xfId="12"/>
    <cellStyle name="??????" xfId="13"/>
    <cellStyle name="????_      " xfId="14"/>
    <cellStyle name="???[0]_?? DI" xfId="15"/>
    <cellStyle name="???_?? DI" xfId="16"/>
    <cellStyle name="???R쀀Àok1" xfId="17"/>
    <cellStyle name="??[0]_BRE" xfId="18"/>
    <cellStyle name="??_      " xfId="19"/>
    <cellStyle name="??A? [0]_laroux_1_¢¬???¢â? " xfId="20"/>
    <cellStyle name="??A?_laroux_1_¢¬???¢â? " xfId="21"/>
    <cellStyle name="?¡±¢¥?_?¨ù??¢´¢¥_¢¬???¢â? " xfId="22"/>
    <cellStyle name="_x0001_?¶æµ_x001b_ºß­ " xfId="23"/>
    <cellStyle name="_x0001_?¶æµ_x001b_ºß­_" xfId="24"/>
    <cellStyle name="?ðÇ%U?&amp;H?_x0008_?s_x000a__x0007__x0001__x0001_" xfId="25"/>
    <cellStyle name="[0]_Chi phÝ kh¸c_V" xfId="26"/>
    <cellStyle name="_x0001_\Ô" xfId="27"/>
    <cellStyle name="_1 TONG HOP - CA NA" xfId="28"/>
    <cellStyle name="_1.Tong hop KL, GT  - Dien chieu sang HLKB1" xfId="29"/>
    <cellStyle name="_Bang Chi tieu (2)" xfId="30"/>
    <cellStyle name="_BAO GIA NGAY 24-10-08 (co dam)" xfId="31"/>
    <cellStyle name="_BD-BHN scptd 3-6-10" xfId="32"/>
    <cellStyle name="_Book1" xfId="33"/>
    <cellStyle name="_Book1_1" xfId="34"/>
    <cellStyle name="_Book1_1_Phụ luc goi 5" xfId="35"/>
    <cellStyle name="_Book1_1_Tuyen (21-7-11)-doan 1" xfId="36"/>
    <cellStyle name="_Book1_Book1" xfId="37"/>
    <cellStyle name="_Book1_Book1_Tuyen (21-7-11)-doan 1" xfId="38"/>
    <cellStyle name="_Book1_cap dien ha the - xay dung2" xfId="39"/>
    <cellStyle name="_Book1_Khoi luong" xfId="40"/>
    <cellStyle name="_Book1_Phụ luc goi 5" xfId="41"/>
    <cellStyle name="_Book1_Tuyen (21-7-11)-doan 1" xfId="42"/>
    <cellStyle name="_C.cong+B.luong-Sanluong" xfId="43"/>
    <cellStyle name="_cap dien ha the - xay dung2" xfId="44"/>
    <cellStyle name="_Cau Phu Phuong" xfId="45"/>
    <cellStyle name="_Chau Thon - Tan Xuan (KCS 8-12-06)" xfId="47"/>
    <cellStyle name="_cong vien cay xanh" xfId="46"/>
    <cellStyle name="_DCG TT09 G2 3.12.2007" xfId="48"/>
    <cellStyle name="_DO-D1500-KHONG CO TRONG DT" xfId="49"/>
    <cellStyle name="_DON GIA GIAOTHAU TRU CHONG GIA QUANG DAI" xfId="50"/>
    <cellStyle name="_DT khu DT long bien theo 179" xfId="51"/>
    <cellStyle name="_Du toan duong day va TBA QT " xfId="52"/>
    <cellStyle name="_Du toan PS Goi 2 theo bb ngày 31.7 va 1.9. trinh  (DG moi)" xfId="53"/>
    <cellStyle name="_Du toan PS goi01" xfId="54"/>
    <cellStyle name="_ET_STYLE_NoName_00_" xfId="55"/>
    <cellStyle name="_Gia goi 1" xfId="65"/>
    <cellStyle name="_Gia-Dai tuong niem liet sy" xfId="66"/>
    <cellStyle name="_Goi 1 A tham tra" xfId="56"/>
    <cellStyle name="_Goi 1 in 20.4" xfId="57"/>
    <cellStyle name="_Goi 1 in 20.4 sua" xfId="58"/>
    <cellStyle name="_Goi 1in tong NT(da kiem tra)" xfId="59"/>
    <cellStyle name="_Goi 2 in20.4" xfId="60"/>
    <cellStyle name="_Goi 2- My Ly Ban trinh" xfId="61"/>
    <cellStyle name="_GOITHAUSO2" xfId="62"/>
    <cellStyle name="_GOITHAUSO3" xfId="63"/>
    <cellStyle name="_GOITHAUSO4" xfId="64"/>
    <cellStyle name="_HS thau" xfId="67"/>
    <cellStyle name="_Khoi luong" xfId="163"/>
    <cellStyle name="_Khoi luong QL8B" xfId="164"/>
    <cellStyle name="_KL hoan thanh+PS 15.12.08 theo ban ve." xfId="68"/>
    <cellStyle name="_KLdao chuan" xfId="69"/>
    <cellStyle name="_KT (2)" xfId="70"/>
    <cellStyle name="_KT (2)_1" xfId="71"/>
    <cellStyle name="_KT (2)_1_Lora-tungchau" xfId="72"/>
    <cellStyle name="_KT (2)_1_Qt-HT3PQ1(CauKho)" xfId="73"/>
    <cellStyle name="_KT (2)_1_Tuyen (21-7-11)-doan 1" xfId="74"/>
    <cellStyle name="_KT (2)_2" xfId="75"/>
    <cellStyle name="_KT (2)_2_TG-TH" xfId="76"/>
    <cellStyle name="_KT (2)_2_TG-TH_BANG TONG HOP TINH HINH THANH QUYET TOAN (MOI I)" xfId="77"/>
    <cellStyle name="_KT (2)_2_TG-TH_BAO GIA NGAY 24-10-08 (co dam)" xfId="78"/>
    <cellStyle name="_KT (2)_2_TG-TH_Book1" xfId="79"/>
    <cellStyle name="_KT (2)_2_TG-TH_Book1_1" xfId="80"/>
    <cellStyle name="_KT (2)_2_TG-TH_CAU Khanh Nam(Thi Cong)" xfId="81"/>
    <cellStyle name="_KT (2)_2_TG-TH_DAU NOI PL-CL TAI PHU LAMHC" xfId="82"/>
    <cellStyle name="_KT (2)_2_TG-TH_DU TRU VAT TU" xfId="83"/>
    <cellStyle name="_KT (2)_2_TG-TH_Lora-tungchau" xfId="84"/>
    <cellStyle name="_KT (2)_2_TG-TH_Phụ luc goi 5" xfId="85"/>
    <cellStyle name="_KT (2)_2_TG-TH_Qt-HT3PQ1(CauKho)" xfId="86"/>
    <cellStyle name="_KT (2)_2_TG-TH_Tuyen (21-7-11)-doan 1" xfId="87"/>
    <cellStyle name="_KT (2)_2_TG-TH_ÿÿÿÿÿ" xfId="88"/>
    <cellStyle name="_KT (2)_3" xfId="89"/>
    <cellStyle name="_KT (2)_3_TG-TH" xfId="90"/>
    <cellStyle name="_KT (2)_3_TG-TH_Lora-tungchau" xfId="91"/>
    <cellStyle name="_KT (2)_3_TG-TH_PERSONAL" xfId="92"/>
    <cellStyle name="_KT (2)_3_TG-TH_PERSONAL_Book1" xfId="93"/>
    <cellStyle name="_KT (2)_3_TG-TH_PERSONAL_Tong hop KHCB 2001" xfId="94"/>
    <cellStyle name="_KT (2)_3_TG-TH_Qt-HT3PQ1(CauKho)" xfId="95"/>
    <cellStyle name="_KT (2)_3_TG-TH_Tuyen (21-7-11)-doan 1" xfId="96"/>
    <cellStyle name="_KT (2)_4" xfId="97"/>
    <cellStyle name="_KT (2)_4_BANG TONG HOP TINH HINH THANH QUYET TOAN (MOI I)" xfId="98"/>
    <cellStyle name="_KT (2)_4_BAO GIA NGAY 24-10-08 (co dam)" xfId="99"/>
    <cellStyle name="_KT (2)_4_Book1" xfId="100"/>
    <cellStyle name="_KT (2)_4_Book1_1" xfId="101"/>
    <cellStyle name="_KT (2)_4_CAU Khanh Nam(Thi Cong)" xfId="102"/>
    <cellStyle name="_KT (2)_4_DAU NOI PL-CL TAI PHU LAMHC" xfId="103"/>
    <cellStyle name="_KT (2)_4_DU TRU VAT TU" xfId="104"/>
    <cellStyle name="_KT (2)_4_Lora-tungchau" xfId="105"/>
    <cellStyle name="_KT (2)_4_Phụ luc goi 5" xfId="106"/>
    <cellStyle name="_KT (2)_4_Qt-HT3PQ1(CauKho)" xfId="107"/>
    <cellStyle name="_KT (2)_4_TG-TH" xfId="108"/>
    <cellStyle name="_KT (2)_4_Tuyen (21-7-11)-doan 1" xfId="109"/>
    <cellStyle name="_KT (2)_4_ÿÿÿÿÿ" xfId="110"/>
    <cellStyle name="_KT (2)_5" xfId="111"/>
    <cellStyle name="_KT (2)_5_BANG TONG HOP TINH HINH THANH QUYET TOAN (MOI I)" xfId="112"/>
    <cellStyle name="_KT (2)_5_BAO GIA NGAY 24-10-08 (co dam)" xfId="113"/>
    <cellStyle name="_KT (2)_5_Book1" xfId="114"/>
    <cellStyle name="_KT (2)_5_Book1_1" xfId="115"/>
    <cellStyle name="_KT (2)_5_CAU Khanh Nam(Thi Cong)" xfId="116"/>
    <cellStyle name="_KT (2)_5_DAU NOI PL-CL TAI PHU LAMHC" xfId="117"/>
    <cellStyle name="_KT (2)_5_DU TRU VAT TU" xfId="118"/>
    <cellStyle name="_KT (2)_5_Lora-tungchau" xfId="119"/>
    <cellStyle name="_KT (2)_5_Phụ luc goi 5" xfId="120"/>
    <cellStyle name="_KT (2)_5_Qt-HT3PQ1(CauKho)" xfId="121"/>
    <cellStyle name="_KT (2)_5_Tuyen (21-7-11)-doan 1" xfId="122"/>
    <cellStyle name="_KT (2)_5_ÿÿÿÿÿ" xfId="123"/>
    <cellStyle name="_KT (2)_Lora-tungchau" xfId="124"/>
    <cellStyle name="_KT (2)_PERSONAL" xfId="125"/>
    <cellStyle name="_KT (2)_PERSONAL_Book1" xfId="126"/>
    <cellStyle name="_KT (2)_PERSONAL_Tong hop KHCB 2001" xfId="127"/>
    <cellStyle name="_KT (2)_Qt-HT3PQ1(CauKho)" xfId="128"/>
    <cellStyle name="_KT (2)_TG-TH" xfId="129"/>
    <cellStyle name="_KT (2)_Tuyen (21-7-11)-doan 1" xfId="130"/>
    <cellStyle name="_KT_TG" xfId="131"/>
    <cellStyle name="_KT_TG_1" xfId="132"/>
    <cellStyle name="_KT_TG_1_BANG TONG HOP TINH HINH THANH QUYET TOAN (MOI I)" xfId="133"/>
    <cellStyle name="_KT_TG_1_BAO GIA NGAY 24-10-08 (co dam)" xfId="134"/>
    <cellStyle name="_KT_TG_1_Book1" xfId="135"/>
    <cellStyle name="_KT_TG_1_Book1_1" xfId="136"/>
    <cellStyle name="_KT_TG_1_CAU Khanh Nam(Thi Cong)" xfId="137"/>
    <cellStyle name="_KT_TG_1_DAU NOI PL-CL TAI PHU LAMHC" xfId="138"/>
    <cellStyle name="_KT_TG_1_DU TRU VAT TU" xfId="139"/>
    <cellStyle name="_KT_TG_1_Lora-tungchau" xfId="140"/>
    <cellStyle name="_KT_TG_1_Phụ luc goi 5" xfId="141"/>
    <cellStyle name="_KT_TG_1_Qt-HT3PQ1(CauKho)" xfId="142"/>
    <cellStyle name="_KT_TG_1_Tuyen (21-7-11)-doan 1" xfId="143"/>
    <cellStyle name="_KT_TG_1_ÿÿÿÿÿ" xfId="144"/>
    <cellStyle name="_KT_TG_2" xfId="145"/>
    <cellStyle name="_KT_TG_2_BANG TONG HOP TINH HINH THANH QUYET TOAN (MOI I)" xfId="146"/>
    <cellStyle name="_KT_TG_2_BAO GIA NGAY 24-10-08 (co dam)" xfId="147"/>
    <cellStyle name="_KT_TG_2_Book1" xfId="148"/>
    <cellStyle name="_KT_TG_2_Book1_1" xfId="149"/>
    <cellStyle name="_KT_TG_2_CAU Khanh Nam(Thi Cong)" xfId="150"/>
    <cellStyle name="_KT_TG_2_DAU NOI PL-CL TAI PHU LAMHC" xfId="151"/>
    <cellStyle name="_KT_TG_2_DU TRU VAT TU" xfId="152"/>
    <cellStyle name="_KT_TG_2_Lora-tungchau" xfId="153"/>
    <cellStyle name="_KT_TG_2_Phụ luc goi 5" xfId="154"/>
    <cellStyle name="_KT_TG_2_Qt-HT3PQ1(CauKho)" xfId="155"/>
    <cellStyle name="_KT_TG_2_Tuyen (21-7-11)-doan 1" xfId="156"/>
    <cellStyle name="_KT_TG_2_ÿÿÿÿÿ" xfId="157"/>
    <cellStyle name="_KT_TG_3" xfId="158"/>
    <cellStyle name="_KT_TG_4" xfId="159"/>
    <cellStyle name="_KT_TG_4_Lora-tungchau" xfId="160"/>
    <cellStyle name="_KT_TG_4_Qt-HT3PQ1(CauKho)" xfId="161"/>
    <cellStyle name="_KT_TG_4_Tuyen (21-7-11)-doan 1" xfId="162"/>
    <cellStyle name="_Lora-tungchau" xfId="165"/>
    <cellStyle name="_PERSONAL" xfId="166"/>
    <cellStyle name="_PERSONAL_Book1" xfId="167"/>
    <cellStyle name="_PERSONAL_Tong hop KHCB 2001" xfId="168"/>
    <cellStyle name="_x0001__Phụ luc goi 5" xfId="169"/>
    <cellStyle name="_Q TOAN  SCTX QL.62 QUI I ( oanh)" xfId="170"/>
    <cellStyle name="_Q TOAN  SCTX QL.62 QUI II ( oanh)" xfId="171"/>
    <cellStyle name="_QT SCTXQL62_QT1 (Cty QL)" xfId="172"/>
    <cellStyle name="_Qt-HT3PQ1(CauKho)" xfId="173"/>
    <cellStyle name="_QTKL HT THEO HD" xfId="174"/>
    <cellStyle name="_QUYET TOAN QUY I " xfId="175"/>
    <cellStyle name="_Sheet1" xfId="176"/>
    <cellStyle name="_Sheet2" xfId="177"/>
    <cellStyle name="_Sheet3" xfId="178"/>
    <cellStyle name="_Sheet4" xfId="179"/>
    <cellStyle name="_TG-TH" xfId="180"/>
    <cellStyle name="_TG-TH_1" xfId="181"/>
    <cellStyle name="_TG-TH_1_BANG TONG HOP TINH HINH THANH QUYET TOAN (MOI I)" xfId="182"/>
    <cellStyle name="_TG-TH_1_BAO GIA NGAY 24-10-08 (co dam)" xfId="183"/>
    <cellStyle name="_TG-TH_1_Book1" xfId="184"/>
    <cellStyle name="_TG-TH_1_Book1_1" xfId="185"/>
    <cellStyle name="_TG-TH_1_CAU Khanh Nam(Thi Cong)" xfId="186"/>
    <cellStyle name="_TG-TH_1_DAU NOI PL-CL TAI PHU LAMHC" xfId="187"/>
    <cellStyle name="_TG-TH_1_DU TRU VAT TU" xfId="188"/>
    <cellStyle name="_TG-TH_1_Lora-tungchau" xfId="189"/>
    <cellStyle name="_TG-TH_1_Phụ luc goi 5" xfId="190"/>
    <cellStyle name="_TG-TH_1_Qt-HT3PQ1(CauKho)" xfId="191"/>
    <cellStyle name="_TG-TH_1_Tuyen (21-7-11)-doan 1" xfId="192"/>
    <cellStyle name="_TG-TH_1_ÿÿÿÿÿ" xfId="193"/>
    <cellStyle name="_TG-TH_2" xfId="194"/>
    <cellStyle name="_TG-TH_2_BANG TONG HOP TINH HINH THANH QUYET TOAN (MOI I)" xfId="195"/>
    <cellStyle name="_TG-TH_2_BAO GIA NGAY 24-10-08 (co dam)" xfId="196"/>
    <cellStyle name="_TG-TH_2_Book1" xfId="197"/>
    <cellStyle name="_TG-TH_2_Book1_1" xfId="198"/>
    <cellStyle name="_TG-TH_2_CAU Khanh Nam(Thi Cong)" xfId="199"/>
    <cellStyle name="_TG-TH_2_DAU NOI PL-CL TAI PHU LAMHC" xfId="200"/>
    <cellStyle name="_TG-TH_2_DU TRU VAT TU" xfId="201"/>
    <cellStyle name="_TG-TH_2_Lora-tungchau" xfId="202"/>
    <cellStyle name="_TG-TH_2_Phụ luc goi 5" xfId="203"/>
    <cellStyle name="_TG-TH_2_Qt-HT3PQ1(CauKho)" xfId="204"/>
    <cellStyle name="_TG-TH_2_Tuyen (21-7-11)-doan 1" xfId="205"/>
    <cellStyle name="_TG-TH_2_ÿÿÿÿÿ" xfId="206"/>
    <cellStyle name="_TG-TH_3" xfId="207"/>
    <cellStyle name="_TG-TH_3_Lora-tungchau" xfId="208"/>
    <cellStyle name="_TG-TH_3_Qt-HT3PQ1(CauKho)" xfId="209"/>
    <cellStyle name="_TG-TH_3_Tuyen (21-7-11)-doan 1" xfId="210"/>
    <cellStyle name="_TG-TH_4" xfId="211"/>
    <cellStyle name="_Thi nghiem duong day va TBA" xfId="217"/>
    <cellStyle name="_Tong dutoan PP LAHAI" xfId="212"/>
    <cellStyle name="_Tong hop" xfId="213"/>
    <cellStyle name="_TONG HOP DT QUY II" xfId="214"/>
    <cellStyle name="_Tong hop may cheu nganh 1" xfId="215"/>
    <cellStyle name="_Tuyen (21-7-11)-doan 1" xfId="216"/>
    <cellStyle name="_Viahe-TD (15-10-07)" xfId="218"/>
    <cellStyle name="_xay dung ranh cap 22kv qt - ok" xfId="219"/>
    <cellStyle name="_ÿÿÿÿÿ" xfId="220"/>
    <cellStyle name="_ÿÿÿÿÿ_Phụ luc goi 5" xfId="221"/>
    <cellStyle name="~1" xfId="222"/>
    <cellStyle name="_x0001_¨c^ " xfId="223"/>
    <cellStyle name="_x0001_¨c^[" xfId="224"/>
    <cellStyle name="_x0001_¨c^_" xfId="225"/>
    <cellStyle name="_x0001_¨Œc^ " xfId="226"/>
    <cellStyle name="_x0001_¨Œc^[" xfId="227"/>
    <cellStyle name="_x0001_¨Œc^_" xfId="228"/>
    <cellStyle name="’Ê‰Ý [0.00]_laroux" xfId="229"/>
    <cellStyle name="’Ê‰Ý_laroux" xfId="230"/>
    <cellStyle name="_x0001_µÑTÖ " xfId="231"/>
    <cellStyle name="_x0001_µÑTÖ_" xfId="232"/>
    <cellStyle name="•W?_Format" xfId="233"/>
    <cellStyle name="•W€_’·Šú‰p•¶" xfId="234"/>
    <cellStyle name="•W_’·Šú‰p•¶" xfId="235"/>
    <cellStyle name="W_MARINE" xfId="236"/>
    <cellStyle name="0" xfId="237"/>
    <cellStyle name="0.0" xfId="238"/>
    <cellStyle name="0.00" xfId="239"/>
    <cellStyle name="1" xfId="240"/>
    <cellStyle name="1_0D5B6000" xfId="241"/>
    <cellStyle name="1_6.Bang_luong_moi_XDCB" xfId="242"/>
    <cellStyle name="1_A che do KS +chi BQL" xfId="243"/>
    <cellStyle name="1_BANG CAM COC GPMB 8km" xfId="244"/>
    <cellStyle name="1_Bang tong hop khoi luong" xfId="245"/>
    <cellStyle name="1_BAO GIA NGAY 24-10-08 (co dam)" xfId="246"/>
    <cellStyle name="1_BC thang" xfId="247"/>
    <cellStyle name="1_Book1" xfId="248"/>
    <cellStyle name="1_Book1_02-07 Tuyen chinh" xfId="249"/>
    <cellStyle name="1_Book1_02-07Tuyen Nhanh" xfId="250"/>
    <cellStyle name="1_Book1_1" xfId="251"/>
    <cellStyle name="1_Book1_1_Phụ luc goi 5" xfId="252"/>
    <cellStyle name="1_Book1_BC thang" xfId="253"/>
    <cellStyle name="1_Book1_Book1" xfId="254"/>
    <cellStyle name="1_Book1_Cau Hoa Son Km 1+441.06 (14-12-2006)" xfId="255"/>
    <cellStyle name="1_Book1_Cau Hoa Son Km 1+441.06 (22-10-2006)" xfId="256"/>
    <cellStyle name="1_Book1_Cau Hoa Son Km 1+441.06 (24-10-2006)" xfId="257"/>
    <cellStyle name="1_Book1_Cau Nam Tot(ngay 2-10-2006)" xfId="258"/>
    <cellStyle name="1_Book1_CAU XOP XANG II(su­a)" xfId="259"/>
    <cellStyle name="1_Book1_Dieu phoi dat goi 1" xfId="260"/>
    <cellStyle name="1_Book1_Dieu phoi dat goi 2" xfId="261"/>
    <cellStyle name="1_Book1_DT 27-9-2006 nop SKH" xfId="262"/>
    <cellStyle name="1_Book1_DT Kha thi ngay 11-2-06" xfId="263"/>
    <cellStyle name="1_Book1_DT ngay 04-01-2006" xfId="264"/>
    <cellStyle name="1_Book1_DT ngay 11-4-2006" xfId="265"/>
    <cellStyle name="1_Book1_DT ngay 15-11-05" xfId="266"/>
    <cellStyle name="1_Book1_DT theo DM24" xfId="267"/>
    <cellStyle name="1_Book1_DT Yen Na - Yen Tinh Theo 51 bu may CT8" xfId="268"/>
    <cellStyle name="1_Book1_Du toan KT-TCsua theo TT 03 - YC 471" xfId="269"/>
    <cellStyle name="1_Book1_Du toan Phuong lam" xfId="270"/>
    <cellStyle name="1_Book1_Du toan QL 27 (23-12-2005)" xfId="271"/>
    <cellStyle name="1_Book1_DuAnKT ngay 11-2-2006" xfId="272"/>
    <cellStyle name="1_Book1_Goi 1" xfId="273"/>
    <cellStyle name="1_Book1_Goi thau so 2 (20-6-2006)" xfId="274"/>
    <cellStyle name="1_Book1_Goi02(25-05-2006)" xfId="275"/>
    <cellStyle name="1_Book1_K C N - HUNG DONG L.NHUA" xfId="276"/>
    <cellStyle name="1_Book1_Khoi Luong Hoang Truong - Hoang Phu" xfId="278"/>
    <cellStyle name="1_Book1_KLdao chuan" xfId="277"/>
    <cellStyle name="1_Book1_Muong TL" xfId="279"/>
    <cellStyle name="1_Book1_Sua -  Nam Cam 07" xfId="280"/>
    <cellStyle name="1_Book1_T4-nhanh1(17-6)" xfId="281"/>
    <cellStyle name="1_Book1_Tong muc KT 20-11 Tan Huong Tuyen2" xfId="282"/>
    <cellStyle name="1_Book1_Tuyen so 1-Km0+00 - Km0+852.56" xfId="283"/>
    <cellStyle name="1_Book1_TV sua ngay 02-08-06" xfId="284"/>
    <cellStyle name="1_Book1_xop nhi Gia Q4( 7-3-07)" xfId="285"/>
    <cellStyle name="1_Book1_Yen Na-Yen Tinh 07" xfId="286"/>
    <cellStyle name="1_Book1_Yen Na-Yen tinh 11" xfId="287"/>
    <cellStyle name="1_Book1_ÿÿÿÿÿ" xfId="288"/>
    <cellStyle name="1_C" xfId="289"/>
    <cellStyle name="1_Cap dien ha the - phan lap dat dot 3" xfId="290"/>
    <cellStyle name="1_Cau Hoi 115" xfId="291"/>
    <cellStyle name="1_Cau Hua Trai (TT 04)" xfId="292"/>
    <cellStyle name="1_Cau Nam Tot(ngay 2-10-2006)" xfId="293"/>
    <cellStyle name="1_Cau Thanh Ha 1" xfId="294"/>
    <cellStyle name="1_Cau thuy dien Ban La (Cu Anh)" xfId="295"/>
    <cellStyle name="1_Cau thuy dien Ban La (Cu Anh) 2" xfId="296"/>
    <cellStyle name="1_Cau thuy dien Ban La (Cu Anh) 3" xfId="297"/>
    <cellStyle name="1_Cau thuy dien Ban La (Cu Anh) 3 2" xfId="1940"/>
    <cellStyle name="1_Cau thuy dien Ban La (Cu Anh) 3 3" xfId="1941"/>
    <cellStyle name="1_Cau thuy dien Ban La (Cu Anh) 3 4" xfId="1942"/>
    <cellStyle name="1_Cau thuy dien Ban La (Cu Anh) 3 5" xfId="1943"/>
    <cellStyle name="1_Cau thuy dien Ban La (Cu Anh) 3_GTNT 2018" xfId="1944"/>
    <cellStyle name="1_Cau thuy dien Ban La (Cu Anh)_Đường BTXM 17-4" xfId="1945"/>
    <cellStyle name="1_Cau thuy dien Ban La (Cu Anh)_Phụ luc goi 5" xfId="298"/>
    <cellStyle name="1_CAU XOP XANG II(su­a)" xfId="299"/>
    <cellStyle name="1_Chau Thon - Tan Xuan (KCS 8-12-06)" xfId="302"/>
    <cellStyle name="1_Chi phi KS" xfId="303"/>
    <cellStyle name="1_cong" xfId="300"/>
    <cellStyle name="1_cuong sua 9.10" xfId="301"/>
    <cellStyle name="1_Dakt-Cau tinh Hua Phan" xfId="304"/>
    <cellStyle name="1_DIEN" xfId="305"/>
    <cellStyle name="1_Dieu phoi dat goi 1" xfId="306"/>
    <cellStyle name="1_Dieu phoi dat goi 2" xfId="307"/>
    <cellStyle name="1_Dinh muc thiet ke" xfId="308"/>
    <cellStyle name="1_DON GIA GIAOTHAU TRU CHONG GIA QUANG DAI" xfId="309"/>
    <cellStyle name="1_DONGIA" xfId="310"/>
    <cellStyle name="1_DT Kha thi ngay 11-2-06" xfId="313"/>
    <cellStyle name="1_DT KS Cam LAc-10-05-07" xfId="311"/>
    <cellStyle name="1_DT KT ngay 10-9-2005" xfId="312"/>
    <cellStyle name="1_DT ngay 04-01-2006" xfId="314"/>
    <cellStyle name="1_DT ngay 11-4-2006" xfId="315"/>
    <cellStyle name="1_DT ngay 15-11-05" xfId="316"/>
    <cellStyle name="1_DT theo DM24" xfId="317"/>
    <cellStyle name="1_DT Yen Na - Yen Tinh Theo 51 bu may CT8" xfId="318"/>
    <cellStyle name="1_Dtdchinh2397" xfId="319"/>
    <cellStyle name="1_Dtdchinh2397_Phụ luc goi 5" xfId="320"/>
    <cellStyle name="1_DTXL goi 11(20-9-05)" xfId="321"/>
    <cellStyle name="1_du toan" xfId="322"/>
    <cellStyle name="1_du toan (03-11-05)" xfId="323"/>
    <cellStyle name="1_Du toan (12-05-2005) Tham dinh" xfId="324"/>
    <cellStyle name="1_Du toan (23-05-2005) Tham dinh" xfId="325"/>
    <cellStyle name="1_Du toan (5 - 04 - 2004)" xfId="326"/>
    <cellStyle name="1_Du toan (6-3-2005)" xfId="327"/>
    <cellStyle name="1_Du toan (Ban A)" xfId="328"/>
    <cellStyle name="1_Du toan (ngay 13 - 07 - 2004)" xfId="329"/>
    <cellStyle name="1_Du toan (ngay 25-9-06)" xfId="330"/>
    <cellStyle name="1_Du toan 558 (Km17+508.12 - Km 22)" xfId="331"/>
    <cellStyle name="1_Du toan 558 (Km17+508.12 - Km 22) 2" xfId="332"/>
    <cellStyle name="1_Du toan 558 (Km17+508.12 - Km 22) 3" xfId="333"/>
    <cellStyle name="1_Du toan 558 (Km17+508.12 - Km 22) 3 2" xfId="1946"/>
    <cellStyle name="1_Du toan 558 (Km17+508.12 - Km 22) 3 3" xfId="1947"/>
    <cellStyle name="1_Du toan 558 (Km17+508.12 - Km 22) 3 4" xfId="1948"/>
    <cellStyle name="1_Du toan 558 (Km17+508.12 - Km 22) 3 5" xfId="1949"/>
    <cellStyle name="1_Du toan 558 (Km17+508.12 - Km 22) 3_GTNT 2018" xfId="1950"/>
    <cellStyle name="1_Du toan 558 (Km17+508.12 - Km 22)_Đường BTXM 17-4" xfId="1951"/>
    <cellStyle name="1_Du toan 558 (Km17+508.12 - Km 22)_Phụ luc goi 5" xfId="334"/>
    <cellStyle name="1_Du toan bo sung (11-2004)" xfId="335"/>
    <cellStyle name="1_Du toan Cang Vung Ang (Tham tra 3-11-06)" xfId="336"/>
    <cellStyle name="1_Du toan Cang Vung Ang ngay 09-8-06 " xfId="337"/>
    <cellStyle name="1_Du toan dieu chin theo don gia moi (1-2-2007)" xfId="338"/>
    <cellStyle name="1_Du toan Goi 1" xfId="339"/>
    <cellStyle name="1_du toan goi 12" xfId="340"/>
    <cellStyle name="1_Du toan Goi 2" xfId="341"/>
    <cellStyle name="1_Du toan Huong Lam - Ban Giang (ngay28-11-06)" xfId="342"/>
    <cellStyle name="1_Du toan KT-TCsua theo TT 03 - YC 471" xfId="343"/>
    <cellStyle name="1_Du toan ngay (28-10-2005)" xfId="344"/>
    <cellStyle name="1_Du toan ngay 1-9-2004 (version 1)" xfId="345"/>
    <cellStyle name="1_Du toan Phuong lam" xfId="346"/>
    <cellStyle name="1_Du toan QL 27 (23-12-2005)" xfId="347"/>
    <cellStyle name="1_DuAnKT ngay 11-2-2006" xfId="348"/>
    <cellStyle name="1_DUONGNOIVUNG-QTHANG-QLUU" xfId="349"/>
    <cellStyle name="1_G_I TCDBVN. BCQTC_U QUANG DAI.QL62.(11)" xfId="350"/>
    <cellStyle name="1_Gia goi 1" xfId="362"/>
    <cellStyle name="1_Gia_VL cau-JIBIC-Ha-tinh" xfId="363"/>
    <cellStyle name="1_Gia_VLQL48_duyet " xfId="364"/>
    <cellStyle name="1_Gia_VLQL48_duyet _Phụ luc goi 5" xfId="365"/>
    <cellStyle name="1_goi 1" xfId="351"/>
    <cellStyle name="1_Goi 1 (TT04)" xfId="352"/>
    <cellStyle name="1_goi 1 duyet theo luong mo (an)" xfId="353"/>
    <cellStyle name="1_Goi 1_1" xfId="354"/>
    <cellStyle name="1_Goi so 1" xfId="355"/>
    <cellStyle name="1_Goi thau so 2 (20-6-2006)" xfId="356"/>
    <cellStyle name="1_Goi02(25-05-2006)" xfId="357"/>
    <cellStyle name="1_Goi1N206" xfId="358"/>
    <cellStyle name="1_Goi2N206" xfId="359"/>
    <cellStyle name="1_Goi4N216" xfId="360"/>
    <cellStyle name="1_Goi5N216" xfId="361"/>
    <cellStyle name="1_Hoi Song" xfId="366"/>
    <cellStyle name="1_HT-LO" xfId="367"/>
    <cellStyle name="1_HTLO-TKKT(15-2-08)" xfId="368"/>
    <cellStyle name="1_Khoi luong" xfId="384"/>
    <cellStyle name="1_Khoi luong doan 1" xfId="385"/>
    <cellStyle name="1_Khoi luong doan 2" xfId="386"/>
    <cellStyle name="1_Khoi luong goi 1-QL4D" xfId="387"/>
    <cellStyle name="1_Khoi Luong Hoang Truong - Hoang Phu" xfId="388"/>
    <cellStyle name="1_Khoi luong QL8B" xfId="389"/>
    <cellStyle name="1_KL" xfId="369"/>
    <cellStyle name="1_KL goi 1" xfId="370"/>
    <cellStyle name="1_Kl6-6-05" xfId="371"/>
    <cellStyle name="1_Kldoan3" xfId="372"/>
    <cellStyle name="1_Klnutgiao" xfId="373"/>
    <cellStyle name="1_KLPA2s" xfId="374"/>
    <cellStyle name="1_KlQdinhduyet" xfId="375"/>
    <cellStyle name="1_KlQdinhduyet_Phụ luc goi 5" xfId="376"/>
    <cellStyle name="1_KlQL4goi5KCS" xfId="377"/>
    <cellStyle name="1_Kltayth" xfId="378"/>
    <cellStyle name="1_KltaythQDduyet" xfId="379"/>
    <cellStyle name="1_Kluong4-2004" xfId="380"/>
    <cellStyle name="1_Km198-Km 206(3-6-09)" xfId="381"/>
    <cellStyle name="1_Km329-Km350 (7-6)" xfId="382"/>
    <cellStyle name="1_Km4-Km8+800" xfId="383"/>
    <cellStyle name="1_Long_Lien_Phuong_BVTC" xfId="390"/>
    <cellStyle name="1_Luong A6" xfId="391"/>
    <cellStyle name="1_maugiacotaluy" xfId="392"/>
    <cellStyle name="1_My Thanh Son Thanh" xfId="393"/>
    <cellStyle name="1_Nhom I" xfId="394"/>
    <cellStyle name="1_Project N.Du" xfId="395"/>
    <cellStyle name="1_Project N.Du.dien" xfId="396"/>
    <cellStyle name="1_Project QL4" xfId="397"/>
    <cellStyle name="1_Project QL4 goi 7" xfId="398"/>
    <cellStyle name="1_Project QL4 goi5" xfId="399"/>
    <cellStyle name="1_Project QL4 goi8" xfId="400"/>
    <cellStyle name="1_QL1A-SUA2005" xfId="401"/>
    <cellStyle name="1_Sheet1" xfId="402"/>
    <cellStyle name="1_SuoiTon" xfId="403"/>
    <cellStyle name="1_t" xfId="404"/>
    <cellStyle name="1_Tay THoa" xfId="405"/>
    <cellStyle name="1_TDT 3 xa VA chinh thuc" xfId="406"/>
    <cellStyle name="1_TH Nguon NTM 2014" xfId="419"/>
    <cellStyle name="1_TH Nguon NTM 2015" xfId="420"/>
    <cellStyle name="1_Tham tra (8-11)1" xfId="421"/>
    <cellStyle name="1_THKLsua_cuoi" xfId="422"/>
    <cellStyle name="1_Tinh KLHC goi 1" xfId="407"/>
    <cellStyle name="1_tmthiet ke" xfId="408"/>
    <cellStyle name="1_tmthiet ke1" xfId="409"/>
    <cellStyle name="1_Tong hop DT dieu chinh duong 38-95" xfId="410"/>
    <cellStyle name="1_Tong hop khoi luong duong 557 (30-5-2006)" xfId="412"/>
    <cellStyle name="1_tong hop kl nen mat" xfId="411"/>
    <cellStyle name="1_Tong muc dau tu" xfId="413"/>
    <cellStyle name="1_Tong muc KT 20-11 Tan Huong Tuyen2" xfId="414"/>
    <cellStyle name="1_TRUNG PMU 5" xfId="423"/>
    <cellStyle name="1_Tuyen (20-6-11 PA 2)" xfId="415"/>
    <cellStyle name="1_Tuyen (21-7-11)-doan 1" xfId="416"/>
    <cellStyle name="1_Tuyen so 1-Km0+00 - Km0+852.56" xfId="417"/>
    <cellStyle name="1_TV sua ngay 02-08-06" xfId="418"/>
    <cellStyle name="1_VatLieu 3 cau -NA" xfId="424"/>
    <cellStyle name="1_Yen Na - Yen Tinh  du an 30 -10-2006- Theo 51 bu may" xfId="425"/>
    <cellStyle name="1_Yen Na - Yen Tinh Theo 51 bu may Ghep" xfId="426"/>
    <cellStyle name="1_Yen Na - Yen Tinh Theo 51 -TV NA Ghep" xfId="427"/>
    <cellStyle name="1_Yen Na-Yen Tinh 07" xfId="428"/>
    <cellStyle name="1_ÿÿÿÿÿ" xfId="429"/>
    <cellStyle name="1_ÿÿÿÿÿ_1" xfId="430"/>
    <cellStyle name="1_ÿÿÿÿÿ_Bao cao thang G1" xfId="431"/>
    <cellStyle name="1_ÿÿÿÿÿ_Book1" xfId="432"/>
    <cellStyle name="1_ÿÿÿÿÿ_Book1_Phụ luc goi 5" xfId="433"/>
    <cellStyle name="1_ÿÿÿÿÿ_DON GIA GIAOTHAU TRU CHONG GIA QUANG DAI" xfId="435"/>
    <cellStyle name="1_ÿÿÿÿÿ_Don gia Goi thau so 1 (872)" xfId="434"/>
    <cellStyle name="1_ÿÿÿÿÿ_DTduong-goi1" xfId="436"/>
    <cellStyle name="1_ÿÿÿÿÿ_dutoanLCSP04-km0-5-goi1 (Ban 5 sua 24-8)" xfId="437"/>
    <cellStyle name="1_ÿÿÿÿÿ_G_I TCDBVN. BCQTC_U QUANG DAI.QL62.(11)" xfId="438"/>
    <cellStyle name="1_ÿÿÿÿÿ_Tinh KLHC goi 1" xfId="439"/>
    <cellStyle name="1_ÿÿÿÿÿ_Tong hop DT dieu chinh duong 38-95" xfId="440"/>
    <cellStyle name="_x0001_1¼„½(" xfId="441"/>
    <cellStyle name="_x0001_1¼½(" xfId="442"/>
    <cellStyle name="12" xfId="443"/>
    <cellStyle name="123" xfId="444"/>
    <cellStyle name="123w" xfId="445"/>
    <cellStyle name="15" xfId="446"/>
    <cellStyle name="¹éºÐÀ²_      " xfId="447"/>
    <cellStyle name="2" xfId="448"/>
    <cellStyle name="2_0D5B6000" xfId="449"/>
    <cellStyle name="2_6.Bang_luong_moi_XDCB" xfId="450"/>
    <cellStyle name="2_A che do KS +chi BQL" xfId="451"/>
    <cellStyle name="2_BANG CAM COC GPMB 8km" xfId="452"/>
    <cellStyle name="2_Bang tong hop khoi luong" xfId="453"/>
    <cellStyle name="2_BC thang" xfId="454"/>
    <cellStyle name="2_Book1" xfId="455"/>
    <cellStyle name="2_Book1_02-07 Tuyen chinh" xfId="456"/>
    <cellStyle name="2_Book1_02-07Tuyen Nhanh" xfId="457"/>
    <cellStyle name="2_Book1_1" xfId="458"/>
    <cellStyle name="2_Book1_1_Phụ luc goi 5" xfId="459"/>
    <cellStyle name="2_Book1_BC thang" xfId="460"/>
    <cellStyle name="2_Book1_Book1" xfId="461"/>
    <cellStyle name="2_Book1_Cau Hoa Son Km 1+441.06 (14-12-2006)" xfId="462"/>
    <cellStyle name="2_Book1_Cau Hoa Son Km 1+441.06 (22-10-2006)" xfId="463"/>
    <cellStyle name="2_Book1_Cau Hoa Son Km 1+441.06 (24-10-2006)" xfId="464"/>
    <cellStyle name="2_Book1_Cau Nam Tot(ngay 2-10-2006)" xfId="465"/>
    <cellStyle name="2_Book1_CAU XOP XANG II(su­a)" xfId="466"/>
    <cellStyle name="2_Book1_Dieu phoi dat goi 1" xfId="467"/>
    <cellStyle name="2_Book1_Dieu phoi dat goi 2" xfId="468"/>
    <cellStyle name="2_Book1_DT 27-9-2006 nop SKH" xfId="469"/>
    <cellStyle name="2_Book1_DT Kha thi ngay 11-2-06" xfId="470"/>
    <cellStyle name="2_Book1_DT ngay 04-01-2006" xfId="471"/>
    <cellStyle name="2_Book1_DT ngay 11-4-2006" xfId="472"/>
    <cellStyle name="2_Book1_DT ngay 15-11-05" xfId="473"/>
    <cellStyle name="2_Book1_DT theo DM24" xfId="474"/>
    <cellStyle name="2_Book1_DT Yen Na - Yen Tinh Theo 51 bu may CT8" xfId="475"/>
    <cellStyle name="2_Book1_Du toan KT-TCsua theo TT 03 - YC 471" xfId="476"/>
    <cellStyle name="2_Book1_Du toan Phuong lam" xfId="477"/>
    <cellStyle name="2_Book1_Du toan QL 27 (23-12-2005)" xfId="478"/>
    <cellStyle name="2_Book1_DuAnKT ngay 11-2-2006" xfId="479"/>
    <cellStyle name="2_Book1_Goi 1" xfId="480"/>
    <cellStyle name="2_Book1_Goi thau so 2 (20-6-2006)" xfId="481"/>
    <cellStyle name="2_Book1_Goi02(25-05-2006)" xfId="482"/>
    <cellStyle name="2_Book1_K C N - HUNG DONG L.NHUA" xfId="483"/>
    <cellStyle name="2_Book1_Khoi Luong Hoang Truong - Hoang Phu" xfId="485"/>
    <cellStyle name="2_Book1_KLdao chuan" xfId="484"/>
    <cellStyle name="2_Book1_Muong TL" xfId="486"/>
    <cellStyle name="2_Book1_Sua -  Nam Cam 07" xfId="487"/>
    <cellStyle name="2_Book1_T4-nhanh1(17-6)" xfId="488"/>
    <cellStyle name="2_Book1_Tong muc KT 20-11 Tan Huong Tuyen2" xfId="489"/>
    <cellStyle name="2_Book1_Tuyen so 1-Km0+00 - Km0+852.56" xfId="490"/>
    <cellStyle name="2_Book1_TV sua ngay 02-08-06" xfId="491"/>
    <cellStyle name="2_Book1_xop nhi Gia Q4( 7-3-07)" xfId="492"/>
    <cellStyle name="2_Book1_Yen Na-Yen Tinh 07" xfId="493"/>
    <cellStyle name="2_Book1_Yen Na-Yen tinh 11" xfId="494"/>
    <cellStyle name="2_Book1_ÿÿÿÿÿ" xfId="495"/>
    <cellStyle name="2_C" xfId="496"/>
    <cellStyle name="2_Cau Hoi 115" xfId="497"/>
    <cellStyle name="2_Cau Hua Trai (TT 04)" xfId="498"/>
    <cellStyle name="2_Cau Nam Tot(ngay 2-10-2006)" xfId="499"/>
    <cellStyle name="2_Cau Thanh Ha 1" xfId="500"/>
    <cellStyle name="2_Cau thuy dien Ban La (Cu Anh)" xfId="501"/>
    <cellStyle name="2_Cau thuy dien Ban La (Cu Anh) 2" xfId="502"/>
    <cellStyle name="2_Cau thuy dien Ban La (Cu Anh) 3" xfId="503"/>
    <cellStyle name="2_Cau thuy dien Ban La (Cu Anh) 3 2" xfId="1952"/>
    <cellStyle name="2_Cau thuy dien Ban La (Cu Anh) 3 3" xfId="1953"/>
    <cellStyle name="2_Cau thuy dien Ban La (Cu Anh) 3 4" xfId="1954"/>
    <cellStyle name="2_Cau thuy dien Ban La (Cu Anh) 3 5" xfId="1955"/>
    <cellStyle name="2_Cau thuy dien Ban La (Cu Anh) 3_GTNT 2018" xfId="1956"/>
    <cellStyle name="2_Cau thuy dien Ban La (Cu Anh)_Đường BTXM 17-4" xfId="1957"/>
    <cellStyle name="2_Cau thuy dien Ban La (Cu Anh)_Phụ luc goi 5" xfId="504"/>
    <cellStyle name="2_CAU XOP XANG II(su­a)" xfId="505"/>
    <cellStyle name="2_Chau Thon - Tan Xuan (KCS 8-12-06)" xfId="508"/>
    <cellStyle name="2_Chi phi KS" xfId="509"/>
    <cellStyle name="2_cong" xfId="506"/>
    <cellStyle name="2_cuong sua 9.10" xfId="507"/>
    <cellStyle name="2_Dakt-Cau tinh Hua Phan" xfId="510"/>
    <cellStyle name="2_DIEN" xfId="511"/>
    <cellStyle name="2_Dieu phoi dat goi 1" xfId="512"/>
    <cellStyle name="2_Dieu phoi dat goi 2" xfId="513"/>
    <cellStyle name="2_Dinh muc thiet ke" xfId="514"/>
    <cellStyle name="2_DONGIA" xfId="515"/>
    <cellStyle name="2_DT Kha thi ngay 11-2-06" xfId="518"/>
    <cellStyle name="2_DT KS Cam LAc-10-05-07" xfId="516"/>
    <cellStyle name="2_DT KT ngay 10-9-2005" xfId="517"/>
    <cellStyle name="2_DT ngay 04-01-2006" xfId="519"/>
    <cellStyle name="2_DT ngay 11-4-2006" xfId="520"/>
    <cellStyle name="2_DT ngay 15-11-05" xfId="521"/>
    <cellStyle name="2_DT theo DM24" xfId="522"/>
    <cellStyle name="2_DT Yen Na - Yen Tinh Theo 51 bu may CT8" xfId="523"/>
    <cellStyle name="2_Dtdchinh2397" xfId="524"/>
    <cellStyle name="2_Dtdchinh2397_Phụ luc goi 5" xfId="525"/>
    <cellStyle name="2_DTXL goi 11(20-9-05)" xfId="526"/>
    <cellStyle name="2_du toan" xfId="527"/>
    <cellStyle name="2_du toan (03-11-05)" xfId="528"/>
    <cellStyle name="2_Du toan (12-05-2005) Tham dinh" xfId="529"/>
    <cellStyle name="2_Du toan (23-05-2005) Tham dinh" xfId="530"/>
    <cellStyle name="2_Du toan (5 - 04 - 2004)" xfId="531"/>
    <cellStyle name="2_Du toan (6-3-2005)" xfId="532"/>
    <cellStyle name="2_Du toan (Ban A)" xfId="533"/>
    <cellStyle name="2_Du toan (ngay 13 - 07 - 2004)" xfId="534"/>
    <cellStyle name="2_Du toan (ngay 25-9-06)" xfId="535"/>
    <cellStyle name="2_Du toan 558 (Km17+508.12 - Km 22)" xfId="536"/>
    <cellStyle name="2_Du toan 558 (Km17+508.12 - Km 22) 2" xfId="537"/>
    <cellStyle name="2_Du toan 558 (Km17+508.12 - Km 22) 3" xfId="538"/>
    <cellStyle name="2_Du toan 558 (Km17+508.12 - Km 22) 3 2" xfId="1958"/>
    <cellStyle name="2_Du toan 558 (Km17+508.12 - Km 22) 3 3" xfId="1959"/>
    <cellStyle name="2_Du toan 558 (Km17+508.12 - Km 22) 3 4" xfId="1960"/>
    <cellStyle name="2_Du toan 558 (Km17+508.12 - Km 22) 3 5" xfId="1961"/>
    <cellStyle name="2_Du toan 558 (Km17+508.12 - Km 22) 3_GTNT 2018" xfId="1962"/>
    <cellStyle name="2_Du toan 558 (Km17+508.12 - Km 22)_Đường BTXM 17-4" xfId="1963"/>
    <cellStyle name="2_Du toan 558 (Km17+508.12 - Km 22)_Phụ luc goi 5" xfId="539"/>
    <cellStyle name="2_Du toan bo sung (11-2004)" xfId="540"/>
    <cellStyle name="2_Du toan Cang Vung Ang (Tham tra 3-11-06)" xfId="541"/>
    <cellStyle name="2_Du toan Cang Vung Ang ngay 09-8-06 " xfId="542"/>
    <cellStyle name="2_Du toan dieu chin theo don gia moi (1-2-2007)" xfId="543"/>
    <cellStyle name="2_Du toan Goi 1" xfId="544"/>
    <cellStyle name="2_du toan goi 12" xfId="545"/>
    <cellStyle name="2_Du toan Goi 2" xfId="546"/>
    <cellStyle name="2_Du toan Huong Lam - Ban Giang (ngay28-11-06)" xfId="547"/>
    <cellStyle name="2_Du toan KT-TCsua theo TT 03 - YC 471" xfId="548"/>
    <cellStyle name="2_Du toan ngay (28-10-2005)" xfId="549"/>
    <cellStyle name="2_Du toan ngay 1-9-2004 (version 1)" xfId="550"/>
    <cellStyle name="2_Du toan Phuong lam" xfId="551"/>
    <cellStyle name="2_Du toan QL 27 (23-12-2005)" xfId="552"/>
    <cellStyle name="2_DuAnKT ngay 11-2-2006" xfId="553"/>
    <cellStyle name="2_DUONGNOIVUNG-QTHANG-QLUU" xfId="554"/>
    <cellStyle name="2_Gia goi 1" xfId="566"/>
    <cellStyle name="2_Gia_VL cau-JIBIC-Ha-tinh" xfId="567"/>
    <cellStyle name="2_Gia_VLQL48_duyet " xfId="568"/>
    <cellStyle name="2_Gia_VLQL48_duyet _Phụ luc goi 5" xfId="569"/>
    <cellStyle name="2_goi 1" xfId="555"/>
    <cellStyle name="2_Goi 1 (TT04)" xfId="556"/>
    <cellStyle name="2_goi 1 duyet theo luong mo (an)" xfId="557"/>
    <cellStyle name="2_Goi 1_1" xfId="558"/>
    <cellStyle name="2_Goi so 1" xfId="559"/>
    <cellStyle name="2_Goi thau so 2 (20-6-2006)" xfId="560"/>
    <cellStyle name="2_Goi02(25-05-2006)" xfId="561"/>
    <cellStyle name="2_Goi1N206" xfId="562"/>
    <cellStyle name="2_Goi2N206" xfId="563"/>
    <cellStyle name="2_Goi4N216" xfId="564"/>
    <cellStyle name="2_Goi5N216" xfId="565"/>
    <cellStyle name="2_Hoi Song" xfId="570"/>
    <cellStyle name="2_HT-LO" xfId="571"/>
    <cellStyle name="2_Khoi luong" xfId="586"/>
    <cellStyle name="2_Khoi luong doan 1" xfId="587"/>
    <cellStyle name="2_Khoi luong doan 2" xfId="588"/>
    <cellStyle name="2_Khoi luong goi 1-QL4D" xfId="589"/>
    <cellStyle name="2_Khoi Luong Hoang Truong - Hoang Phu" xfId="590"/>
    <cellStyle name="2_Khoi luong QL8B" xfId="591"/>
    <cellStyle name="2_KL" xfId="572"/>
    <cellStyle name="2_KL goi 1" xfId="573"/>
    <cellStyle name="2_Kl6-6-05" xfId="574"/>
    <cellStyle name="2_Kldoan3" xfId="575"/>
    <cellStyle name="2_Klnutgiao" xfId="576"/>
    <cellStyle name="2_KLPA2s" xfId="577"/>
    <cellStyle name="2_KlQdinhduyet" xfId="578"/>
    <cellStyle name="2_KlQdinhduyet_Phụ luc goi 5" xfId="579"/>
    <cellStyle name="2_KlQL4goi5KCS" xfId="580"/>
    <cellStyle name="2_Kltayth" xfId="581"/>
    <cellStyle name="2_KltaythQDduyet" xfId="582"/>
    <cellStyle name="2_Kluong4-2004" xfId="583"/>
    <cellStyle name="2_Km329-Km350 (7-6)" xfId="584"/>
    <cellStyle name="2_Km4-Km8+800" xfId="585"/>
    <cellStyle name="2_Long_Lien_Phuong_BVTC" xfId="592"/>
    <cellStyle name="2_Luong A6" xfId="593"/>
    <cellStyle name="2_maugiacotaluy" xfId="594"/>
    <cellStyle name="2_My Thanh Son Thanh" xfId="595"/>
    <cellStyle name="2_Nhom I" xfId="596"/>
    <cellStyle name="2_Project N.Du" xfId="597"/>
    <cellStyle name="2_Project N.Du.dien" xfId="598"/>
    <cellStyle name="2_Project QL4" xfId="599"/>
    <cellStyle name="2_Project QL4 goi 7" xfId="600"/>
    <cellStyle name="2_Project QL4 goi5" xfId="601"/>
    <cellStyle name="2_Project QL4 goi8" xfId="602"/>
    <cellStyle name="2_QL1A-SUA2005" xfId="603"/>
    <cellStyle name="2_Sheet1" xfId="604"/>
    <cellStyle name="2_SuoiTon" xfId="605"/>
    <cellStyle name="2_t" xfId="606"/>
    <cellStyle name="2_Tay THoa" xfId="607"/>
    <cellStyle name="2_Tham tra (8-11)1" xfId="618"/>
    <cellStyle name="2_THKLsua_cuoi" xfId="619"/>
    <cellStyle name="2_Tinh KLHC goi 1" xfId="608"/>
    <cellStyle name="2_tmthiet ke" xfId="609"/>
    <cellStyle name="2_tmthiet ke1" xfId="610"/>
    <cellStyle name="2_Tong hop DT dieu chinh duong 38-95" xfId="611"/>
    <cellStyle name="2_Tong hop khoi luong duong 557 (30-5-2006)" xfId="613"/>
    <cellStyle name="2_tong hop kl nen mat" xfId="612"/>
    <cellStyle name="2_Tong muc dau tu" xfId="614"/>
    <cellStyle name="2_Tong muc KT 20-11 Tan Huong Tuyen2" xfId="615"/>
    <cellStyle name="2_TRUNG PMU 5" xfId="620"/>
    <cellStyle name="2_Tuyen so 1-Km0+00 - Km0+852.56" xfId="616"/>
    <cellStyle name="2_TV sua ngay 02-08-06" xfId="617"/>
    <cellStyle name="2_VatLieu 3 cau -NA" xfId="621"/>
    <cellStyle name="2_Yen Na - Yen Tinh  du an 30 -10-2006- Theo 51 bu may" xfId="622"/>
    <cellStyle name="2_Yen Na - Yen Tinh Theo 51 bu may Ghep" xfId="623"/>
    <cellStyle name="2_Yen Na - Yen Tinh Theo 51 -TV NA Ghep" xfId="624"/>
    <cellStyle name="2_Yen Na-Yen Tinh 07" xfId="625"/>
    <cellStyle name="2_ÿÿÿÿÿ" xfId="626"/>
    <cellStyle name="2_ÿÿÿÿÿ_1" xfId="627"/>
    <cellStyle name="2_ÿÿÿÿÿ_Bao cao thang G1" xfId="628"/>
    <cellStyle name="2_ÿÿÿÿÿ_Book1" xfId="629"/>
    <cellStyle name="2_ÿÿÿÿÿ_Book1_Phụ luc goi 5" xfId="630"/>
    <cellStyle name="2_ÿÿÿÿÿ_Don gia Goi thau so 1 (872)" xfId="631"/>
    <cellStyle name="2_ÿÿÿÿÿ_DTduong-goi1" xfId="632"/>
    <cellStyle name="2_ÿÿÿÿÿ_dutoanLCSP04-km0-5-goi1 (Ban 5 sua 24-8)" xfId="633"/>
    <cellStyle name="2_ÿÿÿÿÿ_Tinh KLHC goi 1" xfId="634"/>
    <cellStyle name="2_ÿÿÿÿÿ_Tong hop DT dieu chinh duong 38-95" xfId="635"/>
    <cellStyle name="20" xfId="636"/>
    <cellStyle name="20% - Accent1 2" xfId="637"/>
    <cellStyle name="20% - Accent1 2 2" xfId="1964"/>
    <cellStyle name="20% - Accent2 2" xfId="638"/>
    <cellStyle name="20% - Accent2 2 2" xfId="1965"/>
    <cellStyle name="20% - Accent3 2" xfId="639"/>
    <cellStyle name="20% - Accent3 2 2" xfId="1966"/>
    <cellStyle name="20% - Accent4 2" xfId="640"/>
    <cellStyle name="20% - Accent4 2 2" xfId="1967"/>
    <cellStyle name="20% - Accent5 2" xfId="641"/>
    <cellStyle name="20% - Accent5 2 2" xfId="1968"/>
    <cellStyle name="20% - Accent6 2" xfId="642"/>
    <cellStyle name="20% - Accent6 2 2" xfId="1969"/>
    <cellStyle name="20% - Nhấn1" xfId="643"/>
    <cellStyle name="20% - Nhấn2" xfId="644"/>
    <cellStyle name="20% - Nhấn3" xfId="645"/>
    <cellStyle name="20% - Nhấn4" xfId="646"/>
    <cellStyle name="20% - Nhấn5" xfId="647"/>
    <cellStyle name="20% - Nhấn6" xfId="648"/>
    <cellStyle name="3" xfId="649"/>
    <cellStyle name="3_0D5B6000" xfId="650"/>
    <cellStyle name="3_6.Bang_luong_moi_XDCB" xfId="651"/>
    <cellStyle name="3_A che do KS +chi BQL" xfId="652"/>
    <cellStyle name="3_BANG CAM COC GPMB 8km" xfId="653"/>
    <cellStyle name="3_Bang tong hop khoi luong" xfId="654"/>
    <cellStyle name="3_BC thang" xfId="655"/>
    <cellStyle name="3_Book1" xfId="656"/>
    <cellStyle name="3_Book1_02-07 Tuyen chinh" xfId="657"/>
    <cellStyle name="3_Book1_02-07Tuyen Nhanh" xfId="658"/>
    <cellStyle name="3_Book1_1" xfId="659"/>
    <cellStyle name="3_Book1_1_Phụ luc goi 5" xfId="660"/>
    <cellStyle name="3_Book1_BC thang" xfId="661"/>
    <cellStyle name="3_Book1_Book1" xfId="662"/>
    <cellStyle name="3_Book1_Cau Hoa Son Km 1+441.06 (14-12-2006)" xfId="663"/>
    <cellStyle name="3_Book1_Cau Hoa Son Km 1+441.06 (22-10-2006)" xfId="664"/>
    <cellStyle name="3_Book1_Cau Hoa Son Km 1+441.06 (24-10-2006)" xfId="665"/>
    <cellStyle name="3_Book1_Cau Nam Tot(ngay 2-10-2006)" xfId="666"/>
    <cellStyle name="3_Book1_CAU XOP XANG II(su­a)" xfId="667"/>
    <cellStyle name="3_Book1_Dieu phoi dat goi 1" xfId="668"/>
    <cellStyle name="3_Book1_Dieu phoi dat goi 2" xfId="669"/>
    <cellStyle name="3_Book1_DT 27-9-2006 nop SKH" xfId="670"/>
    <cellStyle name="3_Book1_DT Kha thi ngay 11-2-06" xfId="671"/>
    <cellStyle name="3_Book1_DT ngay 04-01-2006" xfId="672"/>
    <cellStyle name="3_Book1_DT ngay 11-4-2006" xfId="673"/>
    <cellStyle name="3_Book1_DT ngay 15-11-05" xfId="674"/>
    <cellStyle name="3_Book1_DT theo DM24" xfId="675"/>
    <cellStyle name="3_Book1_DT Yen Na - Yen Tinh Theo 51 bu may CT8" xfId="676"/>
    <cellStyle name="3_Book1_Du toan KT-TCsua theo TT 03 - YC 471" xfId="677"/>
    <cellStyle name="3_Book1_Du toan Phuong lam" xfId="678"/>
    <cellStyle name="3_Book1_Du toan QL 27 (23-12-2005)" xfId="679"/>
    <cellStyle name="3_Book1_DuAnKT ngay 11-2-2006" xfId="680"/>
    <cellStyle name="3_Book1_Goi 1" xfId="681"/>
    <cellStyle name="3_Book1_Goi thau so 2 (20-6-2006)" xfId="682"/>
    <cellStyle name="3_Book1_Goi02(25-05-2006)" xfId="683"/>
    <cellStyle name="3_Book1_K C N - HUNG DONG L.NHUA" xfId="684"/>
    <cellStyle name="3_Book1_Khoi Luong Hoang Truong - Hoang Phu" xfId="686"/>
    <cellStyle name="3_Book1_KLdao chuan" xfId="685"/>
    <cellStyle name="3_Book1_Muong TL" xfId="687"/>
    <cellStyle name="3_Book1_Sua -  Nam Cam 07" xfId="688"/>
    <cellStyle name="3_Book1_T4-nhanh1(17-6)" xfId="689"/>
    <cellStyle name="3_Book1_Tong muc KT 20-11 Tan Huong Tuyen2" xfId="690"/>
    <cellStyle name="3_Book1_Tuyen so 1-Km0+00 - Km0+852.56" xfId="691"/>
    <cellStyle name="3_Book1_TV sua ngay 02-08-06" xfId="692"/>
    <cellStyle name="3_Book1_xop nhi Gia Q4( 7-3-07)" xfId="693"/>
    <cellStyle name="3_Book1_Yen Na-Yen Tinh 07" xfId="694"/>
    <cellStyle name="3_Book1_Yen Na-Yen tinh 11" xfId="695"/>
    <cellStyle name="3_Book1_ÿÿÿÿÿ" xfId="696"/>
    <cellStyle name="3_C" xfId="697"/>
    <cellStyle name="3_Cau Hoi 115" xfId="698"/>
    <cellStyle name="3_Cau Hua Trai (TT 04)" xfId="699"/>
    <cellStyle name="3_Cau Nam Tot(ngay 2-10-2006)" xfId="700"/>
    <cellStyle name="3_Cau Thanh Ha 1" xfId="701"/>
    <cellStyle name="3_Cau thuy dien Ban La (Cu Anh)" xfId="702"/>
    <cellStyle name="3_Cau thuy dien Ban La (Cu Anh) 2" xfId="703"/>
    <cellStyle name="3_Cau thuy dien Ban La (Cu Anh) 3" xfId="704"/>
    <cellStyle name="3_Cau thuy dien Ban La (Cu Anh) 3 2" xfId="1970"/>
    <cellStyle name="3_Cau thuy dien Ban La (Cu Anh) 3 3" xfId="1971"/>
    <cellStyle name="3_Cau thuy dien Ban La (Cu Anh) 3 4" xfId="1972"/>
    <cellStyle name="3_Cau thuy dien Ban La (Cu Anh) 3 5" xfId="1973"/>
    <cellStyle name="3_Cau thuy dien Ban La (Cu Anh) 3_GTNT 2018" xfId="1974"/>
    <cellStyle name="3_Cau thuy dien Ban La (Cu Anh)_Đường BTXM 17-4" xfId="1975"/>
    <cellStyle name="3_Cau thuy dien Ban La (Cu Anh)_Phụ luc goi 5" xfId="705"/>
    <cellStyle name="3_CAU XOP XANG II(su­a)" xfId="706"/>
    <cellStyle name="3_Chau Thon - Tan Xuan (KCS 8-12-06)" xfId="709"/>
    <cellStyle name="3_Chi phi KS" xfId="710"/>
    <cellStyle name="3_cong" xfId="707"/>
    <cellStyle name="3_cuong sua 9.10" xfId="708"/>
    <cellStyle name="3_Dakt-Cau tinh Hua Phan" xfId="711"/>
    <cellStyle name="3_DIEN" xfId="712"/>
    <cellStyle name="3_Dieu phoi dat goi 1" xfId="713"/>
    <cellStyle name="3_Dieu phoi dat goi 2" xfId="714"/>
    <cellStyle name="3_Dinh muc thiet ke" xfId="715"/>
    <cellStyle name="3_DONGIA" xfId="716"/>
    <cellStyle name="3_DT Kha thi ngay 11-2-06" xfId="719"/>
    <cellStyle name="3_DT KS Cam LAc-10-05-07" xfId="717"/>
    <cellStyle name="3_DT KT ngay 10-9-2005" xfId="718"/>
    <cellStyle name="3_DT ngay 04-01-2006" xfId="720"/>
    <cellStyle name="3_DT ngay 11-4-2006" xfId="721"/>
    <cellStyle name="3_DT ngay 15-11-05" xfId="722"/>
    <cellStyle name="3_DT theo DM24" xfId="723"/>
    <cellStyle name="3_DT Yen Na - Yen Tinh Theo 51 bu may CT8" xfId="724"/>
    <cellStyle name="3_Dtdchinh2397" xfId="725"/>
    <cellStyle name="3_Dtdchinh2397_Phụ luc goi 5" xfId="726"/>
    <cellStyle name="3_DTXL goi 11(20-9-05)" xfId="727"/>
    <cellStyle name="3_du toan" xfId="728"/>
    <cellStyle name="3_du toan (03-11-05)" xfId="729"/>
    <cellStyle name="3_Du toan (12-05-2005) Tham dinh" xfId="730"/>
    <cellStyle name="3_Du toan (23-05-2005) Tham dinh" xfId="731"/>
    <cellStyle name="3_Du toan (5 - 04 - 2004)" xfId="732"/>
    <cellStyle name="3_Du toan (6-3-2005)" xfId="733"/>
    <cellStyle name="3_Du toan (Ban A)" xfId="734"/>
    <cellStyle name="3_Du toan (ngay 13 - 07 - 2004)" xfId="735"/>
    <cellStyle name="3_Du toan (ngay 25-9-06)" xfId="736"/>
    <cellStyle name="3_Du toan 558 (Km17+508.12 - Km 22)" xfId="737"/>
    <cellStyle name="3_Du toan 558 (Km17+508.12 - Km 22) 2" xfId="738"/>
    <cellStyle name="3_Du toan 558 (Km17+508.12 - Km 22) 3" xfId="739"/>
    <cellStyle name="3_Du toan 558 (Km17+508.12 - Km 22) 3 2" xfId="1976"/>
    <cellStyle name="3_Du toan 558 (Km17+508.12 - Km 22) 3 3" xfId="1977"/>
    <cellStyle name="3_Du toan 558 (Km17+508.12 - Km 22) 3 4" xfId="1978"/>
    <cellStyle name="3_Du toan 558 (Km17+508.12 - Km 22) 3 5" xfId="1979"/>
    <cellStyle name="3_Du toan 558 (Km17+508.12 - Km 22) 3_GTNT 2018" xfId="1980"/>
    <cellStyle name="3_Du toan 558 (Km17+508.12 - Km 22)_Đường BTXM 17-4" xfId="1981"/>
    <cellStyle name="3_Du toan 558 (Km17+508.12 - Km 22)_Phụ luc goi 5" xfId="740"/>
    <cellStyle name="3_Du toan bo sung (11-2004)" xfId="741"/>
    <cellStyle name="3_Du toan Cang Vung Ang (Tham tra 3-11-06)" xfId="742"/>
    <cellStyle name="3_Du toan Cang Vung Ang ngay 09-8-06 " xfId="743"/>
    <cellStyle name="3_Du toan dieu chin theo don gia moi (1-2-2007)" xfId="744"/>
    <cellStyle name="3_Du toan Goi 1" xfId="745"/>
    <cellStyle name="3_du toan goi 12" xfId="746"/>
    <cellStyle name="3_Du toan Goi 2" xfId="747"/>
    <cellStyle name="3_Du toan Huong Lam - Ban Giang (ngay28-11-06)" xfId="748"/>
    <cellStyle name="3_Du toan KT-TCsua theo TT 03 - YC 471" xfId="749"/>
    <cellStyle name="3_Du toan ngay (28-10-2005)" xfId="750"/>
    <cellStyle name="3_Du toan ngay 1-9-2004 (version 1)" xfId="751"/>
    <cellStyle name="3_Du toan Phuong lam" xfId="752"/>
    <cellStyle name="3_Du toan QL 27 (23-12-2005)" xfId="753"/>
    <cellStyle name="3_DuAnKT ngay 11-2-2006" xfId="754"/>
    <cellStyle name="3_DUONGNOIVUNG-QTHANG-QLUU" xfId="755"/>
    <cellStyle name="3_Gia goi 1" xfId="767"/>
    <cellStyle name="3_Gia_VL cau-JIBIC-Ha-tinh" xfId="768"/>
    <cellStyle name="3_Gia_VLQL48_duyet " xfId="769"/>
    <cellStyle name="3_Gia_VLQL48_duyet _Phụ luc goi 5" xfId="770"/>
    <cellStyle name="3_goi 1" xfId="756"/>
    <cellStyle name="3_Goi 1 (TT04)" xfId="757"/>
    <cellStyle name="3_goi 1 duyet theo luong mo (an)" xfId="758"/>
    <cellStyle name="3_Goi 1_1" xfId="759"/>
    <cellStyle name="3_Goi so 1" xfId="760"/>
    <cellStyle name="3_Goi thau so 2 (20-6-2006)" xfId="761"/>
    <cellStyle name="3_Goi02(25-05-2006)" xfId="762"/>
    <cellStyle name="3_Goi1N206" xfId="763"/>
    <cellStyle name="3_Goi2N206" xfId="764"/>
    <cellStyle name="3_Goi4N216" xfId="765"/>
    <cellStyle name="3_Goi5N216" xfId="766"/>
    <cellStyle name="3_Hoi Song" xfId="771"/>
    <cellStyle name="3_HT-LO" xfId="772"/>
    <cellStyle name="3_Khoi luong" xfId="787"/>
    <cellStyle name="3_Khoi luong doan 1" xfId="788"/>
    <cellStyle name="3_Khoi luong doan 2" xfId="789"/>
    <cellStyle name="3_Khoi luong goi 1-QL4D" xfId="790"/>
    <cellStyle name="3_Khoi Luong Hoang Truong - Hoang Phu" xfId="791"/>
    <cellStyle name="3_Khoi luong QL8B" xfId="792"/>
    <cellStyle name="3_KL" xfId="773"/>
    <cellStyle name="3_KL goi 1" xfId="774"/>
    <cellStyle name="3_Kl6-6-05" xfId="775"/>
    <cellStyle name="3_Kldoan3" xfId="776"/>
    <cellStyle name="3_Klnutgiao" xfId="777"/>
    <cellStyle name="3_KLPA2s" xfId="778"/>
    <cellStyle name="3_KlQdinhduyet" xfId="779"/>
    <cellStyle name="3_KlQdinhduyet_Phụ luc goi 5" xfId="780"/>
    <cellStyle name="3_KlQL4goi5KCS" xfId="781"/>
    <cellStyle name="3_Kltayth" xfId="782"/>
    <cellStyle name="3_KltaythQDduyet" xfId="783"/>
    <cellStyle name="3_Kluong4-2004" xfId="784"/>
    <cellStyle name="3_Km329-Km350 (7-6)" xfId="785"/>
    <cellStyle name="3_Km4-Km8+800" xfId="786"/>
    <cellStyle name="3_Long_Lien_Phuong_BVTC" xfId="793"/>
    <cellStyle name="3_Luong A6" xfId="794"/>
    <cellStyle name="3_maugiacotaluy" xfId="795"/>
    <cellStyle name="3_My Thanh Son Thanh" xfId="796"/>
    <cellStyle name="3_Nhom I" xfId="797"/>
    <cellStyle name="3_Project N.Du" xfId="798"/>
    <cellStyle name="3_Project N.Du.dien" xfId="799"/>
    <cellStyle name="3_Project QL4" xfId="800"/>
    <cellStyle name="3_Project QL4 goi 7" xfId="801"/>
    <cellStyle name="3_Project QL4 goi5" xfId="802"/>
    <cellStyle name="3_Project QL4 goi8" xfId="803"/>
    <cellStyle name="3_QL1A-SUA2005" xfId="804"/>
    <cellStyle name="3_Sheet1" xfId="805"/>
    <cellStyle name="3_SuoiTon" xfId="806"/>
    <cellStyle name="3_t" xfId="807"/>
    <cellStyle name="3_Tay THoa" xfId="808"/>
    <cellStyle name="3_Tham tra (8-11)1" xfId="819"/>
    <cellStyle name="3_THKLsua_cuoi" xfId="820"/>
    <cellStyle name="3_Tinh KLHC goi 1" xfId="809"/>
    <cellStyle name="3_tmthiet ke" xfId="810"/>
    <cellStyle name="3_tmthiet ke1" xfId="811"/>
    <cellStyle name="3_Tong hop DT dieu chinh duong 38-95" xfId="812"/>
    <cellStyle name="3_Tong hop khoi luong duong 557 (30-5-2006)" xfId="814"/>
    <cellStyle name="3_tong hop kl nen mat" xfId="813"/>
    <cellStyle name="3_Tong muc dau tu" xfId="815"/>
    <cellStyle name="3_Tong muc KT 20-11 Tan Huong Tuyen2" xfId="816"/>
    <cellStyle name="3_Tuyen so 1-Km0+00 - Km0+852.56" xfId="817"/>
    <cellStyle name="3_TV sua ngay 02-08-06" xfId="818"/>
    <cellStyle name="3_VatLieu 3 cau -NA" xfId="821"/>
    <cellStyle name="3_Yen Na - Yen Tinh  du an 30 -10-2006- Theo 51 bu may" xfId="822"/>
    <cellStyle name="3_Yen Na - Yen Tinh Theo 51 bu may Ghep" xfId="823"/>
    <cellStyle name="3_Yen Na - Yen Tinh Theo 51 -TV NA Ghep" xfId="824"/>
    <cellStyle name="3_Yen Na-Yen Tinh 07" xfId="825"/>
    <cellStyle name="3_ÿÿÿÿÿ" xfId="826"/>
    <cellStyle name="3_ÿÿÿÿÿ_1" xfId="827"/>
    <cellStyle name="4" xfId="828"/>
    <cellStyle name="4_0D5B6000" xfId="829"/>
    <cellStyle name="4_6.Bang_luong_moi_XDCB" xfId="830"/>
    <cellStyle name="4_A che do KS +chi BQL" xfId="831"/>
    <cellStyle name="4_BANG CAM COC GPMB 8km" xfId="832"/>
    <cellStyle name="4_Bang tong hop khoi luong" xfId="833"/>
    <cellStyle name="4_BC thang" xfId="834"/>
    <cellStyle name="4_Book1" xfId="835"/>
    <cellStyle name="4_Book1_02-07 Tuyen chinh" xfId="836"/>
    <cellStyle name="4_Book1_02-07Tuyen Nhanh" xfId="837"/>
    <cellStyle name="4_Book1_1" xfId="838"/>
    <cellStyle name="4_Book1_1_Phụ luc goi 5" xfId="839"/>
    <cellStyle name="4_Book1_BC thang" xfId="840"/>
    <cellStyle name="4_Book1_Book1" xfId="841"/>
    <cellStyle name="4_Book1_Cau Hoa Son Km 1+441.06 (14-12-2006)" xfId="842"/>
    <cellStyle name="4_Book1_Cau Hoa Son Km 1+441.06 (22-10-2006)" xfId="843"/>
    <cellStyle name="4_Book1_Cau Hoa Son Km 1+441.06 (24-10-2006)" xfId="844"/>
    <cellStyle name="4_Book1_Cau Nam Tot(ngay 2-10-2006)" xfId="845"/>
    <cellStyle name="4_Book1_CAU XOP XANG II(su­a)" xfId="846"/>
    <cellStyle name="4_Book1_Dieu phoi dat goi 1" xfId="847"/>
    <cellStyle name="4_Book1_Dieu phoi dat goi 2" xfId="848"/>
    <cellStyle name="4_Book1_DT 27-9-2006 nop SKH" xfId="849"/>
    <cellStyle name="4_Book1_DT Kha thi ngay 11-2-06" xfId="850"/>
    <cellStyle name="4_Book1_DT ngay 04-01-2006" xfId="851"/>
    <cellStyle name="4_Book1_DT ngay 11-4-2006" xfId="852"/>
    <cellStyle name="4_Book1_DT ngay 15-11-05" xfId="853"/>
    <cellStyle name="4_Book1_DT theo DM24" xfId="854"/>
    <cellStyle name="4_Book1_DT Yen Na - Yen Tinh Theo 51 bu may CT8" xfId="855"/>
    <cellStyle name="4_Book1_Du toan KT-TCsua theo TT 03 - YC 471" xfId="856"/>
    <cellStyle name="4_Book1_Du toan Phuong lam" xfId="857"/>
    <cellStyle name="4_Book1_Du toan QL 27 (23-12-2005)" xfId="858"/>
    <cellStyle name="4_Book1_DuAnKT ngay 11-2-2006" xfId="859"/>
    <cellStyle name="4_Book1_Goi 1" xfId="860"/>
    <cellStyle name="4_Book1_Goi thau so 2 (20-6-2006)" xfId="861"/>
    <cellStyle name="4_Book1_Goi02(25-05-2006)" xfId="862"/>
    <cellStyle name="4_Book1_K C N - HUNG DONG L.NHUA" xfId="863"/>
    <cellStyle name="4_Book1_Khoi Luong Hoang Truong - Hoang Phu" xfId="865"/>
    <cellStyle name="4_Book1_KLdao chuan" xfId="864"/>
    <cellStyle name="4_Book1_Muong TL" xfId="866"/>
    <cellStyle name="4_Book1_Sua -  Nam Cam 07" xfId="867"/>
    <cellStyle name="4_Book1_T4-nhanh1(17-6)" xfId="868"/>
    <cellStyle name="4_Book1_Tong muc KT 20-11 Tan Huong Tuyen2" xfId="869"/>
    <cellStyle name="4_Book1_Tuyen so 1-Km0+00 - Km0+852.56" xfId="870"/>
    <cellStyle name="4_Book1_TV sua ngay 02-08-06" xfId="871"/>
    <cellStyle name="4_Book1_xop nhi Gia Q4( 7-3-07)" xfId="872"/>
    <cellStyle name="4_Book1_Yen Na-Yen Tinh 07" xfId="873"/>
    <cellStyle name="4_Book1_Yen Na-Yen tinh 11" xfId="874"/>
    <cellStyle name="4_Book1_ÿÿÿÿÿ" xfId="875"/>
    <cellStyle name="4_C" xfId="876"/>
    <cellStyle name="4_Cau Hoi 115" xfId="877"/>
    <cellStyle name="4_Cau Hua Trai (TT 04)" xfId="878"/>
    <cellStyle name="4_Cau Nam Tot(ngay 2-10-2006)" xfId="879"/>
    <cellStyle name="4_Cau Thanh Ha 1" xfId="880"/>
    <cellStyle name="4_Cau thuy dien Ban La (Cu Anh)" xfId="881"/>
    <cellStyle name="4_Cau thuy dien Ban La (Cu Anh) 2" xfId="882"/>
    <cellStyle name="4_Cau thuy dien Ban La (Cu Anh) 3" xfId="883"/>
    <cellStyle name="4_Cau thuy dien Ban La (Cu Anh) 3 2" xfId="1982"/>
    <cellStyle name="4_Cau thuy dien Ban La (Cu Anh) 3 3" xfId="1983"/>
    <cellStyle name="4_Cau thuy dien Ban La (Cu Anh) 3 4" xfId="1984"/>
    <cellStyle name="4_Cau thuy dien Ban La (Cu Anh) 3 5" xfId="1985"/>
    <cellStyle name="4_Cau thuy dien Ban La (Cu Anh) 3_GTNT 2018" xfId="1986"/>
    <cellStyle name="4_Cau thuy dien Ban La (Cu Anh)_Đường BTXM 17-4" xfId="1987"/>
    <cellStyle name="4_Cau thuy dien Ban La (Cu Anh)_Phụ luc goi 5" xfId="884"/>
    <cellStyle name="4_CAU XOP XANG II(su­a)" xfId="885"/>
    <cellStyle name="4_Chau Thon - Tan Xuan (KCS 8-12-06)" xfId="888"/>
    <cellStyle name="4_Chi phi KS" xfId="889"/>
    <cellStyle name="4_cong" xfId="886"/>
    <cellStyle name="4_cuong sua 9.10" xfId="887"/>
    <cellStyle name="4_Dakt-Cau tinh Hua Phan" xfId="890"/>
    <cellStyle name="4_DIEN" xfId="891"/>
    <cellStyle name="4_Dieu phoi dat goi 1" xfId="892"/>
    <cellStyle name="4_Dieu phoi dat goi 2" xfId="893"/>
    <cellStyle name="4_Dinh muc thiet ke" xfId="894"/>
    <cellStyle name="4_DONGIA" xfId="895"/>
    <cellStyle name="4_DT Kha thi ngay 11-2-06" xfId="898"/>
    <cellStyle name="4_DT KS Cam LAc-10-05-07" xfId="896"/>
    <cellStyle name="4_DT KT ngay 10-9-2005" xfId="897"/>
    <cellStyle name="4_DT ngay 04-01-2006" xfId="899"/>
    <cellStyle name="4_DT ngay 11-4-2006" xfId="900"/>
    <cellStyle name="4_DT ngay 15-11-05" xfId="901"/>
    <cellStyle name="4_DT theo DM24" xfId="902"/>
    <cellStyle name="4_DT Yen Na - Yen Tinh Theo 51 bu may CT8" xfId="903"/>
    <cellStyle name="4_Dtdchinh2397" xfId="904"/>
    <cellStyle name="4_Dtdchinh2397_Phụ luc goi 5" xfId="905"/>
    <cellStyle name="4_DTXL goi 11(20-9-05)" xfId="906"/>
    <cellStyle name="4_du toan" xfId="907"/>
    <cellStyle name="4_du toan (03-11-05)" xfId="908"/>
    <cellStyle name="4_Du toan (12-05-2005) Tham dinh" xfId="909"/>
    <cellStyle name="4_Du toan (23-05-2005) Tham dinh" xfId="910"/>
    <cellStyle name="4_Du toan (5 - 04 - 2004)" xfId="911"/>
    <cellStyle name="4_Du toan (6-3-2005)" xfId="912"/>
    <cellStyle name="4_Du toan (Ban A)" xfId="913"/>
    <cellStyle name="4_Du toan (ngay 13 - 07 - 2004)" xfId="914"/>
    <cellStyle name="4_Du toan (ngay 25-9-06)" xfId="915"/>
    <cellStyle name="4_Du toan 558 (Km17+508.12 - Km 22)" xfId="916"/>
    <cellStyle name="4_Du toan 558 (Km17+508.12 - Km 22) 2" xfId="917"/>
    <cellStyle name="4_Du toan 558 (Km17+508.12 - Km 22) 3" xfId="918"/>
    <cellStyle name="4_Du toan 558 (Km17+508.12 - Km 22) 3 2" xfId="1988"/>
    <cellStyle name="4_Du toan 558 (Km17+508.12 - Km 22) 3 3" xfId="1989"/>
    <cellStyle name="4_Du toan 558 (Km17+508.12 - Km 22) 3 4" xfId="1990"/>
    <cellStyle name="4_Du toan 558 (Km17+508.12 - Km 22) 3 5" xfId="1991"/>
    <cellStyle name="4_Du toan 558 (Km17+508.12 - Km 22) 3_GTNT 2018" xfId="1992"/>
    <cellStyle name="4_Du toan 558 (Km17+508.12 - Km 22)_Đường BTXM 17-4" xfId="1993"/>
    <cellStyle name="4_Du toan 558 (Km17+508.12 - Km 22)_Phụ luc goi 5" xfId="919"/>
    <cellStyle name="4_Du toan bo sung (11-2004)" xfId="920"/>
    <cellStyle name="4_Du toan Cang Vung Ang (Tham tra 3-11-06)" xfId="921"/>
    <cellStyle name="4_Du toan Cang Vung Ang ngay 09-8-06 " xfId="922"/>
    <cellStyle name="4_Du toan dieu chin theo don gia moi (1-2-2007)" xfId="923"/>
    <cellStyle name="4_Du toan Goi 1" xfId="924"/>
    <cellStyle name="4_du toan goi 12" xfId="925"/>
    <cellStyle name="4_Du toan Goi 2" xfId="926"/>
    <cellStyle name="4_Du toan Huong Lam - Ban Giang (ngay28-11-06)" xfId="927"/>
    <cellStyle name="4_Du toan KT-TCsua theo TT 03 - YC 471" xfId="928"/>
    <cellStyle name="4_Du toan ngay (28-10-2005)" xfId="929"/>
    <cellStyle name="4_Du toan ngay 1-9-2004 (version 1)" xfId="930"/>
    <cellStyle name="4_Du toan Phuong lam" xfId="931"/>
    <cellStyle name="4_Du toan QL 27 (23-12-2005)" xfId="932"/>
    <cellStyle name="4_DuAnKT ngay 11-2-2006" xfId="933"/>
    <cellStyle name="4_DUONGNOIVUNG-QTHANG-QLUU" xfId="934"/>
    <cellStyle name="4_Gia goi 1" xfId="946"/>
    <cellStyle name="4_Gia_VL cau-JIBIC-Ha-tinh" xfId="947"/>
    <cellStyle name="4_Gia_VLQL48_duyet " xfId="948"/>
    <cellStyle name="4_Gia_VLQL48_duyet _Phụ luc goi 5" xfId="949"/>
    <cellStyle name="4_goi 1" xfId="935"/>
    <cellStyle name="4_Goi 1 (TT04)" xfId="936"/>
    <cellStyle name="4_goi 1 duyet theo luong mo (an)" xfId="937"/>
    <cellStyle name="4_Goi 1_1" xfId="938"/>
    <cellStyle name="4_Goi so 1" xfId="939"/>
    <cellStyle name="4_Goi thau so 2 (20-6-2006)" xfId="940"/>
    <cellStyle name="4_Goi02(25-05-2006)" xfId="941"/>
    <cellStyle name="4_Goi1N206" xfId="942"/>
    <cellStyle name="4_Goi2N206" xfId="943"/>
    <cellStyle name="4_Goi4N216" xfId="944"/>
    <cellStyle name="4_Goi5N216" xfId="945"/>
    <cellStyle name="4_Hoi Song" xfId="950"/>
    <cellStyle name="4_HT-LO" xfId="951"/>
    <cellStyle name="4_Khoi luong" xfId="966"/>
    <cellStyle name="4_Khoi luong doan 1" xfId="967"/>
    <cellStyle name="4_Khoi luong doan 2" xfId="968"/>
    <cellStyle name="4_Khoi luong goi 1-QL4D" xfId="969"/>
    <cellStyle name="4_Khoi Luong Hoang Truong - Hoang Phu" xfId="970"/>
    <cellStyle name="4_Khoi luong QL8B" xfId="971"/>
    <cellStyle name="4_KL" xfId="952"/>
    <cellStyle name="4_KL goi 1" xfId="953"/>
    <cellStyle name="4_Kl6-6-05" xfId="954"/>
    <cellStyle name="4_Kldoan3" xfId="955"/>
    <cellStyle name="4_Klnutgiao" xfId="956"/>
    <cellStyle name="4_KLPA2s" xfId="957"/>
    <cellStyle name="4_KlQdinhduyet" xfId="958"/>
    <cellStyle name="4_KlQdinhduyet_Phụ luc goi 5" xfId="959"/>
    <cellStyle name="4_KlQL4goi5KCS" xfId="960"/>
    <cellStyle name="4_Kltayth" xfId="961"/>
    <cellStyle name="4_KltaythQDduyet" xfId="962"/>
    <cellStyle name="4_Kluong4-2004" xfId="963"/>
    <cellStyle name="4_Km329-Km350 (7-6)" xfId="964"/>
    <cellStyle name="4_Km4-Km8+800" xfId="965"/>
    <cellStyle name="4_Long_Lien_Phuong_BVTC" xfId="972"/>
    <cellStyle name="4_Luong A6" xfId="973"/>
    <cellStyle name="4_maugiacotaluy" xfId="974"/>
    <cellStyle name="4_My Thanh Son Thanh" xfId="975"/>
    <cellStyle name="4_Nhom I" xfId="976"/>
    <cellStyle name="4_Project N.Du" xfId="977"/>
    <cellStyle name="4_Project N.Du.dien" xfId="978"/>
    <cellStyle name="4_Project QL4" xfId="979"/>
    <cellStyle name="4_Project QL4 goi 7" xfId="980"/>
    <cellStyle name="4_Project QL4 goi5" xfId="981"/>
    <cellStyle name="4_Project QL4 goi8" xfId="982"/>
    <cellStyle name="4_QL1A-SUA2005" xfId="983"/>
    <cellStyle name="4_Sheet1" xfId="984"/>
    <cellStyle name="4_SuoiTon" xfId="985"/>
    <cellStyle name="4_t" xfId="986"/>
    <cellStyle name="4_Tay THoa" xfId="987"/>
    <cellStyle name="4_Tham tra (8-11)1" xfId="998"/>
    <cellStyle name="4_THKLsua_cuoi" xfId="999"/>
    <cellStyle name="4_Tinh KLHC goi 1" xfId="988"/>
    <cellStyle name="4_tmthiet ke" xfId="989"/>
    <cellStyle name="4_tmthiet ke1" xfId="990"/>
    <cellStyle name="4_Tong hop DT dieu chinh duong 38-95" xfId="991"/>
    <cellStyle name="4_Tong hop khoi luong duong 557 (30-5-2006)" xfId="993"/>
    <cellStyle name="4_tong hop kl nen mat" xfId="992"/>
    <cellStyle name="4_Tong muc dau tu" xfId="994"/>
    <cellStyle name="4_Tong muc KT 20-11 Tan Huong Tuyen2" xfId="995"/>
    <cellStyle name="4_Tuyen so 1-Km0+00 - Km0+852.56" xfId="996"/>
    <cellStyle name="4_TV sua ngay 02-08-06" xfId="997"/>
    <cellStyle name="4_VatLieu 3 cau -NA" xfId="1000"/>
    <cellStyle name="4_Yen Na - Yen Tinh  du an 30 -10-2006- Theo 51 bu may" xfId="1001"/>
    <cellStyle name="4_Yen Na - Yen Tinh Theo 51 bu may Ghep" xfId="1002"/>
    <cellStyle name="4_Yen Na - Yen Tinh Theo 51 -TV NA Ghep" xfId="1003"/>
    <cellStyle name="4_Yen Na-Yen Tinh 07" xfId="1004"/>
    <cellStyle name="4_ÿÿÿÿÿ" xfId="1005"/>
    <cellStyle name="4_ÿÿÿÿÿ_1" xfId="1006"/>
    <cellStyle name="40% - Accent1 2" xfId="1007"/>
    <cellStyle name="40% - Accent1 2 2" xfId="1994"/>
    <cellStyle name="40% - Accent2 2" xfId="1008"/>
    <cellStyle name="40% - Accent2 2 2" xfId="1995"/>
    <cellStyle name="40% - Accent3 2" xfId="1009"/>
    <cellStyle name="40% - Accent3 2 2" xfId="1996"/>
    <cellStyle name="40% - Accent4 2" xfId="1010"/>
    <cellStyle name="40% - Accent4 2 2" xfId="1997"/>
    <cellStyle name="40% - Accent5 2" xfId="1011"/>
    <cellStyle name="40% - Accent5 2 2" xfId="1998"/>
    <cellStyle name="40% - Accent6 2" xfId="1012"/>
    <cellStyle name="40% - Accent6 2 2" xfId="1999"/>
    <cellStyle name="40% - Nhấn1" xfId="1013"/>
    <cellStyle name="40% - Nhấn2" xfId="1014"/>
    <cellStyle name="40% - Nhấn3" xfId="1015"/>
    <cellStyle name="40% - Nhấn4" xfId="1016"/>
    <cellStyle name="40% - Nhấn5" xfId="1017"/>
    <cellStyle name="40% - Nhấn6" xfId="1018"/>
    <cellStyle name="6" xfId="1019"/>
    <cellStyle name="6_Book1" xfId="1020"/>
    <cellStyle name="6_Book1_1" xfId="1021"/>
    <cellStyle name="6_Book1_Tuyen (21-7-11)-doan 1" xfId="1022"/>
    <cellStyle name="6_Du toan du thau Cautreo" xfId="1023"/>
    <cellStyle name="6_Phụ luc goi 5" xfId="1024"/>
    <cellStyle name="6_TDT 3 xa VA chinh thuc" xfId="1025"/>
    <cellStyle name="6_TDT-TMDT 3 xa VA dich" xfId="1026"/>
    <cellStyle name="6_Tuyen (20-6-11 PA 2)" xfId="1027"/>
    <cellStyle name="60% - Accent1 2" xfId="1028"/>
    <cellStyle name="60% - Accent2 2" xfId="1029"/>
    <cellStyle name="60% - Accent3 2" xfId="1030"/>
    <cellStyle name="60% - Accent4 2" xfId="1031"/>
    <cellStyle name="60% - Accent5 2" xfId="1032"/>
    <cellStyle name="60% - Accent6 2" xfId="1033"/>
    <cellStyle name="60% - Nhấn1" xfId="1034"/>
    <cellStyle name="60% - Nhấn2" xfId="1035"/>
    <cellStyle name="60% - Nhấn3" xfId="1036"/>
    <cellStyle name="60% - Nhấn4" xfId="1037"/>
    <cellStyle name="60% - Nhấn5" xfId="1038"/>
    <cellStyle name="60% - Nhấn6" xfId="1039"/>
    <cellStyle name="a" xfId="1040"/>
    <cellStyle name="_x0001_Å»_x001e_´ " xfId="1041"/>
    <cellStyle name="_x0001_Å»_x001e_´_" xfId="1042"/>
    <cellStyle name="Accent1 2" xfId="1043"/>
    <cellStyle name="Accent2 2" xfId="1044"/>
    <cellStyle name="Accent3 2" xfId="1045"/>
    <cellStyle name="Accent4 2" xfId="1046"/>
    <cellStyle name="Accent5 2" xfId="1047"/>
    <cellStyle name="Accent6 2" xfId="1048"/>
    <cellStyle name="ÅëÈ­" xfId="1049"/>
    <cellStyle name="ÅëÈ­ [0]" xfId="1050"/>
    <cellStyle name="AeE­ [0]_INQUIRY ¿?¾÷AßAø " xfId="1051"/>
    <cellStyle name="ÅëÈ­ [0]_L601CPT" xfId="1052"/>
    <cellStyle name="ÅëÈ­_      " xfId="1053"/>
    <cellStyle name="AeE­_INQUIRY ¿?¾÷AßAø " xfId="1054"/>
    <cellStyle name="ÅëÈ­_L601CPT" xfId="1055"/>
    <cellStyle name="args.style" xfId="1056"/>
    <cellStyle name="arial" xfId="1057"/>
    <cellStyle name="ÄÞ¸¶ [0]" xfId="1058"/>
    <cellStyle name="AÞ¸¶ [0]_INQUIRY ¿?¾÷AßAø " xfId="1059"/>
    <cellStyle name="ÄÞ¸¶ [0]_L601CPT" xfId="1060"/>
    <cellStyle name="ÄÞ¸¶_      " xfId="1061"/>
    <cellStyle name="AÞ¸¶_INQUIRY ¿?¾÷AßAø " xfId="1062"/>
    <cellStyle name="ÄÞ¸¶_L601CPT" xfId="1063"/>
    <cellStyle name="AutoFormat Options" xfId="1064"/>
    <cellStyle name="Bad 2" xfId="1065"/>
    <cellStyle name="Body" xfId="1066"/>
    <cellStyle name="C?AØ_¿?¾÷CoE² " xfId="1067"/>
    <cellStyle name="Ç¥ÁØ_      " xfId="1068"/>
    <cellStyle name="C￥AØ_¿μ¾÷CoE² " xfId="1069"/>
    <cellStyle name="Ç¥ÁØ_±¸¹Ì´ëÃ¥" xfId="1070"/>
    <cellStyle name="C￥AØ_≫c¾÷ºIº° AN°e " xfId="1071"/>
    <cellStyle name="Ç¥ÁØ_S" xfId="1072"/>
    <cellStyle name="C￥AØ_Sheet1_¿μ¾÷CoE² " xfId="1073"/>
    <cellStyle name="Ç¥ÁØ_ÿÿÿÿÿÿ_4_ÃÑÇÕ°è " xfId="1074"/>
    <cellStyle name="Calc Currency (0)" xfId="1075"/>
    <cellStyle name="Calc Currency (0) 2" xfId="1076"/>
    <cellStyle name="Calc Currency (0) 2 2" xfId="2000"/>
    <cellStyle name="Calc Currency (0) 3" xfId="1077"/>
    <cellStyle name="Calc Currency (0) 3 2" xfId="2001"/>
    <cellStyle name="Calc Currency (0) 3 2 2" xfId="2002"/>
    <cellStyle name="Calc Currency (0) 3 3" xfId="2003"/>
    <cellStyle name="Calc Currency (0) 3 3 2" xfId="2004"/>
    <cellStyle name="Calc Currency (0) 3 4" xfId="2005"/>
    <cellStyle name="Calc Currency (0) 3 4 2" xfId="2006"/>
    <cellStyle name="Calc Currency (0) 3 5" xfId="2007"/>
    <cellStyle name="Calc Currency (0) 3 5 2" xfId="2008"/>
    <cellStyle name="Calc Currency (0) 3 6" xfId="2009"/>
    <cellStyle name="Calc Currency (0) 4" xfId="2010"/>
    <cellStyle name="Calc Currency (0)_TH Nguon NTM 2014" xfId="1078"/>
    <cellStyle name="Calc Currency (2)" xfId="1079"/>
    <cellStyle name="Calc Percent (0)" xfId="1080"/>
    <cellStyle name="Calc Percent (1)" xfId="1081"/>
    <cellStyle name="Calc Percent (2)" xfId="1082"/>
    <cellStyle name="Calc Units (0)" xfId="1083"/>
    <cellStyle name="Calc Units (1)" xfId="1084"/>
    <cellStyle name="Calc Units (2)" xfId="1085"/>
    <cellStyle name="Calculation 2" xfId="1086"/>
    <cellStyle name="Calculation 2 2" xfId="2011"/>
    <cellStyle name="Calculation 2_GTNT 2018" xfId="2012"/>
    <cellStyle name="category" xfId="1087"/>
    <cellStyle name="CC1" xfId="1088"/>
    <cellStyle name="CC2" xfId="1089"/>
    <cellStyle name="Cerrency_Sheet2_XANGDAU" xfId="1090"/>
    <cellStyle name="chchuyen" xfId="1244"/>
    <cellStyle name="Check Cell 2" xfId="1245"/>
    <cellStyle name="Chi phÝ kh¸c_Book1" xfId="1246"/>
    <cellStyle name="CHUONG" xfId="1247"/>
    <cellStyle name="Comma" xfId="1091" builtinId="3"/>
    <cellStyle name="Comma  - Style1" xfId="1092"/>
    <cellStyle name="Comma  - Style2" xfId="1093"/>
    <cellStyle name="Comma  - Style3" xfId="1094"/>
    <cellStyle name="Comma  - Style4" xfId="1095"/>
    <cellStyle name="Comma  - Style5" xfId="1096"/>
    <cellStyle name="Comma  - Style6" xfId="1097"/>
    <cellStyle name="Comma  - Style7" xfId="1098"/>
    <cellStyle name="Comma  - Style8" xfId="1099"/>
    <cellStyle name="Comma [0] 10" xfId="1100"/>
    <cellStyle name="Comma [0] 10 2" xfId="2013"/>
    <cellStyle name="Comma [0] 10 3" xfId="2014"/>
    <cellStyle name="Comma [0] 10 4" xfId="2015"/>
    <cellStyle name="Comma [0] 10 5" xfId="2016"/>
    <cellStyle name="Comma [0] 11" xfId="1101"/>
    <cellStyle name="Comma [0] 11 2" xfId="2017"/>
    <cellStyle name="Comma [0] 11 2 2" xfId="2018"/>
    <cellStyle name="Comma [0] 11 3" xfId="2019"/>
    <cellStyle name="Comma [0] 11 3 2" xfId="2020"/>
    <cellStyle name="Comma [0] 11 4" xfId="2021"/>
    <cellStyle name="Comma [0] 12" xfId="2022"/>
    <cellStyle name="Comma [0] 12 2" xfId="2023"/>
    <cellStyle name="Comma [0] 15" xfId="2024"/>
    <cellStyle name="Comma [0] 15 2" xfId="2025"/>
    <cellStyle name="Comma [0] 16" xfId="2026"/>
    <cellStyle name="Comma [0] 2" xfId="1102"/>
    <cellStyle name="Comma [0] 2 2" xfId="2027"/>
    <cellStyle name="Comma [0] 3" xfId="1103"/>
    <cellStyle name="Comma [0] 4" xfId="1104"/>
    <cellStyle name="Comma [0] 5" xfId="1105"/>
    <cellStyle name="Comma [0] 6" xfId="1106"/>
    <cellStyle name="Comma [0] 7" xfId="1107"/>
    <cellStyle name="Comma [0] 7 2" xfId="2028"/>
    <cellStyle name="Comma [0] 7 3" xfId="2029"/>
    <cellStyle name="Comma [0] 7 4" xfId="2030"/>
    <cellStyle name="Comma [0] 7 5" xfId="2031"/>
    <cellStyle name="Comma [0] 8" xfId="1108"/>
    <cellStyle name="Comma [0] 8 2" xfId="2032"/>
    <cellStyle name="Comma [0] 8 3" xfId="2033"/>
    <cellStyle name="Comma [0] 8 4" xfId="2034"/>
    <cellStyle name="Comma [0] 8 5" xfId="2035"/>
    <cellStyle name="Comma [0] 9" xfId="1109"/>
    <cellStyle name="Comma [0] 9 2" xfId="2036"/>
    <cellStyle name="Comma [00]" xfId="1110"/>
    <cellStyle name="Comma [1]" xfId="1111"/>
    <cellStyle name="Comma [3]" xfId="1112"/>
    <cellStyle name="Comma [4]" xfId="1113"/>
    <cellStyle name="Comma 10" xfId="1114"/>
    <cellStyle name="Comma 10 2" xfId="1115"/>
    <cellStyle name="Comma 10 3" xfId="1920"/>
    <cellStyle name="Comma 11" xfId="1116"/>
    <cellStyle name="Comma 11 2" xfId="2037"/>
    <cellStyle name="Comma 12" xfId="1117"/>
    <cellStyle name="Comma 12 2" xfId="1118"/>
    <cellStyle name="Comma 13" xfId="1119"/>
    <cellStyle name="Comma 13 2" xfId="1120"/>
    <cellStyle name="Comma 13 3" xfId="2038"/>
    <cellStyle name="Comma 13 4" xfId="2039"/>
    <cellStyle name="Comma 13 5" xfId="2040"/>
    <cellStyle name="Comma 14" xfId="1121"/>
    <cellStyle name="Comma 14 2" xfId="1122"/>
    <cellStyle name="Comma 15" xfId="1123"/>
    <cellStyle name="Comma 15 2" xfId="2041"/>
    <cellStyle name="Comma 16" xfId="1124"/>
    <cellStyle name="Comma 16 2" xfId="1125"/>
    <cellStyle name="Comma 16 3" xfId="2042"/>
    <cellStyle name="Comma 16 4" xfId="2043"/>
    <cellStyle name="Comma 16 5" xfId="2044"/>
    <cellStyle name="Comma 17" xfId="1126"/>
    <cellStyle name="Comma 17 2" xfId="1127"/>
    <cellStyle name="Comma 17 2 2" xfId="2045"/>
    <cellStyle name="Comma 17 3" xfId="1128"/>
    <cellStyle name="Comma 17 3 2" xfId="2046"/>
    <cellStyle name="Comma 17 4" xfId="1129"/>
    <cellStyle name="Comma 17 4 2" xfId="2047"/>
    <cellStyle name="Comma 17 5" xfId="2048"/>
    <cellStyle name="Comma 17 5 2" xfId="2049"/>
    <cellStyle name="Comma 17 6" xfId="2050"/>
    <cellStyle name="Comma 17_TH Nguon NTM 2014" xfId="1130"/>
    <cellStyle name="Comma 18" xfId="1131"/>
    <cellStyle name="Comma 18 2" xfId="1132"/>
    <cellStyle name="Comma 18 3" xfId="2051"/>
    <cellStyle name="Comma 18 3 2" xfId="2052"/>
    <cellStyle name="Comma 18 4" xfId="2053"/>
    <cellStyle name="Comma 18 4 2" xfId="2054"/>
    <cellStyle name="Comma 18 5" xfId="2055"/>
    <cellStyle name="Comma 18 5 2" xfId="2056"/>
    <cellStyle name="Comma 18 6" xfId="2057"/>
    <cellStyle name="Comma 18 6 2" xfId="2058"/>
    <cellStyle name="Comma 18 7" xfId="2059"/>
    <cellStyle name="Comma 19" xfId="1133"/>
    <cellStyle name="Comma 19 2" xfId="1134"/>
    <cellStyle name="Comma 19 2 2" xfId="1135"/>
    <cellStyle name="Comma 2" xfId="1136"/>
    <cellStyle name="Comma 2 10" xfId="1137"/>
    <cellStyle name="Comma 2 11" xfId="1138"/>
    <cellStyle name="Comma 2 12" xfId="1139"/>
    <cellStyle name="Comma 2 13" xfId="1140"/>
    <cellStyle name="Comma 2 14" xfId="1141"/>
    <cellStyle name="Comma 2 15" xfId="1142"/>
    <cellStyle name="Comma 2 16" xfId="1143"/>
    <cellStyle name="Comma 2 17" xfId="1144"/>
    <cellStyle name="Comma 2 18" xfId="1145"/>
    <cellStyle name="Comma 2 19" xfId="1146"/>
    <cellStyle name="Comma 2 2" xfId="1147"/>
    <cellStyle name="Comma 2 2 2" xfId="1148"/>
    <cellStyle name="Comma 2 2 2 2" xfId="2060"/>
    <cellStyle name="Comma 2 2 3" xfId="2061"/>
    <cellStyle name="Comma 2 20" xfId="1149"/>
    <cellStyle name="Comma 2 21" xfId="1150"/>
    <cellStyle name="Comma 2 22" xfId="1151"/>
    <cellStyle name="Comma 2 23" xfId="1152"/>
    <cellStyle name="Comma 2 24" xfId="1153"/>
    <cellStyle name="Comma 2 25" xfId="1154"/>
    <cellStyle name="Comma 2 26" xfId="1155"/>
    <cellStyle name="Comma 2 27" xfId="1156"/>
    <cellStyle name="Comma 2 28" xfId="1157"/>
    <cellStyle name="Comma 2 29" xfId="1158"/>
    <cellStyle name="Comma 2 3" xfId="1159"/>
    <cellStyle name="Comma 2 3 2" xfId="2062"/>
    <cellStyle name="Comma 2 30" xfId="1160"/>
    <cellStyle name="Comma 2 31" xfId="1161"/>
    <cellStyle name="Comma 2 32" xfId="1162"/>
    <cellStyle name="Comma 2 33" xfId="1163"/>
    <cellStyle name="Comma 2 34" xfId="1164"/>
    <cellStyle name="Comma 2 35" xfId="1165"/>
    <cellStyle name="Comma 2 36" xfId="1166"/>
    <cellStyle name="Comma 2 37" xfId="1167"/>
    <cellStyle name="Comma 2 38" xfId="1168"/>
    <cellStyle name="Comma 2 39" xfId="1169"/>
    <cellStyle name="Comma 2 4" xfId="1170"/>
    <cellStyle name="Comma 2 40" xfId="1171"/>
    <cellStyle name="Comma 2 41" xfId="1172"/>
    <cellStyle name="Comma 2 42" xfId="1173"/>
    <cellStyle name="Comma 2 43" xfId="1174"/>
    <cellStyle name="Comma 2 44" xfId="1175"/>
    <cellStyle name="Comma 2 45" xfId="1176"/>
    <cellStyle name="Comma 2 46" xfId="1177"/>
    <cellStyle name="Comma 2 47" xfId="1178"/>
    <cellStyle name="Comma 2 48" xfId="1179"/>
    <cellStyle name="Comma 2 5" xfId="1180"/>
    <cellStyle name="Comma 2 5 2" xfId="1181"/>
    <cellStyle name="Comma 2 6" xfId="1182"/>
    <cellStyle name="Comma 2 7" xfId="1183"/>
    <cellStyle name="Comma 2 8" xfId="1184"/>
    <cellStyle name="Comma 2 9" xfId="1185"/>
    <cellStyle name="Comma 2_Bao cao giai ngan NTM" xfId="1186"/>
    <cellStyle name="Comma 20" xfId="1187"/>
    <cellStyle name="Comma 20 2" xfId="2063"/>
    <cellStyle name="Comma 21" xfId="1188"/>
    <cellStyle name="Comma 21 2" xfId="1189"/>
    <cellStyle name="Comma 21 2 2" xfId="1921"/>
    <cellStyle name="Comma 21 3" xfId="2064"/>
    <cellStyle name="Comma 21 3 2" xfId="2065"/>
    <cellStyle name="Comma 21 4" xfId="2066"/>
    <cellStyle name="Comma 21 4 2" xfId="2067"/>
    <cellStyle name="Comma 21 5" xfId="2068"/>
    <cellStyle name="Comma 21 5 2" xfId="2069"/>
    <cellStyle name="Comma 21 6" xfId="2070"/>
    <cellStyle name="Comma 22" xfId="1190"/>
    <cellStyle name="Comma 22 2" xfId="2071"/>
    <cellStyle name="Comma 22 3" xfId="2072"/>
    <cellStyle name="Comma 22 4" xfId="2073"/>
    <cellStyle name="Comma 22 5" xfId="2074"/>
    <cellStyle name="Comma 23" xfId="1191"/>
    <cellStyle name="Comma 23 2" xfId="2075"/>
    <cellStyle name="Comma 23 3" xfId="2076"/>
    <cellStyle name="Comma 23 4" xfId="2077"/>
    <cellStyle name="Comma 23 5" xfId="2078"/>
    <cellStyle name="Comma 24" xfId="1192"/>
    <cellStyle name="Comma 24 2" xfId="2079"/>
    <cellStyle name="Comma 24 3" xfId="2080"/>
    <cellStyle name="Comma 24 4" xfId="2081"/>
    <cellStyle name="Comma 24 5" xfId="2082"/>
    <cellStyle name="Comma 25" xfId="1193"/>
    <cellStyle name="Comma 25 2" xfId="2083"/>
    <cellStyle name="Comma 26" xfId="1194"/>
    <cellStyle name="Comma 26 2" xfId="1195"/>
    <cellStyle name="Comma 27" xfId="1196"/>
    <cellStyle name="Comma 27 2" xfId="2084"/>
    <cellStyle name="Comma 28" xfId="1197"/>
    <cellStyle name="Comma 28 2" xfId="2085"/>
    <cellStyle name="Comma 29" xfId="1198"/>
    <cellStyle name="Comma 29 2" xfId="2086"/>
    <cellStyle name="Comma 29 3" xfId="2087"/>
    <cellStyle name="Comma 29 4" xfId="2088"/>
    <cellStyle name="Comma 29 5" xfId="2089"/>
    <cellStyle name="Comma 3" xfId="1199"/>
    <cellStyle name="Comma 3 2" xfId="1200"/>
    <cellStyle name="Comma 3 2 2" xfId="2090"/>
    <cellStyle name="Comma 3 3" xfId="1201"/>
    <cellStyle name="Comma 3 3 2" xfId="1202"/>
    <cellStyle name="Comma 3 4" xfId="2091"/>
    <cellStyle name="Comma 3_Bao cao giai ngan NTM" xfId="1203"/>
    <cellStyle name="Comma 30" xfId="1204"/>
    <cellStyle name="Comma 30 2" xfId="2092"/>
    <cellStyle name="Comma 30 3" xfId="2093"/>
    <cellStyle name="Comma 30 4" xfId="2094"/>
    <cellStyle name="Comma 30 5" xfId="2095"/>
    <cellStyle name="Comma 31" xfId="1205"/>
    <cellStyle name="Comma 31 2" xfId="2096"/>
    <cellStyle name="Comma 31 3" xfId="2097"/>
    <cellStyle name="Comma 31 4" xfId="2098"/>
    <cellStyle name="Comma 31 5" xfId="2099"/>
    <cellStyle name="Comma 32" xfId="1922"/>
    <cellStyle name="Comma 32 2" xfId="2100"/>
    <cellStyle name="Comma 32 2 2" xfId="2101"/>
    <cellStyle name="Comma 32 3" xfId="2102"/>
    <cellStyle name="Comma 32 3 2" xfId="2103"/>
    <cellStyle name="Comma 32 4" xfId="2104"/>
    <cellStyle name="Comma 33" xfId="1923"/>
    <cellStyle name="Comma 33 2" xfId="1938"/>
    <cellStyle name="Comma 34" xfId="2105"/>
    <cellStyle name="Comma 35" xfId="2106"/>
    <cellStyle name="Comma 36" xfId="2107"/>
    <cellStyle name="Comma 36 2" xfId="2108"/>
    <cellStyle name="Comma 36 2 2" xfId="2109"/>
    <cellStyle name="Comma 36 3" xfId="2110"/>
    <cellStyle name="Comma 37" xfId="2111"/>
    <cellStyle name="Comma 37 2" xfId="1939"/>
    <cellStyle name="Comma 37 2 2" xfId="2112"/>
    <cellStyle name="Comma 37 3" xfId="2113"/>
    <cellStyle name="Comma 38" xfId="2114"/>
    <cellStyle name="Comma 38 2" xfId="2115"/>
    <cellStyle name="Comma 38 2 2" xfId="2116"/>
    <cellStyle name="Comma 38 3" xfId="2117"/>
    <cellStyle name="Comma 39" xfId="2118"/>
    <cellStyle name="Comma 39 2" xfId="2119"/>
    <cellStyle name="Comma 39 2 2" xfId="2120"/>
    <cellStyle name="Comma 39 3" xfId="2121"/>
    <cellStyle name="Comma 4" xfId="1206"/>
    <cellStyle name="Comma 4 2" xfId="1207"/>
    <cellStyle name="Comma 4 2 2" xfId="2122"/>
    <cellStyle name="Comma 4 3" xfId="1208"/>
    <cellStyle name="Comma 4 4" xfId="1209"/>
    <cellStyle name="Comma 4 5" xfId="1210"/>
    <cellStyle name="Comma 4_Bao cao giai ngan NTM" xfId="1211"/>
    <cellStyle name="Comma 40" xfId="2123"/>
    <cellStyle name="Comma 41" xfId="2124"/>
    <cellStyle name="Comma 42" xfId="2125"/>
    <cellStyle name="Comma 43" xfId="2126"/>
    <cellStyle name="Comma 44" xfId="2127"/>
    <cellStyle name="Comma 45" xfId="2128"/>
    <cellStyle name="Comma 5" xfId="1212"/>
    <cellStyle name="Comma 5 2" xfId="1213"/>
    <cellStyle name="Comma 5 2 2" xfId="2129"/>
    <cellStyle name="Comma 5 3" xfId="2130"/>
    <cellStyle name="Comma 5_Bao cao giai ngan NTM" xfId="1214"/>
    <cellStyle name="Comma 6" xfId="1215"/>
    <cellStyle name="Comma 6 2" xfId="1216"/>
    <cellStyle name="Comma 6 2 2" xfId="2131"/>
    <cellStyle name="Comma 6 3" xfId="2132"/>
    <cellStyle name="Comma 6_Bieu tong hop" xfId="1217"/>
    <cellStyle name="Comma 7" xfId="1218"/>
    <cellStyle name="Comma 8" xfId="1219"/>
    <cellStyle name="Comma 8 2" xfId="2133"/>
    <cellStyle name="Comma 9" xfId="1220"/>
    <cellStyle name="Comma 9 2" xfId="2134"/>
    <cellStyle name="comma zerodec" xfId="1221"/>
    <cellStyle name="Comma0" xfId="1222"/>
    <cellStyle name="Comma0 2" xfId="2135"/>
    <cellStyle name="Comma12" xfId="1223"/>
    <cellStyle name="Comma4" xfId="1224"/>
    <cellStyle name="Copied" xfId="1225"/>
    <cellStyle name="COST1" xfId="1226"/>
    <cellStyle name="Co聭ma_Sheet1" xfId="1227"/>
    <cellStyle name="Cࡵrrency_Sheet1_PRODUCTĠ" xfId="1228"/>
    <cellStyle name="_x0001_CS_x0006_RMO[" xfId="1229"/>
    <cellStyle name="_x0001_CS_x0006_RMO_" xfId="1230"/>
    <cellStyle name="CT1" xfId="1231"/>
    <cellStyle name="CT2" xfId="1232"/>
    <cellStyle name="CT4" xfId="1233"/>
    <cellStyle name="CT5" xfId="1234"/>
    <cellStyle name="ct7" xfId="1235"/>
    <cellStyle name="ct8" xfId="1236"/>
    <cellStyle name="cth1" xfId="1237"/>
    <cellStyle name="Cthuc" xfId="1238"/>
    <cellStyle name="Cthuc1" xfId="1239"/>
    <cellStyle name="Currency [00]" xfId="1240"/>
    <cellStyle name="Currency 2" xfId="1241"/>
    <cellStyle name="Currency0" xfId="1242"/>
    <cellStyle name="Currency0 2" xfId="2136"/>
    <cellStyle name="Currency1" xfId="1243"/>
    <cellStyle name="d" xfId="1248"/>
    <cellStyle name="d%" xfId="1249"/>
    <cellStyle name="d_Phụ luc goi 5" xfId="1250"/>
    <cellStyle name="D1" xfId="1251"/>
    <cellStyle name="Date" xfId="1252"/>
    <cellStyle name="Date 2" xfId="2137"/>
    <cellStyle name="Date Short" xfId="1253"/>
    <cellStyle name="Đầu ra" xfId="1295"/>
    <cellStyle name="Đầu vào" xfId="1296"/>
    <cellStyle name="Đề mục 1" xfId="1297"/>
    <cellStyle name="Đề mục 2" xfId="1298"/>
    <cellStyle name="Đề mục 3" xfId="1299"/>
    <cellStyle name="Đề mục 4" xfId="1300"/>
    <cellStyle name="Dezimal [0]_ALLE_ITEMS_280800_EV_NL" xfId="1254"/>
    <cellStyle name="Dezimal_AKE_100N" xfId="1255"/>
    <cellStyle name="Dg" xfId="1256"/>
    <cellStyle name="Dgia" xfId="1257"/>
    <cellStyle name="_x0001_dÏÈ¹ " xfId="1258"/>
    <cellStyle name="_x0001_dÏÈ¹_" xfId="1259"/>
    <cellStyle name="Dollar (zero dec)" xfId="1260"/>
    <cellStyle name="Don gia" xfId="1261"/>
    <cellStyle name="DuToanBXD" xfId="1262"/>
    <cellStyle name="Dziesi?tny [0]_Invoices2001Slovakia" xfId="1263"/>
    <cellStyle name="Dziesi?tny_Invoices2001Slovakia" xfId="1264"/>
    <cellStyle name="Dziesietny [0]_Invoices2001Slovakia" xfId="1265"/>
    <cellStyle name="Dziesiętny [0]_Invoices2001Slovakia" xfId="1266"/>
    <cellStyle name="Dziesietny [0]_Invoices2001Slovakia_Book1" xfId="1267"/>
    <cellStyle name="Dziesiętny [0]_Invoices2001Slovakia_Book1" xfId="1268"/>
    <cellStyle name="Dziesietny [0]_Invoices2001Slovakia_Book1_Tong hop Cac tuyen(9-1-06)" xfId="1269"/>
    <cellStyle name="Dziesiętny [0]_Invoices2001Slovakia_Book1_Tong hop Cac tuyen(9-1-06)" xfId="1270"/>
    <cellStyle name="Dziesietny [0]_Invoices2001Slovakia_KL K.C mat duong" xfId="1271"/>
    <cellStyle name="Dziesiętny [0]_Invoices2001Slovakia_Nhalamviec VTC(25-1-05)" xfId="1272"/>
    <cellStyle name="Dziesietny [0]_Invoices2001Slovakia_TDT KHANH HOA" xfId="1273"/>
    <cellStyle name="Dziesiętny [0]_Invoices2001Slovakia_TDT KHANH HOA" xfId="1274"/>
    <cellStyle name="Dziesietny [0]_Invoices2001Slovakia_TDT KHANH HOA_Tong hop Cac tuyen(9-1-06)" xfId="1275"/>
    <cellStyle name="Dziesiętny [0]_Invoices2001Slovakia_TDT KHANH HOA_Tong hop Cac tuyen(9-1-06)" xfId="1276"/>
    <cellStyle name="Dziesietny [0]_Invoices2001Slovakia_TDT quangngai" xfId="1277"/>
    <cellStyle name="Dziesiętny [0]_Invoices2001Slovakia_TDT quangngai" xfId="1278"/>
    <cellStyle name="Dziesietny [0]_Invoices2001Slovakia_Tong hop Cac tuyen(9-1-06)" xfId="1279"/>
    <cellStyle name="Dziesietny_Invoices2001Slovakia" xfId="1280"/>
    <cellStyle name="Dziesiętny_Invoices2001Slovakia" xfId="1281"/>
    <cellStyle name="Dziesietny_Invoices2001Slovakia_Book1" xfId="1282"/>
    <cellStyle name="Dziesiętny_Invoices2001Slovakia_Book1" xfId="1283"/>
    <cellStyle name="Dziesietny_Invoices2001Slovakia_Book1_Tong hop Cac tuyen(9-1-06)" xfId="1284"/>
    <cellStyle name="Dziesiętny_Invoices2001Slovakia_Book1_Tong hop Cac tuyen(9-1-06)" xfId="1285"/>
    <cellStyle name="Dziesietny_Invoices2001Slovakia_KL K.C mat duong" xfId="1286"/>
    <cellStyle name="Dziesiętny_Invoices2001Slovakia_Nhalamviec VTC(25-1-05)" xfId="1287"/>
    <cellStyle name="Dziesietny_Invoices2001Slovakia_TDT KHANH HOA" xfId="1288"/>
    <cellStyle name="Dziesiętny_Invoices2001Slovakia_TDT KHANH HOA" xfId="1289"/>
    <cellStyle name="Dziesietny_Invoices2001Slovakia_TDT KHANH HOA_Tong hop Cac tuyen(9-1-06)" xfId="1290"/>
    <cellStyle name="Dziesiętny_Invoices2001Slovakia_TDT KHANH HOA_Tong hop Cac tuyen(9-1-06)" xfId="1291"/>
    <cellStyle name="Dziesietny_Invoices2001Slovakia_TDT quangngai" xfId="1292"/>
    <cellStyle name="Dziesiętny_Invoices2001Slovakia_TDT quangngai" xfId="1293"/>
    <cellStyle name="Dziesietny_Invoices2001Slovakia_Tong hop Cac tuyen(9-1-06)" xfId="1294"/>
    <cellStyle name="e" xfId="1301"/>
    <cellStyle name="eeee" xfId="1302"/>
    <cellStyle name="Enter Currency (0)" xfId="1303"/>
    <cellStyle name="Enter Currency (2)" xfId="1304"/>
    <cellStyle name="Enter Units (0)" xfId="1305"/>
    <cellStyle name="Enter Units (1)" xfId="1306"/>
    <cellStyle name="Enter Units (2)" xfId="1307"/>
    <cellStyle name="Entered" xfId="1308"/>
    <cellStyle name="Euro" xfId="1309"/>
    <cellStyle name="Explanatory Text 2" xfId="1310"/>
    <cellStyle name="f" xfId="1311"/>
    <cellStyle name="Fixed" xfId="1312"/>
    <cellStyle name="Fixed 2" xfId="2138"/>
    <cellStyle name="Font Britannic16" xfId="1313"/>
    <cellStyle name="Font Britannic18" xfId="1314"/>
    <cellStyle name="Font CenturyCond 18" xfId="1315"/>
    <cellStyle name="Font Cond20" xfId="1316"/>
    <cellStyle name="Font LucidaSans16" xfId="1317"/>
    <cellStyle name="Font NewCenturyCond18" xfId="1318"/>
    <cellStyle name="Font Ottawa14" xfId="1319"/>
    <cellStyle name="Font Ottawa16" xfId="1320"/>
    <cellStyle name="Ghi chú" xfId="1321"/>
    <cellStyle name="Good 2" xfId="1322"/>
    <cellStyle name="Grey" xfId="1323"/>
    <cellStyle name="Group" xfId="1324"/>
    <cellStyle name="H" xfId="1325"/>
    <cellStyle name="ha" xfId="1326"/>
    <cellStyle name="Head 1" xfId="1327"/>
    <cellStyle name="HEADER" xfId="1328"/>
    <cellStyle name="Header1" xfId="1329"/>
    <cellStyle name="Header2" xfId="1330"/>
    <cellStyle name="Header2 2" xfId="2139"/>
    <cellStyle name="Header2_GTNT 2018" xfId="2140"/>
    <cellStyle name="Heading 1 2" xfId="1331"/>
    <cellStyle name="Heading 1 3" xfId="1332"/>
    <cellStyle name="Heading 2 2" xfId="1333"/>
    <cellStyle name="Heading 2 3" xfId="1334"/>
    <cellStyle name="Heading 3 2" xfId="1335"/>
    <cellStyle name="Heading 4 2" xfId="1336"/>
    <cellStyle name="Heading1" xfId="1337"/>
    <cellStyle name="Heading2" xfId="1338"/>
    <cellStyle name="HEADINGS" xfId="1339"/>
    <cellStyle name="HEADINGSTOP" xfId="1340"/>
    <cellStyle name="headoption" xfId="1341"/>
    <cellStyle name="Hoa-Scholl" xfId="1342"/>
    <cellStyle name="Hoa-Scholl 2" xfId="2141"/>
    <cellStyle name="Hoa-Scholl_GTNT 2018" xfId="2142"/>
    <cellStyle name="HUY" xfId="1343"/>
    <cellStyle name="i phÝ kh¸c_B¶ng 2" xfId="1344"/>
    <cellStyle name="I.3" xfId="1345"/>
    <cellStyle name="i·0" xfId="1346"/>
    <cellStyle name="_x0001_í½?" xfId="1347"/>
    <cellStyle name="ï-¾È»ê_BiÓu TB" xfId="1348"/>
    <cellStyle name="_x0001_íå_x001b_ô " xfId="1349"/>
    <cellStyle name="_x0001_íå_x001b_ô_" xfId="1350"/>
    <cellStyle name="Input [yellow]" xfId="1351"/>
    <cellStyle name="Input [yellow] 2" xfId="2143"/>
    <cellStyle name="Input 2" xfId="1352"/>
    <cellStyle name="Input 2 2" xfId="2144"/>
    <cellStyle name="Input 2_GTNT 2018" xfId="2145"/>
    <cellStyle name="Input Cells" xfId="1353"/>
    <cellStyle name="k" xfId="1354"/>
    <cellStyle name="kh¸c_Bang Chi tieu" xfId="1356"/>
    <cellStyle name="khanh" xfId="1357"/>
    <cellStyle name="khung" xfId="1358"/>
    <cellStyle name="Kiểm tra Ô" xfId="1355"/>
    <cellStyle name="Ledger 17 x 11 in" xfId="1359"/>
    <cellStyle name="Ledger 17 x 11 in 2" xfId="1360"/>
    <cellStyle name="Ledger 17 x 11 in 2 2" xfId="1361"/>
    <cellStyle name="Ledger 17 x 11 in 3" xfId="1362"/>
    <cellStyle name="Ledger 17 x 11 in 4" xfId="1363"/>
    <cellStyle name="Ledger 17 x 11 in_Bao cao giai ngan NTM" xfId="1364"/>
    <cellStyle name="Lien hypertexte" xfId="1365"/>
    <cellStyle name="Link Currency (0)" xfId="1366"/>
    <cellStyle name="Link Currency (2)" xfId="1367"/>
    <cellStyle name="Link Units (0)" xfId="1368"/>
    <cellStyle name="Link Units (1)" xfId="1369"/>
    <cellStyle name="Link Units (2)" xfId="1370"/>
    <cellStyle name="Linked Cell 2" xfId="1371"/>
    <cellStyle name="Linked Cells" xfId="1372"/>
    <cellStyle name="luc" xfId="1373"/>
    <cellStyle name="luc2" xfId="1374"/>
    <cellStyle name="manhcuong" xfId="1375"/>
    <cellStyle name="MAU" xfId="1376"/>
    <cellStyle name="Migliaia (0)_CALPREZZ" xfId="1377"/>
    <cellStyle name="Migliaia_ PESO ELETTR." xfId="1378"/>
    <cellStyle name="Millares [0]_Well Timing" xfId="1379"/>
    <cellStyle name="Millares_Well Timing" xfId="1380"/>
    <cellStyle name="Milliers [0]_      " xfId="1381"/>
    <cellStyle name="Milliers_      " xfId="1382"/>
    <cellStyle name="Môc" xfId="1393"/>
    <cellStyle name="Model" xfId="1383"/>
    <cellStyle name="moi" xfId="1384"/>
    <cellStyle name="moi 2" xfId="1385"/>
    <cellStyle name="moi 2 2" xfId="2146"/>
    <cellStyle name="moi 3" xfId="1386"/>
    <cellStyle name="moi 3 2" xfId="2147"/>
    <cellStyle name="moi 3 2 2" xfId="2148"/>
    <cellStyle name="moi 3 3" xfId="2149"/>
    <cellStyle name="moi 3 3 2" xfId="2150"/>
    <cellStyle name="moi 3 4" xfId="2151"/>
    <cellStyle name="moi 3 4 2" xfId="2152"/>
    <cellStyle name="moi 3 5" xfId="2153"/>
    <cellStyle name="moi 3 5 2" xfId="2154"/>
    <cellStyle name="moi 3 6" xfId="2155"/>
    <cellStyle name="moi 4" xfId="2156"/>
    <cellStyle name="moi_Danh sach cac xa chua duoc nhan do dau tai tro" xfId="1924"/>
    <cellStyle name="Mon?aire [0]_!!!GO" xfId="1387"/>
    <cellStyle name="Mon?aire_!!!GO" xfId="1388"/>
    <cellStyle name="Moneda [0]_Well Timing" xfId="1389"/>
    <cellStyle name="Moneda_Well Timing" xfId="1390"/>
    <cellStyle name="Monétaire [0]_      " xfId="1391"/>
    <cellStyle name="Monétaire_      " xfId="1392"/>
    <cellStyle name="n" xfId="1394"/>
    <cellStyle name="n1" xfId="1395"/>
    <cellStyle name="Neutral 2" xfId="1396"/>
    <cellStyle name="New" xfId="1397"/>
    <cellStyle name="New Times Roman" xfId="1398"/>
    <cellStyle name="New_Danh sach cac xa chua duoc nhan do dau tai tro" xfId="1925"/>
    <cellStyle name="Nhấn1" xfId="1548"/>
    <cellStyle name="Nhấn2" xfId="1549"/>
    <cellStyle name="Nhấn3" xfId="1550"/>
    <cellStyle name="Nhấn4" xfId="1551"/>
    <cellStyle name="Nhấn5" xfId="1552"/>
    <cellStyle name="Nhấn6" xfId="1553"/>
    <cellStyle name="no dec" xfId="1399"/>
    <cellStyle name="ÑONVÒ" xfId="1400"/>
    <cellStyle name="Normal" xfId="0" builtinId="0"/>
    <cellStyle name="Normal - Style1" xfId="1401"/>
    <cellStyle name="Normal - Style1 2" xfId="1402"/>
    <cellStyle name="Normal - Style1 2 2" xfId="2157"/>
    <cellStyle name="Normal - Style1 3" xfId="1403"/>
    <cellStyle name="Normal - Style1 3 2" xfId="2158"/>
    <cellStyle name="Normal - Style1 3 2 2" xfId="2159"/>
    <cellStyle name="Normal - Style1 3 3" xfId="2160"/>
    <cellStyle name="Normal - Style1 3 3 2" xfId="2161"/>
    <cellStyle name="Normal - Style1 3 4" xfId="2162"/>
    <cellStyle name="Normal - Style1 3 4 2" xfId="2163"/>
    <cellStyle name="Normal - Style1 3 5" xfId="2164"/>
    <cellStyle name="Normal - Style1 3 5 2" xfId="2165"/>
    <cellStyle name="Normal - Style1 3 6" xfId="2166"/>
    <cellStyle name="Normal - Style1 4" xfId="2167"/>
    <cellStyle name="Normal - Style1_TH Nguon NTM 2014" xfId="1404"/>
    <cellStyle name="Normal - 유형1" xfId="1405"/>
    <cellStyle name="Normal 10" xfId="1406"/>
    <cellStyle name="Normal 10 2" xfId="1407"/>
    <cellStyle name="Normal 11" xfId="1408"/>
    <cellStyle name="Normal 11 2" xfId="2168"/>
    <cellStyle name="Normal 12" xfId="1409"/>
    <cellStyle name="Normal 13" xfId="1410"/>
    <cellStyle name="Normal 14" xfId="1411"/>
    <cellStyle name="Normal 14 2" xfId="1936"/>
    <cellStyle name="Normal 15" xfId="1412"/>
    <cellStyle name="Normal 15 2" xfId="2169"/>
    <cellStyle name="Normal 16" xfId="1413"/>
    <cellStyle name="Normal 16 2" xfId="2170"/>
    <cellStyle name="Normal 17" xfId="1414"/>
    <cellStyle name="Normal 17 2" xfId="2171"/>
    <cellStyle name="Normal 18" xfId="1415"/>
    <cellStyle name="Normal 18 2" xfId="1416"/>
    <cellStyle name="Normal 18 2 2" xfId="1417"/>
    <cellStyle name="Normal 18 3" xfId="2172"/>
    <cellStyle name="Normal 18 4" xfId="2173"/>
    <cellStyle name="Normal 18 5" xfId="2174"/>
    <cellStyle name="Normal 19" xfId="1418"/>
    <cellStyle name="Normal 19 2" xfId="1419"/>
    <cellStyle name="Normal 19_TIEU CHI 20.5" xfId="1420"/>
    <cellStyle name="Normal 2" xfId="1421"/>
    <cellStyle name="Normal 2 10" xfId="1422"/>
    <cellStyle name="Normal 2 11" xfId="1423"/>
    <cellStyle name="Normal 2 12" xfId="1424"/>
    <cellStyle name="Normal 2 13" xfId="1425"/>
    <cellStyle name="Normal 2 14" xfId="1426"/>
    <cellStyle name="Normal 2 15" xfId="1427"/>
    <cellStyle name="Normal 2 16" xfId="1428"/>
    <cellStyle name="Normal 2 17" xfId="1429"/>
    <cellStyle name="Normal 2 18" xfId="1430"/>
    <cellStyle name="Normal 2 19" xfId="1431"/>
    <cellStyle name="Normal 2 2" xfId="1432"/>
    <cellStyle name="Normal 2 2 2" xfId="1433"/>
    <cellStyle name="Normal 2 2 2 2" xfId="1434"/>
    <cellStyle name="Normal 2 2 3" xfId="1435"/>
    <cellStyle name="Normal 2 2_Danh sach cac xa chua duoc nhan do dau tai tro" xfId="1926"/>
    <cellStyle name="Normal 2 20" xfId="1436"/>
    <cellStyle name="Normal 2 21" xfId="1437"/>
    <cellStyle name="Normal 2 22" xfId="1438"/>
    <cellStyle name="Normal 2 23" xfId="1439"/>
    <cellStyle name="Normal 2 24" xfId="1440"/>
    <cellStyle name="Normal 2 25" xfId="1441"/>
    <cellStyle name="Normal 2 26" xfId="1442"/>
    <cellStyle name="Normal 2 27" xfId="1443"/>
    <cellStyle name="Normal 2 28" xfId="1444"/>
    <cellStyle name="Normal 2 29" xfId="1445"/>
    <cellStyle name="Normal 2 3" xfId="1446"/>
    <cellStyle name="Normal 2 3 2" xfId="1447"/>
    <cellStyle name="Normal 2 3_Bieu tong hop" xfId="1448"/>
    <cellStyle name="Normal 2 30" xfId="1449"/>
    <cellStyle name="Normal 2 31" xfId="1450"/>
    <cellStyle name="Normal 2 32" xfId="1451"/>
    <cellStyle name="Normal 2 33" xfId="1452"/>
    <cellStyle name="Normal 2 34" xfId="1453"/>
    <cellStyle name="Normal 2 35" xfId="1454"/>
    <cellStyle name="Normal 2 4" xfId="1455"/>
    <cellStyle name="Normal 2 4 2" xfId="1456"/>
    <cellStyle name="Normal 2 5" xfId="1457"/>
    <cellStyle name="Normal 2 5 2" xfId="1458"/>
    <cellStyle name="Normal 2 6" xfId="1459"/>
    <cellStyle name="Normal 2 7" xfId="1460"/>
    <cellStyle name="Normal 2 8" xfId="1461"/>
    <cellStyle name="Normal 2 9" xfId="1462"/>
    <cellStyle name="Normal 2_B 11" xfId="1463"/>
    <cellStyle name="Normal 2_So lieu mo hinh" xfId="1464"/>
    <cellStyle name="Normal 20" xfId="1465"/>
    <cellStyle name="Normal 20 2" xfId="1466"/>
    <cellStyle name="Normal 20 2 2" xfId="1927"/>
    <cellStyle name="Normal 20 2 2 2" xfId="2175"/>
    <cellStyle name="Normal 20 2 3" xfId="2176"/>
    <cellStyle name="Normal 20 2 3 2" xfId="2177"/>
    <cellStyle name="Normal 20 2 4" xfId="2178"/>
    <cellStyle name="Normal 20 2 4 2" xfId="2179"/>
    <cellStyle name="Normal 20 2 5" xfId="2180"/>
    <cellStyle name="Normal 20 2 5 2" xfId="2181"/>
    <cellStyle name="Normal 20 2 6" xfId="2182"/>
    <cellStyle name="Normal 20 3" xfId="1467"/>
    <cellStyle name="Normal 20_GTNT 2018" xfId="2183"/>
    <cellStyle name="Normal 21" xfId="1468"/>
    <cellStyle name="Normal 21 2" xfId="1469"/>
    <cellStyle name="Normal 21 2 2" xfId="2184"/>
    <cellStyle name="Normal 21 2 2 2" xfId="2185"/>
    <cellStyle name="Normal 21 3" xfId="2186"/>
    <cellStyle name="Normal 21 4" xfId="2187"/>
    <cellStyle name="Normal 21 5" xfId="2188"/>
    <cellStyle name="Normal 22" xfId="1470"/>
    <cellStyle name="Normal 22 2" xfId="2189"/>
    <cellStyle name="Normal 22 2 2" xfId="2190"/>
    <cellStyle name="Normal 22 3" xfId="2191"/>
    <cellStyle name="Normal 22 3 2" xfId="2192"/>
    <cellStyle name="Normal 22 4" xfId="2193"/>
    <cellStyle name="Normal 22 4 2" xfId="2194"/>
    <cellStyle name="Normal 22 5" xfId="2195"/>
    <cellStyle name="Normal 22 5 2" xfId="2196"/>
    <cellStyle name="Normal 22 6" xfId="2197"/>
    <cellStyle name="Normal 23" xfId="1471"/>
    <cellStyle name="Normal 23 2" xfId="2198"/>
    <cellStyle name="Normal 23 2 2" xfId="2199"/>
    <cellStyle name="Normal 23 3" xfId="2200"/>
    <cellStyle name="Normal 23 3 2" xfId="2201"/>
    <cellStyle name="Normal 23 4" xfId="2202"/>
    <cellStyle name="Normal 23 4 2" xfId="2203"/>
    <cellStyle name="Normal 23 5" xfId="2204"/>
    <cellStyle name="Normal 23 5 2" xfId="2205"/>
    <cellStyle name="Normal 23 6" xfId="2206"/>
    <cellStyle name="Normal 24" xfId="1472"/>
    <cellStyle name="Normal 24 2" xfId="2207"/>
    <cellStyle name="Normal 25" xfId="1473"/>
    <cellStyle name="Normal 25 2" xfId="2208"/>
    <cellStyle name="Normal 26" xfId="1474"/>
    <cellStyle name="Normal 26 2" xfId="2209"/>
    <cellStyle name="Normal 26 3" xfId="2210"/>
    <cellStyle name="Normal 26 4" xfId="2211"/>
    <cellStyle name="Normal 26 5" xfId="2212"/>
    <cellStyle name="Normal 27" xfId="1475"/>
    <cellStyle name="Normal 27 2" xfId="2213"/>
    <cellStyle name="Normal 27 3" xfId="2214"/>
    <cellStyle name="Normal 27 4" xfId="2215"/>
    <cellStyle name="Normal 27 5" xfId="2216"/>
    <cellStyle name="Normal 28" xfId="1476"/>
    <cellStyle name="Normal 28 2" xfId="2217"/>
    <cellStyle name="Normal 28 3" xfId="2218"/>
    <cellStyle name="Normal 28 4" xfId="2219"/>
    <cellStyle name="Normal 28 5" xfId="2220"/>
    <cellStyle name="Normal 29" xfId="1477"/>
    <cellStyle name="Normal 29 2" xfId="1478"/>
    <cellStyle name="Normal 3" xfId="1479"/>
    <cellStyle name="Normal 3 10" xfId="1480"/>
    <cellStyle name="Normal 3 11" xfId="1481"/>
    <cellStyle name="Normal 3 12" xfId="1482"/>
    <cellStyle name="Normal 3 13" xfId="1483"/>
    <cellStyle name="Normal 3 14" xfId="1484"/>
    <cellStyle name="Normal 3 15" xfId="1485"/>
    <cellStyle name="Normal 3 16" xfId="1486"/>
    <cellStyle name="Normal 3 17" xfId="1487"/>
    <cellStyle name="Normal 3 18" xfId="1488"/>
    <cellStyle name="Normal 3 19" xfId="1489"/>
    <cellStyle name="Normal 3 2" xfId="1490"/>
    <cellStyle name="Normal 3 2 2" xfId="1491"/>
    <cellStyle name="Normal 3 2 2 2" xfId="1492"/>
    <cellStyle name="Normal 3 2_Bieu tong hop" xfId="1493"/>
    <cellStyle name="Normal 3 20" xfId="1494"/>
    <cellStyle name="Normal 3 21" xfId="1495"/>
    <cellStyle name="Normal 3 22" xfId="1496"/>
    <cellStyle name="Normal 3 23" xfId="1497"/>
    <cellStyle name="Normal 3 24" xfId="1498"/>
    <cellStyle name="Normal 3 25" xfId="1499"/>
    <cellStyle name="Normal 3 26" xfId="1500"/>
    <cellStyle name="Normal 3 27" xfId="1501"/>
    <cellStyle name="Normal 3 28" xfId="1502"/>
    <cellStyle name="Normal 3 29" xfId="1503"/>
    <cellStyle name="Normal 3 3" xfId="1504"/>
    <cellStyle name="Normal 3 30" xfId="1505"/>
    <cellStyle name="Normal 3 31" xfId="2289"/>
    <cellStyle name="Normal 3 4" xfId="1506"/>
    <cellStyle name="Normal 3 4 2" xfId="1507"/>
    <cellStyle name="Normal 3 4 2 2" xfId="2291"/>
    <cellStyle name="Normal 3 4 3" xfId="2290"/>
    <cellStyle name="Normal 3 5" xfId="1508"/>
    <cellStyle name="Normal 3 6" xfId="1509"/>
    <cellStyle name="Normal 3 7" xfId="1510"/>
    <cellStyle name="Normal 3 8" xfId="1511"/>
    <cellStyle name="Normal 3 9" xfId="1512"/>
    <cellStyle name="Normal 3_Bieu HN truc tuyen ngay 11.2" xfId="1513"/>
    <cellStyle name="Normal 30" xfId="1514"/>
    <cellStyle name="Normal 31" xfId="1515"/>
    <cellStyle name="Normal 31 2" xfId="2221"/>
    <cellStyle name="Normal 32" xfId="1516"/>
    <cellStyle name="Normal 32 2" xfId="2222"/>
    <cellStyle name="Normal 33" xfId="1517"/>
    <cellStyle name="Normal 33 2" xfId="2223"/>
    <cellStyle name="Normal 33 3" xfId="2224"/>
    <cellStyle name="Normal 33 4" xfId="2225"/>
    <cellStyle name="Normal 33 5" xfId="2226"/>
    <cellStyle name="Normal 34" xfId="1518"/>
    <cellStyle name="Normal 34 2" xfId="2227"/>
    <cellStyle name="Normal 34 3" xfId="2228"/>
    <cellStyle name="Normal 34 4" xfId="2229"/>
    <cellStyle name="Normal 34 5" xfId="2230"/>
    <cellStyle name="Normal 35" xfId="1519"/>
    <cellStyle name="Normal 35 2" xfId="2231"/>
    <cellStyle name="Normal 35 3" xfId="2232"/>
    <cellStyle name="Normal 35 4" xfId="2233"/>
    <cellStyle name="Normal 35 5" xfId="2234"/>
    <cellStyle name="Normal 36" xfId="1928"/>
    <cellStyle name="Normal 36 2" xfId="2235"/>
    <cellStyle name="Normal 36 2 2" xfId="2236"/>
    <cellStyle name="Normal 36 3" xfId="2237"/>
    <cellStyle name="Normal 36 3 2" xfId="2238"/>
    <cellStyle name="Normal 36 4" xfId="2239"/>
    <cellStyle name="Normal 36 4 2" xfId="2240"/>
    <cellStyle name="Normal 36 5" xfId="2241"/>
    <cellStyle name="Normal 37" xfId="1929"/>
    <cellStyle name="Normal 37 2" xfId="2242"/>
    <cellStyle name="Normal 37 3" xfId="2243"/>
    <cellStyle name="Normal 38" xfId="1930"/>
    <cellStyle name="Normal 38 2" xfId="2244"/>
    <cellStyle name="Normal 38 3" xfId="2245"/>
    <cellStyle name="Normal 39" xfId="1935"/>
    <cellStyle name="Normal 4" xfId="1520"/>
    <cellStyle name="Normal 4 2" xfId="1521"/>
    <cellStyle name="Normal 4 3" xfId="1522"/>
    <cellStyle name="Normal 4 4" xfId="1523"/>
    <cellStyle name="Normal 4 4 2" xfId="1524"/>
    <cellStyle name="Normal 4 5" xfId="1525"/>
    <cellStyle name="Normal 4 6" xfId="1931"/>
    <cellStyle name="Normal 4_Bao cao giai ngan NTM" xfId="1526"/>
    <cellStyle name="Normal 40" xfId="2246"/>
    <cellStyle name="Normal 40 2" xfId="2247"/>
    <cellStyle name="Normal 41" xfId="1932"/>
    <cellStyle name="Normal 41 2" xfId="2248"/>
    <cellStyle name="Normal 42" xfId="2249"/>
    <cellStyle name="Normal 42 2" xfId="2250"/>
    <cellStyle name="Normal 43" xfId="2251"/>
    <cellStyle name="Normal 43 2" xfId="2252"/>
    <cellStyle name="Normal 44" xfId="2253"/>
    <cellStyle name="Normal 45" xfId="1933"/>
    <cellStyle name="Normal 46" xfId="2254"/>
    <cellStyle name="Normal 47" xfId="2255"/>
    <cellStyle name="Normal 5" xfId="1527"/>
    <cellStyle name="Normal 5 2" xfId="1528"/>
    <cellStyle name="Normal 5_Bao cao giai ngan NTM" xfId="1529"/>
    <cellStyle name="Normal 59" xfId="1530"/>
    <cellStyle name="Normal 59 2" xfId="2256"/>
    <cellStyle name="Normal 6" xfId="1531"/>
    <cellStyle name="Normal 6 2" xfId="1532"/>
    <cellStyle name="Normal 6_Bieu tong hop" xfId="1533"/>
    <cellStyle name="Normal 7" xfId="1534"/>
    <cellStyle name="Normal 7 2" xfId="2257"/>
    <cellStyle name="Normal 8" xfId="1535"/>
    <cellStyle name="Normal 8 2" xfId="2258"/>
    <cellStyle name="Normal 9" xfId="1536"/>
    <cellStyle name="Normal 9 2" xfId="1537"/>
    <cellStyle name="Normal 9 2 2" xfId="1538"/>
    <cellStyle name="Normal 9 3" xfId="1539"/>
    <cellStyle name="Normal 9_B 11" xfId="1540"/>
    <cellStyle name="Normal_Ky Anh" xfId="1541"/>
    <cellStyle name="Normal_Sheet1 3" xfId="1542"/>
    <cellStyle name="Normal1" xfId="1543"/>
    <cellStyle name="Normale_ PESO ELETTR." xfId="1544"/>
    <cellStyle name="Normalny_Cennik obowiazuje od 06-08-2001 r (1)" xfId="1545"/>
    <cellStyle name="Note 2" xfId="1546"/>
    <cellStyle name="Note 2 2" xfId="2259"/>
    <cellStyle name="Note 2_GTNT 2018" xfId="2260"/>
    <cellStyle name="NWM" xfId="1547"/>
    <cellStyle name="Ô Được nối kết" xfId="1563"/>
    <cellStyle name="Œ…‹æØ‚è [0.00]_laroux" xfId="1554"/>
    <cellStyle name="Œ…‹æØ‚è_laroux" xfId="1555"/>
    <cellStyle name="oft Excel]_x000d__x000a_Comment=open=/f ‚ðw’è‚·‚é‚ÆAƒ†[ƒU[’è‹`ŠÖ”‚ðŠÖ”“\‚è•t‚¯‚Ìˆê——‚É“o˜^‚·‚é‚±‚Æ‚ª‚Å‚«‚Ü‚·B_x000d__x000a_Maximized" xfId="1556"/>
    <cellStyle name="oft Excel]_x000d__x000a_Comment=open=/f ‚ðŽw’è‚·‚é‚ÆAƒ†[ƒU[’è‹`ŠÖ”‚ðŠÖ”“\‚è•t‚¯‚Ìˆê——‚É“o˜^‚·‚é‚±‚Æ‚ª‚Å‚«‚Ü‚·B_x000d__x000a_Maximized" xfId="1557"/>
    <cellStyle name="oft Excel]_x000d__x000a_Comment=The open=/f lines load custom functions into the Paste Function list._x000d__x000a_Maximized=2_x000d__x000a_Basics=1_x000d__x000a_A" xfId="1558"/>
    <cellStyle name="oft Excel]_x000d__x000a_Comment=The open=/f lines load custom functions into the Paste Function list._x000d__x000a_Maximized=3_x000d__x000a_Basics=1_x000d__x000a_A" xfId="1559"/>
    <cellStyle name="omma [0]_Mktg Prog" xfId="1560"/>
    <cellStyle name="ormal_Sheet1_1" xfId="1561"/>
    <cellStyle name="Output 2" xfId="1562"/>
    <cellStyle name="Output 2 2" xfId="2261"/>
    <cellStyle name="Output 2_GTNT 2018" xfId="2262"/>
    <cellStyle name="Pattern" xfId="1564"/>
    <cellStyle name="per.style" xfId="1565"/>
    <cellStyle name="Percent [0]" xfId="1566"/>
    <cellStyle name="Percent [00]" xfId="1567"/>
    <cellStyle name="Percent [2]" xfId="1568"/>
    <cellStyle name="Percent [2] 2" xfId="1569"/>
    <cellStyle name="Percent [2] 2 2" xfId="2263"/>
    <cellStyle name="Percent [2] 3" xfId="1570"/>
    <cellStyle name="Percent [2] 3 2" xfId="2264"/>
    <cellStyle name="Percent [2] 3 2 2" xfId="2265"/>
    <cellStyle name="Percent [2] 3 3" xfId="2266"/>
    <cellStyle name="Percent [2] 3 3 2" xfId="2267"/>
    <cellStyle name="Percent [2] 3 4" xfId="2268"/>
    <cellStyle name="Percent [2] 3 4 2" xfId="2269"/>
    <cellStyle name="Percent [2] 3 5" xfId="2270"/>
    <cellStyle name="Percent [2] 3 5 2" xfId="2271"/>
    <cellStyle name="Percent [2] 3 6" xfId="2272"/>
    <cellStyle name="Percent [2] 4" xfId="2273"/>
    <cellStyle name="Percent 10" xfId="1571"/>
    <cellStyle name="Percent 10 2" xfId="2274"/>
    <cellStyle name="Percent 11" xfId="1572"/>
    <cellStyle name="Percent 11 2" xfId="2275"/>
    <cellStyle name="Percent 12" xfId="1937"/>
    <cellStyle name="Percent 2" xfId="1573"/>
    <cellStyle name="Percent 2 2" xfId="1574"/>
    <cellStyle name="Percent 2 2 2" xfId="1934"/>
    <cellStyle name="Percent 3" xfId="1575"/>
    <cellStyle name="Percent 3 2" xfId="1576"/>
    <cellStyle name="Percent 4" xfId="1577"/>
    <cellStyle name="Percent 4 2" xfId="1578"/>
    <cellStyle name="Percent 4 2 2" xfId="1579"/>
    <cellStyle name="Percent 4 3" xfId="1580"/>
    <cellStyle name="Percent 4 4" xfId="2276"/>
    <cellStyle name="Percent 4 5" xfId="2277"/>
    <cellStyle name="Percent 5" xfId="1581"/>
    <cellStyle name="Percent 5 2" xfId="2278"/>
    <cellStyle name="Percent 5 3" xfId="2279"/>
    <cellStyle name="Percent 5 4" xfId="2280"/>
    <cellStyle name="Percent 5 5" xfId="2281"/>
    <cellStyle name="Percent 6" xfId="1582"/>
    <cellStyle name="Percent 6 2" xfId="2282"/>
    <cellStyle name="Percent 7" xfId="1583"/>
    <cellStyle name="Percent 7 2" xfId="2283"/>
    <cellStyle name="Percent 8" xfId="1584"/>
    <cellStyle name="Percent 8 2" xfId="2284"/>
    <cellStyle name="Percent 9" xfId="1585"/>
    <cellStyle name="Percent 9 2" xfId="2285"/>
    <cellStyle name="PERCENTAGE" xfId="1586"/>
    <cellStyle name="Phong" xfId="1595"/>
    <cellStyle name="PrePop Currency (0)" xfId="1587"/>
    <cellStyle name="PrePop Currency (2)" xfId="1588"/>
    <cellStyle name="PrePop Units (0)" xfId="1589"/>
    <cellStyle name="PrePop Units (1)" xfId="1590"/>
    <cellStyle name="PrePop Units (2)" xfId="1591"/>
    <cellStyle name="pricing" xfId="1592"/>
    <cellStyle name="PSChar" xfId="1593"/>
    <cellStyle name="PSHeading" xfId="1594"/>
    <cellStyle name="Quantity" xfId="1596"/>
    <cellStyle name="regstoresfromspecstores" xfId="1597"/>
    <cellStyle name="RevList" xfId="1598"/>
    <cellStyle name="s" xfId="1599"/>
    <cellStyle name="S—_x0008_" xfId="1600"/>
    <cellStyle name="s]_x000d__x000a_spooler=yes_x000d__x000a_load=_x000d__x000a_Beep=yes_x000d__x000a_NullPort=None_x000d__x000a_BorderWidth=3_x000d__x000a_CursorBlinkRate=1200_x000d__x000a_DoubleClickSpeed=452_x000d__x000a_Programs=co" xfId="1601"/>
    <cellStyle name="S—_x0008__Phụ luc goi 5" xfId="1602"/>
    <cellStyle name="s1" xfId="1603"/>
    <cellStyle name="SAPBEXaggData" xfId="1604"/>
    <cellStyle name="SAPBEXaggDataEmph" xfId="1605"/>
    <cellStyle name="SAPBEXaggItem" xfId="1606"/>
    <cellStyle name="SAPBEXchaText" xfId="1607"/>
    <cellStyle name="SAPBEXexcBad7" xfId="1608"/>
    <cellStyle name="SAPBEXexcBad8" xfId="1609"/>
    <cellStyle name="SAPBEXexcBad9" xfId="1610"/>
    <cellStyle name="SAPBEXexcCritical4" xfId="1611"/>
    <cellStyle name="SAPBEXexcCritical5" xfId="1612"/>
    <cellStyle name="SAPBEXexcCritical6" xfId="1613"/>
    <cellStyle name="SAPBEXexcGood1" xfId="1614"/>
    <cellStyle name="SAPBEXexcGood2" xfId="1615"/>
    <cellStyle name="SAPBEXexcGood3" xfId="1616"/>
    <cellStyle name="SAPBEXfilterDrill" xfId="1617"/>
    <cellStyle name="SAPBEXfilterItem" xfId="1618"/>
    <cellStyle name="SAPBEXfilterText" xfId="1619"/>
    <cellStyle name="SAPBEXformats" xfId="1620"/>
    <cellStyle name="SAPBEXheaderItem" xfId="1621"/>
    <cellStyle name="SAPBEXheaderText" xfId="1622"/>
    <cellStyle name="SAPBEXresData" xfId="1623"/>
    <cellStyle name="SAPBEXresDataEmph" xfId="1624"/>
    <cellStyle name="SAPBEXresItem" xfId="1625"/>
    <cellStyle name="SAPBEXstdData" xfId="1626"/>
    <cellStyle name="SAPBEXstdDataEmph" xfId="1627"/>
    <cellStyle name="SAPBEXstdItem" xfId="1628"/>
    <cellStyle name="SAPBEXtitle" xfId="1629"/>
    <cellStyle name="SAPBEXundefined" xfId="1630"/>
    <cellStyle name="_x0001_sç?" xfId="1631"/>
    <cellStyle name="serJet 1200 Series PCL 6" xfId="1632"/>
    <cellStyle name="SHADEDSTORES" xfId="1633"/>
    <cellStyle name="Siêu nối kết_BANG SO LIEU TONG HOP CAC HO DAN" xfId="1634"/>
    <cellStyle name="songuyen" xfId="1635"/>
    <cellStyle name="specstores" xfId="1636"/>
    <cellStyle name="Standard_AAbgleich" xfId="1637"/>
    <cellStyle name="STTDG" xfId="1638"/>
    <cellStyle name="style" xfId="1639"/>
    <cellStyle name="Style 1" xfId="1640"/>
    <cellStyle name="Style 10" xfId="1641"/>
    <cellStyle name="Style 11" xfId="1642"/>
    <cellStyle name="Style 12" xfId="1643"/>
    <cellStyle name="Style 13" xfId="1644"/>
    <cellStyle name="Style 14" xfId="1645"/>
    <cellStyle name="Style 15" xfId="1646"/>
    <cellStyle name="Style 16" xfId="1647"/>
    <cellStyle name="Style 17" xfId="1648"/>
    <cellStyle name="Style 18" xfId="1649"/>
    <cellStyle name="Style 19" xfId="1650"/>
    <cellStyle name="Style 2" xfId="1651"/>
    <cellStyle name="Style 20" xfId="1652"/>
    <cellStyle name="Style 21" xfId="1653"/>
    <cellStyle name="Style 22" xfId="1654"/>
    <cellStyle name="Style 23" xfId="1655"/>
    <cellStyle name="Style 24" xfId="1656"/>
    <cellStyle name="Style 25" xfId="1657"/>
    <cellStyle name="Style 26" xfId="1658"/>
    <cellStyle name="Style 27" xfId="1659"/>
    <cellStyle name="Style 28" xfId="1660"/>
    <cellStyle name="Style 29" xfId="1661"/>
    <cellStyle name="Style 3" xfId="1662"/>
    <cellStyle name="Style 30" xfId="1663"/>
    <cellStyle name="Style 31" xfId="1664"/>
    <cellStyle name="Style 32" xfId="1665"/>
    <cellStyle name="Style 33" xfId="1666"/>
    <cellStyle name="Style 34" xfId="1667"/>
    <cellStyle name="Style 35" xfId="1668"/>
    <cellStyle name="Style 4" xfId="1669"/>
    <cellStyle name="Style 5" xfId="1670"/>
    <cellStyle name="Style 6" xfId="1671"/>
    <cellStyle name="Style 7" xfId="1672"/>
    <cellStyle name="Style 8" xfId="1673"/>
    <cellStyle name="Style 9" xfId="1674"/>
    <cellStyle name="Style Date" xfId="1675"/>
    <cellStyle name="style_1" xfId="1676"/>
    <cellStyle name="subhead" xfId="1677"/>
    <cellStyle name="Subtotal" xfId="1678"/>
    <cellStyle name="symbol" xfId="1679"/>
    <cellStyle name="T" xfId="1680"/>
    <cellStyle name="T_0D5B6000" xfId="1681"/>
    <cellStyle name="T_AP GIA XA BAO NHAI" xfId="1682"/>
    <cellStyle name="T_Bang ke tra tien Tieu DA GPMB QL70" xfId="1683"/>
    <cellStyle name="T_Bao cao thang G1" xfId="1684"/>
    <cellStyle name="T_Bo sung TT 09 Duong Bac Ngam - Bac Ha sua" xfId="1685"/>
    <cellStyle name="T_Book1" xfId="1686"/>
    <cellStyle name="T_Book1 (version 1)" xfId="1687"/>
    <cellStyle name="T_Book1_1" xfId="1688"/>
    <cellStyle name="T_Book1_1_Book1" xfId="1689"/>
    <cellStyle name="T_Book1_1_Book1_Phụ luc goi 5" xfId="1690"/>
    <cellStyle name="T_Book1_1_Duong Xuan Quang - Thai Nien(408)" xfId="1691"/>
    <cellStyle name="T_Book1_1_Khoi luong" xfId="1692"/>
    <cellStyle name="T_Book1_1_Khoi luong QL8B" xfId="1693"/>
    <cellStyle name="T_Book1_1_Phụ luc goi 5" xfId="1694"/>
    <cellStyle name="T_Book1_1_QL70 lan 3.da t dinh" xfId="1695"/>
    <cellStyle name="T_Book1_1_TDT dieu chinh4.08 (GP-ST)" xfId="1696"/>
    <cellStyle name="T_Book1_1_TDT dieu chinh4.08Xq-Tn" xfId="1697"/>
    <cellStyle name="T_Book1_1_Tong hop" xfId="1698"/>
    <cellStyle name="T_Book1_1_Tuyen (20-6-11 PA 2)" xfId="1699"/>
    <cellStyle name="T_Book1_1_Tuyen (21-7-11)-doan 1" xfId="1700"/>
    <cellStyle name="T_Book1_2" xfId="1701"/>
    <cellStyle name="T_Book1_2_Duong Xuan Quang - Thai Nien(408)" xfId="1702"/>
    <cellStyle name="T_Book1_2_Khoi luong" xfId="1703"/>
    <cellStyle name="T_Book1_2_Phụ luc goi 5" xfId="1704"/>
    <cellStyle name="T_Book1_2_TDT dieu chinh4.08 (GP-ST)" xfId="1705"/>
    <cellStyle name="T_Book1_2_TDT dieu chinh4.08Xq-Tn" xfId="1706"/>
    <cellStyle name="T_Book1_2_Tong hop" xfId="1707"/>
    <cellStyle name="T_Book1_3" xfId="1708"/>
    <cellStyle name="T_Book1_3_Phụ luc goi 5" xfId="1709"/>
    <cellStyle name="T_Book1_Bao cao sơ TC" xfId="1710"/>
    <cellStyle name="T_Book1_Bo sung TT 09 Duong Bac Ngam - Bac Ha sua" xfId="1711"/>
    <cellStyle name="T_Book1_Book1" xfId="1712"/>
    <cellStyle name="T_Book1_Book1_1" xfId="1713"/>
    <cellStyle name="T_Book1_Book1_1_Phụ luc goi 5" xfId="1714"/>
    <cellStyle name="T_Book1_Book1_Book1" xfId="1715"/>
    <cellStyle name="T_Book1_Book1_DCG TT09 G2 3.12.2007" xfId="1716"/>
    <cellStyle name="T_Book1_Book1_Goi 2 in20.4" xfId="1717"/>
    <cellStyle name="T_Book1_Book1_Khoi luong" xfId="1718"/>
    <cellStyle name="T_Book1_Book1_Phụ luc goi 5" xfId="1719"/>
    <cellStyle name="T_Book1_Book1_Sheet1" xfId="1720"/>
    <cellStyle name="T_Book1_Book1_Tong hop" xfId="1721"/>
    <cellStyle name="T_Book1_Book1_Tuyen (20-6-11 PA 2)" xfId="1722"/>
    <cellStyle name="T_Book1_Book1_Tuyen (21-7-11)-doan 1" xfId="1723"/>
    <cellStyle name="T_Book1_Book2" xfId="1724"/>
    <cellStyle name="T_Book1_Cau ha loi HD Truongthinh" xfId="1725"/>
    <cellStyle name="T_Book1_DCG TT09 G2 3.12.2007" xfId="1726"/>
    <cellStyle name="T_Book1_DTduong-goi1" xfId="1727"/>
    <cellStyle name="T_Book1_DTGiangChaChai22.7sua" xfId="1728"/>
    <cellStyle name="T_Book1_Duong Po Ngang - Coc LaySua1.07" xfId="1729"/>
    <cellStyle name="T_Book1_Duong Xuan Quang - Thai Nien(408)" xfId="1730"/>
    <cellStyle name="T_Book1_dutoanLCSP04-km0-5-goi1 (Ban 5 sua 24-8)" xfId="1731"/>
    <cellStyle name="T_Book1_Gia goi 1" xfId="1733"/>
    <cellStyle name="T_Book1_Goi 2 in20.4" xfId="1732"/>
    <cellStyle name="T_Book1_Khoi luong" xfId="1734"/>
    <cellStyle name="T_Book1_Khoi luong QL8B" xfId="1735"/>
    <cellStyle name="T_Book1_Phụ luc goi 5" xfId="1736"/>
    <cellStyle name="T_Book1_QL4 (211-217) TB gia 31-8-2006 sua NC-coma" xfId="1737"/>
    <cellStyle name="T_Book1_QL70_TC_Km188-197-in" xfId="1738"/>
    <cellStyle name="T_Book1_Sheet1" xfId="1739"/>
    <cellStyle name="T_Book1_Sua chua cum tuyen" xfId="1740"/>
    <cellStyle name="T_Book1_TD Khoi luong (TT05)G4" xfId="1741"/>
    <cellStyle name="T_Book1_TDT dieu chinh4.08 (GP-ST)" xfId="1742"/>
    <cellStyle name="T_Book1_TDT dieu chinh4.08Xq-Tn" xfId="1743"/>
    <cellStyle name="T_Book1_Tong hop" xfId="1744"/>
    <cellStyle name="T_Book2" xfId="1745"/>
    <cellStyle name="T_Cao do mong cong, phai tuyen" xfId="1746"/>
    <cellStyle name="T_Cau ha loi HD Truongthinh" xfId="1747"/>
    <cellStyle name="T_Cau Phu Phuong" xfId="1748"/>
    <cellStyle name="T_CDKT" xfId="1749"/>
    <cellStyle name="T_CDKT_Phụ luc goi 5" xfId="1750"/>
    <cellStyle name="T_CHU THANH" xfId="1752"/>
    <cellStyle name="T_cuong sua 9.10" xfId="1751"/>
    <cellStyle name="T_DCG TT09 G2 3.12.2007" xfId="1753"/>
    <cellStyle name="T_DCKS-Tram Ha Tay-trinh" xfId="1754"/>
    <cellStyle name="T_denbu" xfId="1755"/>
    <cellStyle name="T_Don gia Goi thau so 1 (872)" xfId="1756"/>
    <cellStyle name="T_dt1" xfId="1757"/>
    <cellStyle name="T_DTduong-goi1" xfId="1758"/>
    <cellStyle name="T_DTGiangChaChai22.7sua" xfId="1759"/>
    <cellStyle name="T_dtoangiaBXsuaCPK-pai" xfId="1761"/>
    <cellStyle name="T_dtoanSPthemKLcong" xfId="1760"/>
    <cellStyle name="T_dtTL598G1." xfId="1762"/>
    <cellStyle name="T_dtTL598G1._Phụ luc goi 5" xfId="1763"/>
    <cellStyle name="T_DTWB31" xfId="1764"/>
    <cellStyle name="T_DTWB3Sua12.6" xfId="1765"/>
    <cellStyle name="T_Du toan du thau Cautreo" xfId="1766"/>
    <cellStyle name="T_Duong Po Ngang - Coc LaySua1.07" xfId="1767"/>
    <cellStyle name="T_Duong TT xa Nam Khanh" xfId="1768"/>
    <cellStyle name="T_Duong Xuan Quang - Thai Nien(408)" xfId="1769"/>
    <cellStyle name="T_dutoanLCSP04-km0-5-goi1 (Ban 5 sua 24-8)" xfId="1770"/>
    <cellStyle name="T_G_I TCDBVN. BCQTC_U QUANG DAI.QL62.(11)" xfId="1771"/>
    <cellStyle name="T_Gia thanh-chuan" xfId="1775"/>
    <cellStyle name="T_Gia thau Hoang Xuan" xfId="1776"/>
    <cellStyle name="T_Goi 2 in20.4" xfId="1772"/>
    <cellStyle name="T_Goi 5" xfId="1773"/>
    <cellStyle name="T_GoiXL1hem" xfId="1774"/>
    <cellStyle name="T_Khao satD1" xfId="1780"/>
    <cellStyle name="T_Khao satD1_Phụ luc goi 5" xfId="1781"/>
    <cellStyle name="T_Khoi Bung" xfId="1782"/>
    <cellStyle name="T_Khoi luong" xfId="1783"/>
    <cellStyle name="T_Khoi luong QL8B" xfId="1784"/>
    <cellStyle name="T_KHỐI LƯỢNG QUYẾT TOÁN GÓI 5 (TVGS CHẤP THUẬN) TVS" xfId="1787"/>
    <cellStyle name="T_Khoi Xa Ngoai-con 1 ho" xfId="1785"/>
    <cellStyle name="T_Khoiluongduonggiao" xfId="1786"/>
    <cellStyle name="T_KL san nen Phieng Ot" xfId="1777"/>
    <cellStyle name="T_klcongk0_28" xfId="1778"/>
    <cellStyle name="T_Km329-Km350 (7-6)" xfId="1779"/>
    <cellStyle name="T_Phụ luc goi 5" xfId="1788"/>
    <cellStyle name="T_QL70 lan 3.da t dinh" xfId="1789"/>
    <cellStyle name="T_QL70_TC_Km188-197-in" xfId="1790"/>
    <cellStyle name="T_QT di chuyen ca phe" xfId="1791"/>
    <cellStyle name="T_San Nen TDC P.Ot.suaxls" xfId="1792"/>
    <cellStyle name="T_Sheet1" xfId="1793"/>
    <cellStyle name="T_TDT 3 xa VA chinh thuc" xfId="1794"/>
    <cellStyle name="T_TDT dieu chinh4.08 (GP-ST)" xfId="1795"/>
    <cellStyle name="T_Theo doi NT" xfId="1803"/>
    <cellStyle name="T_Thong ke TDTKKT - Nam 2005" xfId="1804"/>
    <cellStyle name="T_tien2004" xfId="1796"/>
    <cellStyle name="T_tien2004_Phụ luc goi 5" xfId="1797"/>
    <cellStyle name="T_Tinh KLHC goi 1" xfId="1798"/>
    <cellStyle name="T_TKE-ChoDon-sua" xfId="1799"/>
    <cellStyle name="T_Tong hop" xfId="1800"/>
    <cellStyle name="T_Tuyen (20-6-11 PA 2)" xfId="1801"/>
    <cellStyle name="T_Tuyen (21-7-11)-doan 1" xfId="1802"/>
    <cellStyle name="T_ÿÿÿÿÿ" xfId="1805"/>
    <cellStyle name="tde" xfId="1806"/>
    <cellStyle name="Text Indent A" xfId="1807"/>
    <cellStyle name="Text Indent B" xfId="1808"/>
    <cellStyle name="Text Indent C" xfId="1809"/>
    <cellStyle name="th" xfId="1830"/>
    <cellStyle name="than" xfId="1831"/>
    <cellStyle name="Thanh" xfId="1832"/>
    <cellStyle name="þ_x001d_ð" xfId="1833"/>
    <cellStyle name="þ_x001d_ð¤_x000c_¯þ_x0014__x000d_¨þU_x0001_À_x0004_ _x0015__x000f__x0001__x0001_" xfId="1834"/>
    <cellStyle name="þ_x001d_ð·" xfId="1835"/>
    <cellStyle name="þ_x001d_ð·_x000c_" xfId="1836"/>
    <cellStyle name="þ_x001d_ð·_x000c_æ" xfId="1837"/>
    <cellStyle name="þ_x001d_ð·_x000c_æþ'_x000d_ßþU" xfId="1838"/>
    <cellStyle name="þ_x001d_ð·_x000c_æþ'_x000d_ßþU_x0001_" xfId="1839"/>
    <cellStyle name="þ_x001d_ð·_x000c_æþ'_x000d_ßþU_x0001_Ø" xfId="1840"/>
    <cellStyle name="þ_x001d_ð·_x000c_æþ'_x000d_ßþU_x0001_Ø_x0005_" xfId="1841"/>
    <cellStyle name="þ_x001d_ð·_x000c_æþ'_x000d_ßþU_x0001_Ø_x0005_ü_x0014__x0007__x0001__x0001_" xfId="1842"/>
    <cellStyle name="þ_x001d_ðÇ%Uý—&amp;Hý9_x0008_Ÿ s_x000a__x0007__x0001__x0001_" xfId="1843"/>
    <cellStyle name="þ_x001d_ðK_x000c_Fý" xfId="1844"/>
    <cellStyle name="þ_x001d_ðK_x000c_Fý_x001b__x000d_9ýU_x0001_Ð_x0008_¦)_x0007__x0001__x0001_" xfId="1845"/>
    <cellStyle name="thuong-10" xfId="1846"/>
    <cellStyle name="thuong-11" xfId="1847"/>
    <cellStyle name="Thuyet minh" xfId="1848"/>
    <cellStyle name="Tiªu ®Ì" xfId="1810"/>
    <cellStyle name="Tien VN" xfId="1811"/>
    <cellStyle name="Tien1" xfId="1812"/>
    <cellStyle name="Tiêu đề" xfId="1814"/>
    <cellStyle name="Tieu_de_2" xfId="1813"/>
    <cellStyle name="Times New Roman" xfId="1815"/>
    <cellStyle name="Tính toán" xfId="1816"/>
    <cellStyle name="TiÓu môc" xfId="1817"/>
    <cellStyle name="tit1" xfId="1818"/>
    <cellStyle name="tit2" xfId="1819"/>
    <cellStyle name="tit3" xfId="1820"/>
    <cellStyle name="tit4" xfId="1821"/>
    <cellStyle name="Title 2" xfId="1822"/>
    <cellStyle name="Tổng" xfId="1826"/>
    <cellStyle name="Tongcong" xfId="1823"/>
    <cellStyle name="Tốt" xfId="1827"/>
    <cellStyle name="Total 2" xfId="1824"/>
    <cellStyle name="Total 2 2" xfId="2286"/>
    <cellStyle name="Total 3" xfId="1825"/>
    <cellStyle name="Total 3 2" xfId="2287"/>
    <cellStyle name="Total 3_GTNT 2018" xfId="2288"/>
    <cellStyle name="Trung tính" xfId="1849"/>
    <cellStyle name="Tusental (0)_pldt" xfId="1828"/>
    <cellStyle name="Tusental_pldt" xfId="1829"/>
    <cellStyle name="ux_3_¼­¿ï-¾È»ê" xfId="1850"/>
    <cellStyle name="Valuta (0)_CALPREZZ" xfId="1851"/>
    <cellStyle name="Valuta_ PESO ELETTR." xfId="1852"/>
    <cellStyle name="Văn bản Cảnh báo" xfId="1854"/>
    <cellStyle name="Văn bản Giải thích" xfId="1855"/>
    <cellStyle name="VANG1" xfId="1853"/>
    <cellStyle name="viet" xfId="1856"/>
    <cellStyle name="viet2" xfId="1857"/>
    <cellStyle name="Vietnam 1" xfId="1858"/>
    <cellStyle name="VN new romanNormal" xfId="1859"/>
    <cellStyle name="Vn Time 13" xfId="1860"/>
    <cellStyle name="Vn Time 14" xfId="1861"/>
    <cellStyle name="VN time new roman" xfId="1862"/>
    <cellStyle name="vn_time" xfId="1863"/>
    <cellStyle name="vnbo" xfId="1864"/>
    <cellStyle name="vnhead1" xfId="1867"/>
    <cellStyle name="vnhead2" xfId="1868"/>
    <cellStyle name="vnhead3" xfId="1869"/>
    <cellStyle name="vnhead4" xfId="1870"/>
    <cellStyle name="vntxt1" xfId="1865"/>
    <cellStyle name="vntxt2" xfId="1866"/>
    <cellStyle name="Währung [0]_ALLE_ITEMS_280800_EV_NL" xfId="1871"/>
    <cellStyle name="Währung_AKE_100N" xfId="1872"/>
    <cellStyle name="Walutowy [0]_Invoices2001Slovakia" xfId="1873"/>
    <cellStyle name="Walutowy_Invoices2001Slovakia" xfId="1874"/>
    <cellStyle name="Warning Text 2" xfId="1875"/>
    <cellStyle name="Worksheet" xfId="1876"/>
    <cellStyle name="xã Hộ Độ" xfId="1877"/>
    <cellStyle name="xan1" xfId="1878"/>
    <cellStyle name="Xấu" xfId="1879"/>
    <cellStyle name="xuan" xfId="1880"/>
    <cellStyle name="Ý kh¸c_B¶ng 1 (2)" xfId="1881"/>
    <cellStyle name=" [0.00]_ Att. 1- Cover" xfId="1882"/>
    <cellStyle name="_ Att. 1- Cover" xfId="1883"/>
    <cellStyle name="?_ Att. 1- Cover" xfId="1884"/>
    <cellStyle name="똿뗦먛귟 [0.00]_PRODUCT DETAIL Q1" xfId="1885"/>
    <cellStyle name="똿뗦먛귟_PRODUCT DETAIL Q1" xfId="1886"/>
    <cellStyle name="믅됞 [0.00]_PRODUCT DETAIL Q1" xfId="1887"/>
    <cellStyle name="믅됞_PRODUCT DETAIL Q1" xfId="1888"/>
    <cellStyle name="백분율_95" xfId="1889"/>
    <cellStyle name="뷭?_BOOKSHIP" xfId="1890"/>
    <cellStyle name="안건회계법인" xfId="1891"/>
    <cellStyle name="콤맀_Sheet1_총괄표 (수출입) (2)" xfId="1892"/>
    <cellStyle name="콤마 [ - 유형1" xfId="1893"/>
    <cellStyle name="콤마 [ - 유형2" xfId="1894"/>
    <cellStyle name="콤마 [ - 유형3" xfId="1895"/>
    <cellStyle name="콤마 [ - 유형4" xfId="1896"/>
    <cellStyle name="콤마 [ - 유형5" xfId="1897"/>
    <cellStyle name="콤마 [ - 유형6" xfId="1898"/>
    <cellStyle name="콤마 [ - 유형7" xfId="1899"/>
    <cellStyle name="콤마 [ - 유형8" xfId="1900"/>
    <cellStyle name="콤마 [0]_ 비목별 월별기술 " xfId="1901"/>
    <cellStyle name="콤마_ 비목별 월별기술 " xfId="1902"/>
    <cellStyle name="통화 [0]_1" xfId="1903"/>
    <cellStyle name="통화_1" xfId="1904"/>
    <cellStyle name="표섀_변경(최종)" xfId="1905"/>
    <cellStyle name="표준_ 97년 경영분석(안)" xfId="1906"/>
    <cellStyle name="一般_00Q3902REV.1" xfId="1907"/>
    <cellStyle name="千分位[0]_00Q3902REV.1" xfId="1908"/>
    <cellStyle name="千分位_00Q3902REV.1" xfId="1909"/>
    <cellStyle name="桁区切り [0.00]_3_RawWaterTrans" xfId="1910"/>
    <cellStyle name="桁区切り_BE-BQ" xfId="1911"/>
    <cellStyle name="標準_(A1)BOQ " xfId="1912"/>
    <cellStyle name="貨幣 [0]_00Q3902REV.1" xfId="1913"/>
    <cellStyle name="貨幣[0]_BRE" xfId="1914"/>
    <cellStyle name="貨幣_00Q3902REV.1" xfId="1915"/>
    <cellStyle name="超連結_Book1" xfId="1916"/>
    <cellStyle name="通貨 [0.00]_BE-BQ" xfId="1917"/>
    <cellStyle name="通貨_BE-BQ" xfId="1918"/>
    <cellStyle name="隨後的超連結_Book1" xfId="191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HUU%20HUNG\2020\BAO%20CAO\THANG%208\BAO%20CAO%20HOP%20BCD%20THANG%208\TONG%20HOP%20THANG%207,%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1 MH"/>
      <sheetName val="b2 tht"/>
      <sheetName val="B3 htx"/>
      <sheetName val="b4 dn"/>
      <sheetName val="Sheet3"/>
      <sheetName val="Sheet1"/>
      <sheetName val="Sheet2"/>
      <sheetName val="B10. Giai ngan"/>
      <sheetName val="VUON MAU"/>
      <sheetName val="Sheet4"/>
      <sheetName val="Sheet5"/>
      <sheetName val="Sheet6"/>
      <sheetName val="vu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pane xSplit="2" ySplit="6" topLeftCell="C15" activePane="bottomRight" state="frozen"/>
      <selection pane="topRight" activeCell="C1" sqref="C1"/>
      <selection pane="bottomLeft" activeCell="A7" sqref="A7"/>
      <selection pane="bottomRight" activeCell="K21" sqref="K21"/>
    </sheetView>
  </sheetViews>
  <sheetFormatPr defaultColWidth="9.09765625" defaultRowHeight="13"/>
  <cols>
    <col min="1" max="1" width="4.296875" style="80" customWidth="1"/>
    <col min="2" max="2" width="14.59765625" style="80" customWidth="1"/>
    <col min="3" max="10" width="6.09765625" style="80" customWidth="1"/>
    <col min="11" max="11" width="41.59765625" style="80" customWidth="1"/>
    <col min="12" max="12" width="7.296875" style="80" customWidth="1"/>
    <col min="13" max="21" width="5.8984375" style="80" customWidth="1"/>
    <col min="22" max="22" width="7.8984375" style="80" customWidth="1"/>
    <col min="23" max="23" width="9.09765625" style="80" customWidth="1"/>
    <col min="24" max="16384" width="9.09765625" style="80"/>
  </cols>
  <sheetData>
    <row r="1" spans="1:24" ht="21.65" customHeight="1">
      <c r="A1" s="272" t="s">
        <v>152</v>
      </c>
      <c r="B1" s="272"/>
      <c r="C1" s="272"/>
      <c r="D1" s="272"/>
      <c r="E1" s="272"/>
      <c r="F1" s="272"/>
      <c r="G1" s="272"/>
      <c r="H1" s="272"/>
      <c r="I1" s="272"/>
      <c r="J1" s="272"/>
      <c r="K1" s="272"/>
      <c r="L1" s="272"/>
      <c r="M1" s="272"/>
      <c r="N1" s="272"/>
      <c r="O1" s="272"/>
      <c r="P1" s="272"/>
      <c r="Q1" s="272"/>
      <c r="R1" s="272"/>
      <c r="S1" s="272"/>
      <c r="T1" s="272"/>
      <c r="U1" s="272"/>
      <c r="V1" s="272"/>
    </row>
    <row r="2" spans="1:24">
      <c r="A2" s="331"/>
      <c r="B2" s="332"/>
      <c r="C2" s="333"/>
      <c r="D2" s="334"/>
      <c r="E2" s="334"/>
      <c r="F2" s="334"/>
      <c r="G2" s="333"/>
      <c r="H2" s="334"/>
      <c r="I2" s="334"/>
      <c r="J2" s="334"/>
      <c r="K2" s="334"/>
      <c r="L2" s="331"/>
      <c r="M2" s="331"/>
    </row>
    <row r="3" spans="1:24">
      <c r="A3" s="331"/>
      <c r="B3" s="332"/>
      <c r="C3" s="333"/>
      <c r="D3" s="334"/>
      <c r="E3" s="334"/>
      <c r="F3" s="334"/>
      <c r="G3" s="333"/>
      <c r="H3" s="334"/>
      <c r="I3" s="334"/>
      <c r="J3" s="334"/>
      <c r="K3" s="334"/>
      <c r="L3" s="331"/>
      <c r="M3" s="331"/>
    </row>
    <row r="4" spans="1:24" ht="22.5" customHeight="1">
      <c r="A4" s="335" t="s">
        <v>0</v>
      </c>
      <c r="B4" s="335" t="s">
        <v>4</v>
      </c>
      <c r="C4" s="336" t="s">
        <v>333</v>
      </c>
      <c r="D4" s="336"/>
      <c r="E4" s="336"/>
      <c r="F4" s="336"/>
      <c r="G4" s="336"/>
      <c r="H4" s="336"/>
      <c r="I4" s="336"/>
      <c r="J4" s="336"/>
      <c r="K4" s="336"/>
      <c r="L4" s="336"/>
      <c r="M4" s="336"/>
      <c r="N4" s="336" t="s">
        <v>107</v>
      </c>
      <c r="O4" s="336"/>
      <c r="P4" s="336"/>
      <c r="Q4" s="336"/>
      <c r="R4" s="336"/>
      <c r="S4" s="336"/>
      <c r="T4" s="336"/>
      <c r="U4" s="336"/>
      <c r="V4" s="337" t="s">
        <v>97</v>
      </c>
    </row>
    <row r="5" spans="1:24" ht="32.5" customHeight="1">
      <c r="A5" s="335"/>
      <c r="B5" s="335"/>
      <c r="C5" s="338" t="s">
        <v>6</v>
      </c>
      <c r="D5" s="338"/>
      <c r="E5" s="338"/>
      <c r="F5" s="338"/>
      <c r="G5" s="276" t="s">
        <v>104</v>
      </c>
      <c r="H5" s="276"/>
      <c r="I5" s="276"/>
      <c r="J5" s="276"/>
      <c r="K5" s="337" t="s">
        <v>106</v>
      </c>
      <c r="L5" s="337" t="s">
        <v>5</v>
      </c>
      <c r="M5" s="337" t="s">
        <v>97</v>
      </c>
      <c r="N5" s="338" t="s">
        <v>6</v>
      </c>
      <c r="O5" s="338"/>
      <c r="P5" s="338"/>
      <c r="Q5" s="338"/>
      <c r="R5" s="273" t="s">
        <v>104</v>
      </c>
      <c r="S5" s="274"/>
      <c r="T5" s="274"/>
      <c r="U5" s="275"/>
      <c r="V5" s="337"/>
    </row>
    <row r="6" spans="1:24" ht="28" customHeight="1">
      <c r="A6" s="335"/>
      <c r="B6" s="335"/>
      <c r="C6" s="339" t="s">
        <v>3</v>
      </c>
      <c r="D6" s="340" t="s">
        <v>7</v>
      </c>
      <c r="E6" s="53" t="s">
        <v>8</v>
      </c>
      <c r="F6" s="53" t="s">
        <v>9</v>
      </c>
      <c r="G6" s="339" t="s">
        <v>3</v>
      </c>
      <c r="H6" s="340" t="s">
        <v>7</v>
      </c>
      <c r="I6" s="53" t="s">
        <v>8</v>
      </c>
      <c r="J6" s="53" t="s">
        <v>9</v>
      </c>
      <c r="K6" s="337"/>
      <c r="L6" s="337"/>
      <c r="M6" s="337"/>
      <c r="N6" s="339" t="s">
        <v>3</v>
      </c>
      <c r="O6" s="340" t="s">
        <v>7</v>
      </c>
      <c r="P6" s="53" t="s">
        <v>8</v>
      </c>
      <c r="Q6" s="53" t="s">
        <v>9</v>
      </c>
      <c r="R6" s="339" t="s">
        <v>3</v>
      </c>
      <c r="S6" s="340" t="s">
        <v>7</v>
      </c>
      <c r="T6" s="53" t="s">
        <v>8</v>
      </c>
      <c r="U6" s="53" t="s">
        <v>9</v>
      </c>
      <c r="V6" s="337"/>
    </row>
    <row r="7" spans="1:24" s="92" customFormat="1" ht="24" customHeight="1">
      <c r="A7" s="341">
        <v>1</v>
      </c>
      <c r="B7" s="342" t="s">
        <v>23</v>
      </c>
      <c r="C7" s="343">
        <f t="shared" ref="C7:C20" si="0">D7+E7+F7</f>
        <v>0</v>
      </c>
      <c r="D7" s="344">
        <v>0</v>
      </c>
      <c r="E7" s="344">
        <v>0</v>
      </c>
      <c r="F7" s="344">
        <v>0</v>
      </c>
      <c r="G7" s="343">
        <f t="shared" ref="G7:G20" si="1">H7+I7+J7</f>
        <v>0</v>
      </c>
      <c r="H7" s="344">
        <v>0</v>
      </c>
      <c r="I7" s="344">
        <v>0</v>
      </c>
      <c r="J7" s="344">
        <v>0</v>
      </c>
      <c r="K7" s="345" t="s">
        <v>124</v>
      </c>
      <c r="L7" s="346">
        <v>8421</v>
      </c>
      <c r="M7" s="347">
        <f t="shared" ref="M7:M20" si="2">C7/L7*100</f>
        <v>0</v>
      </c>
      <c r="N7" s="348">
        <f>O7+P7+Q7</f>
        <v>553</v>
      </c>
      <c r="O7" s="348">
        <v>45</v>
      </c>
      <c r="P7" s="348">
        <v>33</v>
      </c>
      <c r="Q7" s="348">
        <v>475</v>
      </c>
      <c r="R7" s="348">
        <f t="shared" ref="R7:R20" si="3">S7+T7+U7</f>
        <v>108</v>
      </c>
      <c r="S7" s="348">
        <v>26</v>
      </c>
      <c r="T7" s="348">
        <v>13</v>
      </c>
      <c r="U7" s="348">
        <v>69</v>
      </c>
      <c r="V7" s="349">
        <f t="shared" ref="V7:V20" si="4">N7/L7*100</f>
        <v>6.5669160432252696</v>
      </c>
      <c r="W7" s="92">
        <v>4</v>
      </c>
      <c r="X7" s="92">
        <v>5</v>
      </c>
    </row>
    <row r="8" spans="1:24" s="92" customFormat="1" ht="24" customHeight="1">
      <c r="A8" s="341">
        <v>2</v>
      </c>
      <c r="B8" s="342" t="s">
        <v>12</v>
      </c>
      <c r="C8" s="343">
        <f t="shared" si="0"/>
        <v>5</v>
      </c>
      <c r="D8" s="344">
        <v>0</v>
      </c>
      <c r="E8" s="344">
        <v>0</v>
      </c>
      <c r="F8" s="344">
        <v>5</v>
      </c>
      <c r="G8" s="343">
        <f t="shared" si="1"/>
        <v>4</v>
      </c>
      <c r="H8" s="350">
        <v>0</v>
      </c>
      <c r="I8" s="350">
        <v>0</v>
      </c>
      <c r="J8" s="350">
        <v>4</v>
      </c>
      <c r="K8" s="345" t="s">
        <v>139</v>
      </c>
      <c r="L8" s="346">
        <v>28319</v>
      </c>
      <c r="M8" s="347">
        <f t="shared" si="2"/>
        <v>1.7655990677636922E-2</v>
      </c>
      <c r="N8" s="348">
        <f>O8+P8+Q8</f>
        <v>3219</v>
      </c>
      <c r="O8" s="348">
        <v>113</v>
      </c>
      <c r="P8" s="348">
        <v>211</v>
      </c>
      <c r="Q8" s="348">
        <v>2895</v>
      </c>
      <c r="R8" s="348">
        <f t="shared" si="3"/>
        <v>3144</v>
      </c>
      <c r="S8" s="348">
        <v>113</v>
      </c>
      <c r="T8" s="348">
        <v>211</v>
      </c>
      <c r="U8" s="348">
        <v>2820</v>
      </c>
      <c r="V8" s="349">
        <f t="shared" si="4"/>
        <v>11.36692679826265</v>
      </c>
      <c r="W8" s="92">
        <v>18</v>
      </c>
      <c r="X8" s="92">
        <v>16</v>
      </c>
    </row>
    <row r="9" spans="1:24" s="92" customFormat="1" ht="24" customHeight="1">
      <c r="A9" s="341">
        <v>3</v>
      </c>
      <c r="B9" s="342" t="s">
        <v>15</v>
      </c>
      <c r="C9" s="343">
        <f t="shared" si="0"/>
        <v>3</v>
      </c>
      <c r="D9" s="344">
        <v>0</v>
      </c>
      <c r="E9" s="344">
        <v>2</v>
      </c>
      <c r="F9" s="344">
        <v>1</v>
      </c>
      <c r="G9" s="343">
        <f t="shared" si="1"/>
        <v>0</v>
      </c>
      <c r="H9" s="344">
        <v>0</v>
      </c>
      <c r="I9" s="344">
        <v>0</v>
      </c>
      <c r="J9" s="344">
        <v>0</v>
      </c>
      <c r="K9" s="345" t="s">
        <v>128</v>
      </c>
      <c r="L9" s="346">
        <v>29925</v>
      </c>
      <c r="M9" s="347">
        <f t="shared" si="2"/>
        <v>1.0025062656641605E-2</v>
      </c>
      <c r="N9" s="348">
        <f>O9+P9+Q9</f>
        <v>1438</v>
      </c>
      <c r="O9" s="348">
        <v>191</v>
      </c>
      <c r="P9" s="348">
        <v>287</v>
      </c>
      <c r="Q9" s="348">
        <v>960</v>
      </c>
      <c r="R9" s="348">
        <f t="shared" si="3"/>
        <v>846</v>
      </c>
      <c r="S9" s="348">
        <v>106</v>
      </c>
      <c r="T9" s="348">
        <v>137</v>
      </c>
      <c r="U9" s="348">
        <v>603</v>
      </c>
      <c r="V9" s="349">
        <f t="shared" si="4"/>
        <v>4.8053467000835424</v>
      </c>
      <c r="W9" s="92">
        <v>13</v>
      </c>
      <c r="X9" s="92">
        <v>13</v>
      </c>
    </row>
    <row r="10" spans="1:24" s="92" customFormat="1" ht="24" customHeight="1">
      <c r="A10" s="341">
        <v>4</v>
      </c>
      <c r="B10" s="342" t="s">
        <v>19</v>
      </c>
      <c r="C10" s="343">
        <f t="shared" si="0"/>
        <v>5</v>
      </c>
      <c r="D10" s="344">
        <v>0</v>
      </c>
      <c r="E10" s="344">
        <v>0</v>
      </c>
      <c r="F10" s="344">
        <v>5</v>
      </c>
      <c r="G10" s="343">
        <f t="shared" si="1"/>
        <v>0</v>
      </c>
      <c r="H10" s="344">
        <v>0</v>
      </c>
      <c r="I10" s="344">
        <v>0</v>
      </c>
      <c r="J10" s="344">
        <v>0</v>
      </c>
      <c r="K10" s="345" t="s">
        <v>130</v>
      </c>
      <c r="L10" s="346">
        <v>31456</v>
      </c>
      <c r="M10" s="347">
        <f t="shared" si="2"/>
        <v>1.5895218718209564E-2</v>
      </c>
      <c r="N10" s="348">
        <f>O10+P10+Q10</f>
        <v>2499</v>
      </c>
      <c r="O10" s="348">
        <v>154</v>
      </c>
      <c r="P10" s="348">
        <v>248</v>
      </c>
      <c r="Q10" s="348">
        <v>2097</v>
      </c>
      <c r="R10" s="348">
        <f t="shared" si="3"/>
        <v>1932</v>
      </c>
      <c r="S10" s="348">
        <v>132</v>
      </c>
      <c r="T10" s="348">
        <v>167</v>
      </c>
      <c r="U10" s="348">
        <v>1633</v>
      </c>
      <c r="V10" s="349">
        <f t="shared" si="4"/>
        <v>7.9444303153611395</v>
      </c>
      <c r="W10" s="92">
        <v>21</v>
      </c>
      <c r="X10" s="92">
        <v>21</v>
      </c>
    </row>
    <row r="11" spans="1:24" s="92" customFormat="1" ht="24" customHeight="1">
      <c r="A11" s="341">
        <v>5</v>
      </c>
      <c r="B11" s="342" t="s">
        <v>17</v>
      </c>
      <c r="C11" s="343">
        <f t="shared" si="0"/>
        <v>2</v>
      </c>
      <c r="D11" s="344">
        <v>0</v>
      </c>
      <c r="E11" s="344">
        <v>1</v>
      </c>
      <c r="F11" s="344">
        <v>1</v>
      </c>
      <c r="G11" s="343">
        <f t="shared" si="1"/>
        <v>2</v>
      </c>
      <c r="H11" s="344">
        <v>0</v>
      </c>
      <c r="I11" s="344">
        <v>1</v>
      </c>
      <c r="J11" s="344">
        <v>1</v>
      </c>
      <c r="K11" s="345" t="s">
        <v>334</v>
      </c>
      <c r="L11" s="346">
        <v>36622</v>
      </c>
      <c r="M11" s="347">
        <f t="shared" si="2"/>
        <v>5.461198186882202E-3</v>
      </c>
      <c r="N11" s="348">
        <f>O11+P11+Q11</f>
        <v>1466</v>
      </c>
      <c r="O11" s="348">
        <v>235</v>
      </c>
      <c r="P11" s="348">
        <v>164</v>
      </c>
      <c r="Q11" s="348">
        <v>1067</v>
      </c>
      <c r="R11" s="348">
        <f t="shared" si="3"/>
        <v>1221</v>
      </c>
      <c r="S11" s="348">
        <v>213</v>
      </c>
      <c r="T11" s="348">
        <v>130</v>
      </c>
      <c r="U11" s="348">
        <v>878</v>
      </c>
      <c r="V11" s="349">
        <f t="shared" si="4"/>
        <v>4.0030582709846536</v>
      </c>
      <c r="W11" s="92">
        <v>23</v>
      </c>
      <c r="X11" s="92">
        <v>19</v>
      </c>
    </row>
    <row r="12" spans="1:24" s="92" customFormat="1" ht="24" customHeight="1">
      <c r="A12" s="341">
        <v>6</v>
      </c>
      <c r="B12" s="342" t="s">
        <v>21</v>
      </c>
      <c r="C12" s="343">
        <f t="shared" si="0"/>
        <v>8</v>
      </c>
      <c r="D12" s="344">
        <v>2</v>
      </c>
      <c r="E12" s="344">
        <v>2</v>
      </c>
      <c r="F12" s="344">
        <v>4</v>
      </c>
      <c r="G12" s="343">
        <f t="shared" si="1"/>
        <v>2</v>
      </c>
      <c r="H12" s="344">
        <v>0</v>
      </c>
      <c r="I12" s="344">
        <v>1</v>
      </c>
      <c r="J12" s="344">
        <v>1</v>
      </c>
      <c r="K12" s="351" t="s">
        <v>144</v>
      </c>
      <c r="L12" s="346">
        <v>35611</v>
      </c>
      <c r="M12" s="347">
        <f t="shared" si="2"/>
        <v>2.2464968689449888E-2</v>
      </c>
      <c r="N12" s="348">
        <v>1232</v>
      </c>
      <c r="O12" s="348">
        <v>167</v>
      </c>
      <c r="P12" s="348">
        <v>218</v>
      </c>
      <c r="Q12" s="348">
        <v>940</v>
      </c>
      <c r="R12" s="348">
        <f t="shared" si="3"/>
        <v>909</v>
      </c>
      <c r="S12" s="348">
        <v>138</v>
      </c>
      <c r="T12" s="348">
        <v>169</v>
      </c>
      <c r="U12" s="348">
        <v>602</v>
      </c>
      <c r="V12" s="349">
        <f t="shared" si="4"/>
        <v>3.4596051781752832</v>
      </c>
      <c r="W12" s="92">
        <v>20</v>
      </c>
      <c r="X12" s="92">
        <v>17</v>
      </c>
    </row>
    <row r="13" spans="1:24" s="92" customFormat="1" ht="24" customHeight="1">
      <c r="A13" s="341">
        <v>7</v>
      </c>
      <c r="B13" s="342" t="s">
        <v>18</v>
      </c>
      <c r="C13" s="343">
        <f t="shared" si="0"/>
        <v>10</v>
      </c>
      <c r="D13" s="344">
        <v>0</v>
      </c>
      <c r="E13" s="344">
        <v>2</v>
      </c>
      <c r="F13" s="344">
        <v>8</v>
      </c>
      <c r="G13" s="343">
        <f t="shared" si="1"/>
        <v>3</v>
      </c>
      <c r="H13" s="344">
        <v>0</v>
      </c>
      <c r="I13" s="344">
        <v>0</v>
      </c>
      <c r="J13" s="344">
        <v>3</v>
      </c>
      <c r="K13" s="345" t="s">
        <v>132</v>
      </c>
      <c r="L13" s="346">
        <v>31324</v>
      </c>
      <c r="M13" s="347">
        <f t="shared" si="2"/>
        <v>3.1924403013663644E-2</v>
      </c>
      <c r="N13" s="348">
        <f t="shared" ref="N13:N20" si="5">O13+P13+Q13</f>
        <v>1384</v>
      </c>
      <c r="O13" s="348">
        <v>89</v>
      </c>
      <c r="P13" s="348">
        <v>128</v>
      </c>
      <c r="Q13" s="348">
        <v>1167</v>
      </c>
      <c r="R13" s="348">
        <f t="shared" si="3"/>
        <v>1119</v>
      </c>
      <c r="S13" s="348">
        <v>62</v>
      </c>
      <c r="T13" s="348">
        <v>89</v>
      </c>
      <c r="U13" s="348">
        <v>968</v>
      </c>
      <c r="V13" s="349">
        <f t="shared" si="4"/>
        <v>4.4183373770910483</v>
      </c>
      <c r="W13" s="92">
        <v>19</v>
      </c>
      <c r="X13" s="92">
        <v>18</v>
      </c>
    </row>
    <row r="14" spans="1:24" s="98" customFormat="1" ht="24" customHeight="1">
      <c r="A14" s="352">
        <v>8</v>
      </c>
      <c r="B14" s="353" t="s">
        <v>13</v>
      </c>
      <c r="C14" s="354">
        <f t="shared" si="0"/>
        <v>11</v>
      </c>
      <c r="D14" s="355">
        <v>0</v>
      </c>
      <c r="E14" s="355">
        <v>1</v>
      </c>
      <c r="F14" s="355">
        <v>10</v>
      </c>
      <c r="G14" s="354">
        <f t="shared" si="1"/>
        <v>7</v>
      </c>
      <c r="H14" s="355">
        <v>0</v>
      </c>
      <c r="I14" s="355">
        <v>1</v>
      </c>
      <c r="J14" s="355">
        <v>6</v>
      </c>
      <c r="K14" s="356" t="s">
        <v>137</v>
      </c>
      <c r="L14" s="357">
        <v>31750</v>
      </c>
      <c r="M14" s="347">
        <f t="shared" si="2"/>
        <v>3.4645669291338582E-2</v>
      </c>
      <c r="N14" s="358">
        <f t="shared" si="5"/>
        <v>913</v>
      </c>
      <c r="O14" s="358">
        <v>61</v>
      </c>
      <c r="P14" s="358">
        <v>112</v>
      </c>
      <c r="Q14" s="358">
        <v>740</v>
      </c>
      <c r="R14" s="358">
        <v>704</v>
      </c>
      <c r="S14" s="358">
        <v>55</v>
      </c>
      <c r="T14" s="358">
        <v>91</v>
      </c>
      <c r="U14" s="358">
        <v>576</v>
      </c>
      <c r="V14" s="359">
        <f t="shared" si="4"/>
        <v>2.8755905511811024</v>
      </c>
      <c r="W14" s="98">
        <v>15</v>
      </c>
      <c r="X14" s="98">
        <v>12</v>
      </c>
    </row>
    <row r="15" spans="1:24" s="92" customFormat="1" ht="24" customHeight="1">
      <c r="A15" s="341">
        <v>9</v>
      </c>
      <c r="B15" s="342" t="s">
        <v>16</v>
      </c>
      <c r="C15" s="343">
        <f t="shared" si="0"/>
        <v>3</v>
      </c>
      <c r="D15" s="344">
        <v>0</v>
      </c>
      <c r="E15" s="344">
        <v>0</v>
      </c>
      <c r="F15" s="344">
        <v>3</v>
      </c>
      <c r="G15" s="343">
        <f t="shared" si="1"/>
        <v>0</v>
      </c>
      <c r="H15" s="344">
        <v>0</v>
      </c>
      <c r="I15" s="344">
        <v>0</v>
      </c>
      <c r="J15" s="344">
        <v>0</v>
      </c>
      <c r="K15" s="345" t="s">
        <v>142</v>
      </c>
      <c r="L15" s="346">
        <v>23920</v>
      </c>
      <c r="M15" s="347">
        <f t="shared" si="2"/>
        <v>1.2541806020066888E-2</v>
      </c>
      <c r="N15" s="348">
        <f t="shared" si="5"/>
        <v>715</v>
      </c>
      <c r="O15" s="348">
        <v>103</v>
      </c>
      <c r="P15" s="348">
        <v>118</v>
      </c>
      <c r="Q15" s="348">
        <v>494</v>
      </c>
      <c r="R15" s="348">
        <f t="shared" si="3"/>
        <v>585</v>
      </c>
      <c r="S15" s="348">
        <v>83</v>
      </c>
      <c r="T15" s="348">
        <v>81</v>
      </c>
      <c r="U15" s="348">
        <v>421</v>
      </c>
      <c r="V15" s="349">
        <f t="shared" si="4"/>
        <v>2.9891304347826089</v>
      </c>
      <c r="W15" s="92">
        <v>13</v>
      </c>
      <c r="X15" s="92">
        <v>14</v>
      </c>
    </row>
    <row r="16" spans="1:24" s="92" customFormat="1" ht="24" customHeight="1">
      <c r="A16" s="341">
        <v>10</v>
      </c>
      <c r="B16" s="342" t="s">
        <v>14</v>
      </c>
      <c r="C16" s="343">
        <f t="shared" si="0"/>
        <v>1</v>
      </c>
      <c r="D16" s="344">
        <v>0</v>
      </c>
      <c r="E16" s="344">
        <v>0</v>
      </c>
      <c r="F16" s="344">
        <v>1</v>
      </c>
      <c r="G16" s="343">
        <f t="shared" si="1"/>
        <v>0</v>
      </c>
      <c r="H16" s="344">
        <v>0</v>
      </c>
      <c r="I16" s="344">
        <v>0</v>
      </c>
      <c r="J16" s="344">
        <v>0</v>
      </c>
      <c r="K16" s="360" t="s">
        <v>135</v>
      </c>
      <c r="L16" s="346">
        <v>22035</v>
      </c>
      <c r="M16" s="347">
        <f t="shared" si="2"/>
        <v>4.538234626730202E-3</v>
      </c>
      <c r="N16" s="348">
        <f t="shared" si="5"/>
        <v>574</v>
      </c>
      <c r="O16" s="348">
        <v>127</v>
      </c>
      <c r="P16" s="348">
        <v>141</v>
      </c>
      <c r="Q16" s="348">
        <v>306</v>
      </c>
      <c r="R16" s="348">
        <f t="shared" si="3"/>
        <v>389</v>
      </c>
      <c r="S16" s="348">
        <v>57</v>
      </c>
      <c r="T16" s="348">
        <v>102</v>
      </c>
      <c r="U16" s="348">
        <v>230</v>
      </c>
      <c r="V16" s="349">
        <f t="shared" si="4"/>
        <v>2.6049466757431357</v>
      </c>
      <c r="W16" s="92">
        <v>11</v>
      </c>
      <c r="X16" s="92">
        <v>10</v>
      </c>
    </row>
    <row r="17" spans="1:24" s="92" customFormat="1" ht="24" customHeight="1">
      <c r="A17" s="341">
        <v>11</v>
      </c>
      <c r="B17" s="342" t="s">
        <v>11</v>
      </c>
      <c r="C17" s="343">
        <f t="shared" si="0"/>
        <v>2</v>
      </c>
      <c r="D17" s="344">
        <v>1</v>
      </c>
      <c r="E17" s="344">
        <v>1</v>
      </c>
      <c r="F17" s="344">
        <v>0</v>
      </c>
      <c r="G17" s="343">
        <f t="shared" si="1"/>
        <v>0</v>
      </c>
      <c r="H17" s="344">
        <v>0</v>
      </c>
      <c r="I17" s="344">
        <v>0</v>
      </c>
      <c r="J17" s="344">
        <v>0</v>
      </c>
      <c r="K17" s="345" t="s">
        <v>335</v>
      </c>
      <c r="L17" s="346">
        <v>7542</v>
      </c>
      <c r="M17" s="347">
        <f t="shared" si="2"/>
        <v>2.6518164942985947E-2</v>
      </c>
      <c r="N17" s="348">
        <f t="shared" si="5"/>
        <v>1825</v>
      </c>
      <c r="O17" s="348">
        <v>83</v>
      </c>
      <c r="P17" s="348">
        <v>151</v>
      </c>
      <c r="Q17" s="348">
        <v>1591</v>
      </c>
      <c r="R17" s="348">
        <f t="shared" si="3"/>
        <v>1740</v>
      </c>
      <c r="S17" s="348">
        <v>83</v>
      </c>
      <c r="T17" s="348">
        <v>136</v>
      </c>
      <c r="U17" s="348">
        <v>1521</v>
      </c>
      <c r="V17" s="349">
        <f t="shared" si="4"/>
        <v>24.197825510474676</v>
      </c>
      <c r="W17" s="92">
        <v>11</v>
      </c>
      <c r="X17" s="92">
        <v>7</v>
      </c>
    </row>
    <row r="18" spans="1:24" s="92" customFormat="1" ht="24" customHeight="1">
      <c r="A18" s="341">
        <v>12</v>
      </c>
      <c r="B18" s="342" t="s">
        <v>10</v>
      </c>
      <c r="C18" s="343">
        <f t="shared" si="0"/>
        <v>2</v>
      </c>
      <c r="D18" s="361">
        <v>0</v>
      </c>
      <c r="E18" s="361">
        <v>0</v>
      </c>
      <c r="F18" s="361">
        <v>2</v>
      </c>
      <c r="G18" s="343">
        <f t="shared" si="1"/>
        <v>0</v>
      </c>
      <c r="H18" s="344">
        <v>0</v>
      </c>
      <c r="I18" s="344">
        <v>0</v>
      </c>
      <c r="J18" s="344">
        <v>0</v>
      </c>
      <c r="K18" s="345" t="s">
        <v>146</v>
      </c>
      <c r="L18" s="346">
        <v>7906</v>
      </c>
      <c r="M18" s="347">
        <f t="shared" si="2"/>
        <v>2.5297242600556536E-2</v>
      </c>
      <c r="N18" s="348">
        <f t="shared" si="5"/>
        <v>251</v>
      </c>
      <c r="O18" s="348">
        <v>19</v>
      </c>
      <c r="P18" s="348">
        <v>32</v>
      </c>
      <c r="Q18" s="348">
        <v>200</v>
      </c>
      <c r="R18" s="348">
        <f t="shared" si="3"/>
        <v>125</v>
      </c>
      <c r="S18" s="348">
        <v>15</v>
      </c>
      <c r="T18" s="348">
        <v>20</v>
      </c>
      <c r="U18" s="348">
        <v>90</v>
      </c>
      <c r="V18" s="349">
        <f t="shared" si="4"/>
        <v>3.1748039463698459</v>
      </c>
      <c r="W18" s="92">
        <v>5</v>
      </c>
      <c r="X18" s="92">
        <v>4</v>
      </c>
    </row>
    <row r="19" spans="1:24" s="92" customFormat="1" ht="24" customHeight="1">
      <c r="A19" s="341">
        <v>13</v>
      </c>
      <c r="B19" s="342" t="s">
        <v>20</v>
      </c>
      <c r="C19" s="343">
        <f t="shared" si="0"/>
        <v>1</v>
      </c>
      <c r="D19" s="344">
        <v>0</v>
      </c>
      <c r="E19" s="344">
        <v>0</v>
      </c>
      <c r="F19" s="344">
        <v>1</v>
      </c>
      <c r="G19" s="343">
        <f t="shared" si="1"/>
        <v>0</v>
      </c>
      <c r="H19" s="344">
        <v>0</v>
      </c>
      <c r="I19" s="344">
        <v>0</v>
      </c>
      <c r="J19" s="344">
        <v>0</v>
      </c>
      <c r="K19" s="345">
        <v>0</v>
      </c>
      <c r="L19" s="346">
        <v>1185</v>
      </c>
      <c r="M19" s="347">
        <f t="shared" si="2"/>
        <v>8.4388185654008435E-2</v>
      </c>
      <c r="N19" s="348">
        <f t="shared" si="5"/>
        <v>31</v>
      </c>
      <c r="O19" s="348">
        <v>3</v>
      </c>
      <c r="P19" s="348">
        <v>9</v>
      </c>
      <c r="Q19" s="348">
        <v>19</v>
      </c>
      <c r="R19" s="348">
        <f t="shared" si="3"/>
        <v>31</v>
      </c>
      <c r="S19" s="348">
        <v>3</v>
      </c>
      <c r="T19" s="348">
        <v>9</v>
      </c>
      <c r="U19" s="348">
        <v>19</v>
      </c>
      <c r="V19" s="349">
        <f t="shared" si="4"/>
        <v>2.6160337552742616</v>
      </c>
      <c r="W19" s="92">
        <v>1</v>
      </c>
    </row>
    <row r="20" spans="1:24" ht="24" customHeight="1">
      <c r="A20" s="362" t="s">
        <v>1</v>
      </c>
      <c r="B20" s="363"/>
      <c r="C20" s="364">
        <f t="shared" si="0"/>
        <v>53</v>
      </c>
      <c r="D20" s="364">
        <f>SUM(D7:D19)</f>
        <v>3</v>
      </c>
      <c r="E20" s="364">
        <f>SUM(E7:E19)</f>
        <v>9</v>
      </c>
      <c r="F20" s="364">
        <f>SUM(F7:F19)</f>
        <v>41</v>
      </c>
      <c r="G20" s="364">
        <f t="shared" si="1"/>
        <v>18</v>
      </c>
      <c r="H20" s="364">
        <f>SUM(H7:H19)</f>
        <v>0</v>
      </c>
      <c r="I20" s="364">
        <f>SUM(I7:I19)</f>
        <v>3</v>
      </c>
      <c r="J20" s="364">
        <f>SUM(J7:J19)</f>
        <v>15</v>
      </c>
      <c r="K20" s="365" t="s">
        <v>336</v>
      </c>
      <c r="L20" s="366">
        <f>SUM(L7:L19)</f>
        <v>296016</v>
      </c>
      <c r="M20" s="367">
        <f t="shared" si="2"/>
        <v>1.7904437597967678E-2</v>
      </c>
      <c r="N20" s="88">
        <f t="shared" si="5"/>
        <v>16193</v>
      </c>
      <c r="O20" s="88">
        <f>SUM(O7:O19)</f>
        <v>1390</v>
      </c>
      <c r="P20" s="88">
        <f t="shared" ref="P20:U20" si="6">SUM(P7:P19)</f>
        <v>1852</v>
      </c>
      <c r="Q20" s="88">
        <f t="shared" si="6"/>
        <v>12951</v>
      </c>
      <c r="R20" s="88">
        <f t="shared" si="3"/>
        <v>12871</v>
      </c>
      <c r="S20" s="88">
        <f t="shared" si="6"/>
        <v>1086</v>
      </c>
      <c r="T20" s="88">
        <f t="shared" si="6"/>
        <v>1355</v>
      </c>
      <c r="U20" s="88">
        <f t="shared" si="6"/>
        <v>10430</v>
      </c>
      <c r="V20" s="89">
        <f t="shared" si="4"/>
        <v>5.4703124155451057</v>
      </c>
      <c r="W20" s="80">
        <v>182</v>
      </c>
      <c r="X20" s="80">
        <f t="shared" ref="X20" si="7">N20/W20</f>
        <v>88.972527472527474</v>
      </c>
    </row>
    <row r="21" spans="1:24" ht="31.5" customHeight="1">
      <c r="A21" s="368" t="s">
        <v>110</v>
      </c>
      <c r="B21" s="368"/>
      <c r="C21" s="369"/>
      <c r="D21" s="369"/>
      <c r="E21" s="369"/>
      <c r="F21" s="369"/>
      <c r="G21" s="369"/>
      <c r="H21" s="369"/>
      <c r="I21" s="369"/>
      <c r="J21" s="369"/>
      <c r="K21" s="370"/>
      <c r="L21" s="331"/>
      <c r="M21" s="331"/>
    </row>
    <row r="22" spans="1:24">
      <c r="A22" s="331"/>
      <c r="B22" s="331"/>
      <c r="C22" s="333"/>
      <c r="D22" s="334"/>
      <c r="E22" s="334"/>
      <c r="F22" s="334"/>
      <c r="G22" s="333"/>
      <c r="H22" s="334"/>
      <c r="I22" s="334"/>
      <c r="J22" s="334"/>
      <c r="K22" s="334"/>
      <c r="L22" s="331"/>
      <c r="M22" s="331"/>
    </row>
  </sheetData>
  <mergeCells count="15">
    <mergeCell ref="M5:M6"/>
    <mergeCell ref="N5:Q5"/>
    <mergeCell ref="R5:U5"/>
    <mergeCell ref="A20:B20"/>
    <mergeCell ref="A21:J21"/>
    <mergeCell ref="A1:V1"/>
    <mergeCell ref="A4:A6"/>
    <mergeCell ref="B4:B6"/>
    <mergeCell ref="C4:M4"/>
    <mergeCell ref="N4:U4"/>
    <mergeCell ref="V4:V6"/>
    <mergeCell ref="C5:F5"/>
    <mergeCell ref="G5:J5"/>
    <mergeCell ref="K5:K6"/>
    <mergeCell ref="L5:L6"/>
  </mergeCells>
  <pageMargins left="0.39370078740157483" right="0.31496062992125984" top="0.42" bottom="0.21" header="0.31496062992125984" footer="0.2"/>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D3:M17"/>
  <sheetViews>
    <sheetView topLeftCell="A7" workbookViewId="0">
      <selection activeCell="N16" sqref="N16"/>
    </sheetView>
  </sheetViews>
  <sheetFormatPr defaultRowHeight="12.5"/>
  <cols>
    <col min="4" max="4" width="11.69921875" customWidth="1"/>
  </cols>
  <sheetData>
    <row r="3" spans="4:13" ht="31">
      <c r="D3" s="40" t="s">
        <v>17</v>
      </c>
      <c r="E3" s="39">
        <v>10</v>
      </c>
      <c r="H3" s="41" t="s">
        <v>12</v>
      </c>
      <c r="I3" s="44">
        <v>13</v>
      </c>
      <c r="L3" s="41" t="s">
        <v>19</v>
      </c>
      <c r="M3" s="44">
        <v>18</v>
      </c>
    </row>
    <row r="4" spans="4:13" ht="31">
      <c r="D4" s="41" t="s">
        <v>13</v>
      </c>
      <c r="E4" s="39">
        <v>9</v>
      </c>
      <c r="H4" s="41" t="s">
        <v>19</v>
      </c>
      <c r="I4" s="44">
        <v>12</v>
      </c>
      <c r="L4" s="41" t="s">
        <v>21</v>
      </c>
      <c r="M4" s="44">
        <v>13</v>
      </c>
    </row>
    <row r="5" spans="4:13" ht="31">
      <c r="D5" s="41" t="s">
        <v>18</v>
      </c>
      <c r="E5" s="39">
        <v>7</v>
      </c>
      <c r="H5" s="41" t="s">
        <v>13</v>
      </c>
      <c r="I5" s="44">
        <v>12</v>
      </c>
      <c r="L5" s="41" t="s">
        <v>15</v>
      </c>
      <c r="M5" s="44">
        <v>12</v>
      </c>
    </row>
    <row r="6" spans="4:13" ht="31">
      <c r="D6" s="41" t="s">
        <v>12</v>
      </c>
      <c r="E6" s="39">
        <v>6</v>
      </c>
      <c r="H6" s="41" t="s">
        <v>17</v>
      </c>
      <c r="I6" s="44">
        <v>9</v>
      </c>
      <c r="L6" s="41" t="s">
        <v>13</v>
      </c>
      <c r="M6" s="44">
        <v>12</v>
      </c>
    </row>
    <row r="7" spans="4:13" ht="31">
      <c r="D7" s="41" t="s">
        <v>21</v>
      </c>
      <c r="E7" s="39">
        <v>6</v>
      </c>
      <c r="H7" s="41" t="s">
        <v>21</v>
      </c>
      <c r="I7" s="44">
        <v>7</v>
      </c>
      <c r="L7" s="41" t="s">
        <v>12</v>
      </c>
      <c r="M7" s="44">
        <v>11</v>
      </c>
    </row>
    <row r="8" spans="4:13" ht="31">
      <c r="D8" s="41" t="s">
        <v>14</v>
      </c>
      <c r="E8" s="39">
        <v>6</v>
      </c>
      <c r="H8" s="41" t="s">
        <v>15</v>
      </c>
      <c r="I8" s="44">
        <v>7</v>
      </c>
      <c r="L8" s="41" t="s">
        <v>17</v>
      </c>
      <c r="M8" s="44">
        <v>7</v>
      </c>
    </row>
    <row r="9" spans="4:13" ht="31">
      <c r="D9" s="41" t="s">
        <v>19</v>
      </c>
      <c r="E9" s="39">
        <v>5</v>
      </c>
      <c r="H9" s="41" t="s">
        <v>16</v>
      </c>
      <c r="I9" s="44">
        <v>7</v>
      </c>
      <c r="L9" s="41" t="s">
        <v>18</v>
      </c>
      <c r="M9" s="44">
        <v>7</v>
      </c>
    </row>
    <row r="10" spans="4:13" ht="31">
      <c r="D10" s="41" t="s">
        <v>23</v>
      </c>
      <c r="E10" s="39">
        <v>5</v>
      </c>
      <c r="H10" s="40" t="s">
        <v>18</v>
      </c>
      <c r="I10" s="44">
        <v>6</v>
      </c>
      <c r="L10" s="41" t="s">
        <v>16</v>
      </c>
      <c r="M10" s="44">
        <v>7</v>
      </c>
    </row>
    <row r="11" spans="4:13" ht="31">
      <c r="D11" s="41" t="s">
        <v>15</v>
      </c>
      <c r="E11" s="39">
        <v>4</v>
      </c>
      <c r="H11" s="41" t="s">
        <v>11</v>
      </c>
      <c r="I11" s="44">
        <v>5</v>
      </c>
      <c r="L11" s="41" t="s">
        <v>11</v>
      </c>
      <c r="M11" s="44">
        <v>6</v>
      </c>
    </row>
    <row r="12" spans="4:13" ht="31">
      <c r="D12" s="41" t="s">
        <v>10</v>
      </c>
      <c r="E12" s="39">
        <v>4</v>
      </c>
      <c r="H12" s="41" t="s">
        <v>14</v>
      </c>
      <c r="I12" s="44">
        <v>5</v>
      </c>
      <c r="L12" s="41" t="s">
        <v>23</v>
      </c>
      <c r="M12" s="44">
        <v>4</v>
      </c>
    </row>
    <row r="13" spans="4:13" ht="31">
      <c r="D13" s="41" t="s">
        <v>11</v>
      </c>
      <c r="E13" s="39">
        <v>1</v>
      </c>
      <c r="H13" s="41" t="s">
        <v>23</v>
      </c>
      <c r="I13" s="44">
        <v>3</v>
      </c>
      <c r="L13" s="41" t="s">
        <v>14</v>
      </c>
      <c r="M13" s="44">
        <v>2</v>
      </c>
    </row>
    <row r="14" spans="4:13" ht="31">
      <c r="D14" s="41" t="s">
        <v>16</v>
      </c>
      <c r="E14" s="39">
        <v>1</v>
      </c>
      <c r="H14" s="41" t="s">
        <v>10</v>
      </c>
      <c r="I14" s="44">
        <v>3</v>
      </c>
      <c r="L14" s="41" t="s">
        <v>10</v>
      </c>
      <c r="M14" s="44">
        <v>1</v>
      </c>
    </row>
    <row r="15" spans="4:13" ht="46.5">
      <c r="D15" s="42" t="s">
        <v>20</v>
      </c>
      <c r="E15" s="39">
        <v>1</v>
      </c>
      <c r="H15" s="41" t="s">
        <v>20</v>
      </c>
      <c r="I15" s="44">
        <v>1</v>
      </c>
      <c r="L15" s="41" t="s">
        <v>20</v>
      </c>
      <c r="M15" s="44">
        <v>0</v>
      </c>
    </row>
    <row r="17" spans="5:13">
      <c r="E17">
        <f>SUM(E3:E15)</f>
        <v>65</v>
      </c>
      <c r="I17">
        <f>SUM(I3:I15)</f>
        <v>90</v>
      </c>
      <c r="M17">
        <f>SUM(M3:M15)</f>
        <v>100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AA261"/>
  <sheetViews>
    <sheetView workbookViewId="0">
      <selection activeCell="A2" sqref="A2:AA2"/>
    </sheetView>
  </sheetViews>
  <sheetFormatPr defaultColWidth="9.09765625" defaultRowHeight="10.5"/>
  <cols>
    <col min="1" max="1" width="3.3984375" style="10" customWidth="1"/>
    <col min="2" max="2" width="16.8984375" style="11" customWidth="1"/>
    <col min="3" max="3" width="7" style="21" customWidth="1"/>
    <col min="4" max="7" width="6" style="21" customWidth="1"/>
    <col min="8" max="8" width="7.59765625" style="21" customWidth="1"/>
    <col min="9" max="9" width="6.8984375" style="21" customWidth="1"/>
    <col min="10" max="11" width="6" style="21" customWidth="1"/>
    <col min="12" max="12" width="6.69921875" style="21" customWidth="1"/>
    <col min="13" max="13" width="7" style="21" customWidth="1"/>
    <col min="14" max="17" width="6" style="21" customWidth="1"/>
    <col min="18" max="18" width="6.69921875" style="21" customWidth="1"/>
    <col min="19" max="19" width="7.09765625" style="21" customWidth="1"/>
    <col min="20" max="22" width="6" style="21" customWidth="1"/>
    <col min="23" max="27" width="6" style="22" customWidth="1"/>
    <col min="28" max="16384" width="9.09765625" style="11"/>
  </cols>
  <sheetData>
    <row r="1" spans="1:27" s="5" customFormat="1" ht="15" customHeight="1">
      <c r="A1" s="1"/>
      <c r="B1" s="2"/>
      <c r="C1" s="3"/>
      <c r="D1" s="3"/>
      <c r="E1" s="3"/>
      <c r="F1" s="3"/>
      <c r="G1" s="3"/>
      <c r="H1" s="3"/>
      <c r="I1" s="3"/>
      <c r="J1" s="3"/>
      <c r="K1" s="3"/>
      <c r="L1" s="3"/>
      <c r="M1" s="3"/>
      <c r="N1" s="3"/>
      <c r="O1" s="3"/>
      <c r="P1" s="3"/>
      <c r="Q1" s="3"/>
      <c r="R1" s="3"/>
      <c r="S1" s="3"/>
      <c r="T1" s="3"/>
      <c r="U1" s="3"/>
      <c r="V1" s="3"/>
      <c r="W1" s="4"/>
      <c r="X1" s="4"/>
      <c r="Y1" s="4"/>
      <c r="Z1" s="4"/>
      <c r="AA1" s="4"/>
    </row>
    <row r="2" spans="1:27" s="6" customFormat="1" ht="43.5" customHeight="1">
      <c r="A2" s="321" t="s">
        <v>85</v>
      </c>
      <c r="B2" s="321"/>
      <c r="C2" s="322"/>
      <c r="D2" s="322"/>
      <c r="E2" s="322"/>
      <c r="F2" s="322"/>
      <c r="G2" s="322"/>
      <c r="H2" s="322"/>
      <c r="I2" s="322"/>
      <c r="J2" s="322"/>
      <c r="K2" s="322"/>
      <c r="L2" s="322"/>
      <c r="M2" s="322"/>
      <c r="N2" s="323"/>
      <c r="O2" s="322"/>
      <c r="P2" s="322"/>
      <c r="Q2" s="322"/>
      <c r="R2" s="322"/>
      <c r="S2" s="322"/>
      <c r="T2" s="322"/>
      <c r="U2" s="322"/>
      <c r="V2" s="322"/>
      <c r="W2" s="321"/>
      <c r="X2" s="321"/>
      <c r="Y2" s="321"/>
      <c r="Z2" s="321"/>
      <c r="AA2" s="321"/>
    </row>
    <row r="3" spans="1:27" s="6" customFormat="1" ht="18.75" customHeight="1">
      <c r="A3" s="324" t="s">
        <v>26</v>
      </c>
      <c r="B3" s="324"/>
      <c r="C3" s="324"/>
      <c r="D3" s="324"/>
      <c r="E3" s="324"/>
      <c r="F3" s="324"/>
      <c r="G3" s="324"/>
      <c r="H3" s="324"/>
      <c r="I3" s="324"/>
      <c r="J3" s="324"/>
      <c r="K3" s="324"/>
      <c r="L3" s="324"/>
      <c r="M3" s="324"/>
      <c r="N3" s="324"/>
      <c r="O3" s="324"/>
      <c r="P3" s="324"/>
      <c r="Q3" s="324"/>
      <c r="R3" s="324"/>
      <c r="S3" s="324"/>
      <c r="T3" s="324"/>
      <c r="U3" s="324"/>
      <c r="V3" s="324"/>
      <c r="W3" s="324"/>
      <c r="X3" s="324"/>
      <c r="Y3" s="324"/>
      <c r="Z3" s="324"/>
      <c r="AA3" s="324"/>
    </row>
    <row r="4" spans="1:27" s="5" customFormat="1" ht="21" customHeight="1">
      <c r="A4" s="1"/>
      <c r="B4" s="7"/>
      <c r="C4" s="3"/>
      <c r="D4" s="3"/>
      <c r="E4" s="3"/>
      <c r="F4" s="3"/>
      <c r="G4" s="3"/>
      <c r="H4" s="3"/>
      <c r="I4" s="3"/>
      <c r="J4" s="3"/>
      <c r="K4" s="3"/>
      <c r="L4" s="3"/>
      <c r="M4" s="3"/>
      <c r="N4" s="3"/>
      <c r="O4" s="3"/>
      <c r="P4" s="3"/>
      <c r="Q4" s="3"/>
      <c r="R4" s="3"/>
      <c r="S4" s="3"/>
      <c r="T4" s="3"/>
      <c r="U4" s="3"/>
      <c r="V4" s="3"/>
      <c r="W4" s="4"/>
      <c r="X4" s="325" t="s">
        <v>27</v>
      </c>
      <c r="Y4" s="325"/>
      <c r="Z4" s="325"/>
      <c r="AA4" s="325"/>
    </row>
    <row r="5" spans="1:27" s="6" customFormat="1" ht="21" customHeight="1">
      <c r="A5" s="326" t="s">
        <v>0</v>
      </c>
      <c r="B5" s="326" t="s">
        <v>28</v>
      </c>
      <c r="C5" s="319" t="s">
        <v>29</v>
      </c>
      <c r="D5" s="319"/>
      <c r="E5" s="319"/>
      <c r="F5" s="319"/>
      <c r="G5" s="319"/>
      <c r="H5" s="319"/>
      <c r="I5" s="319"/>
      <c r="J5" s="319"/>
      <c r="K5" s="319"/>
      <c r="L5" s="319"/>
      <c r="M5" s="319" t="s">
        <v>30</v>
      </c>
      <c r="N5" s="319"/>
      <c r="O5" s="319"/>
      <c r="P5" s="319"/>
      <c r="Q5" s="319"/>
      <c r="R5" s="319" t="s">
        <v>31</v>
      </c>
      <c r="S5" s="319"/>
      <c r="T5" s="319"/>
      <c r="U5" s="319"/>
      <c r="V5" s="319"/>
      <c r="W5" s="318" t="s">
        <v>32</v>
      </c>
      <c r="X5" s="318"/>
      <c r="Y5" s="318"/>
      <c r="Z5" s="318"/>
      <c r="AA5" s="318"/>
    </row>
    <row r="6" spans="1:27" s="6" customFormat="1" ht="21" customHeight="1">
      <c r="A6" s="326"/>
      <c r="B6" s="326"/>
      <c r="C6" s="319" t="s">
        <v>2</v>
      </c>
      <c r="D6" s="319" t="s">
        <v>33</v>
      </c>
      <c r="E6" s="319"/>
      <c r="F6" s="319"/>
      <c r="G6" s="319"/>
      <c r="H6" s="319" t="s">
        <v>34</v>
      </c>
      <c r="I6" s="319"/>
      <c r="J6" s="319"/>
      <c r="K6" s="319"/>
      <c r="L6" s="319"/>
      <c r="M6" s="319"/>
      <c r="N6" s="319"/>
      <c r="O6" s="319"/>
      <c r="P6" s="319"/>
      <c r="Q6" s="319"/>
      <c r="R6" s="319"/>
      <c r="S6" s="319"/>
      <c r="T6" s="319"/>
      <c r="U6" s="319"/>
      <c r="V6" s="319"/>
      <c r="W6" s="318"/>
      <c r="X6" s="318"/>
      <c r="Y6" s="318"/>
      <c r="Z6" s="318"/>
      <c r="AA6" s="318"/>
    </row>
    <row r="7" spans="1:27" s="6" customFormat="1" ht="21" customHeight="1">
      <c r="A7" s="326"/>
      <c r="B7" s="326"/>
      <c r="C7" s="319"/>
      <c r="D7" s="319"/>
      <c r="E7" s="319"/>
      <c r="F7" s="319"/>
      <c r="G7" s="319"/>
      <c r="H7" s="320" t="s">
        <v>35</v>
      </c>
      <c r="I7" s="319" t="s">
        <v>36</v>
      </c>
      <c r="J7" s="319"/>
      <c r="K7" s="319"/>
      <c r="L7" s="319"/>
      <c r="M7" s="320" t="s">
        <v>35</v>
      </c>
      <c r="N7" s="319" t="s">
        <v>36</v>
      </c>
      <c r="O7" s="319"/>
      <c r="P7" s="319"/>
      <c r="Q7" s="319"/>
      <c r="R7" s="320" t="s">
        <v>35</v>
      </c>
      <c r="S7" s="320" t="s">
        <v>36</v>
      </c>
      <c r="T7" s="320"/>
      <c r="U7" s="320"/>
      <c r="V7" s="320"/>
      <c r="W7" s="317" t="s">
        <v>35</v>
      </c>
      <c r="X7" s="318" t="s">
        <v>36</v>
      </c>
      <c r="Y7" s="318"/>
      <c r="Z7" s="318"/>
      <c r="AA7" s="318"/>
    </row>
    <row r="8" spans="1:27" s="6" customFormat="1" ht="31.5" customHeight="1">
      <c r="A8" s="326"/>
      <c r="B8" s="326"/>
      <c r="C8" s="319"/>
      <c r="D8" s="8" t="s">
        <v>35</v>
      </c>
      <c r="E8" s="8" t="s">
        <v>37</v>
      </c>
      <c r="F8" s="8" t="s">
        <v>38</v>
      </c>
      <c r="G8" s="8" t="s">
        <v>39</v>
      </c>
      <c r="H8" s="320"/>
      <c r="I8" s="8" t="s">
        <v>37</v>
      </c>
      <c r="J8" s="8" t="s">
        <v>38</v>
      </c>
      <c r="K8" s="8" t="s">
        <v>39</v>
      </c>
      <c r="L8" s="8" t="s">
        <v>40</v>
      </c>
      <c r="M8" s="320"/>
      <c r="N8" s="8" t="s">
        <v>37</v>
      </c>
      <c r="O8" s="8" t="s">
        <v>38</v>
      </c>
      <c r="P8" s="8" t="s">
        <v>39</v>
      </c>
      <c r="Q8" s="8" t="s">
        <v>40</v>
      </c>
      <c r="R8" s="320"/>
      <c r="S8" s="8" t="s">
        <v>37</v>
      </c>
      <c r="T8" s="8" t="s">
        <v>38</v>
      </c>
      <c r="U8" s="8" t="s">
        <v>39</v>
      </c>
      <c r="V8" s="8" t="s">
        <v>40</v>
      </c>
      <c r="W8" s="317"/>
      <c r="X8" s="9" t="s">
        <v>37</v>
      </c>
      <c r="Y8" s="9" t="s">
        <v>38</v>
      </c>
      <c r="Z8" s="9" t="s">
        <v>39</v>
      </c>
      <c r="AA8" s="9" t="s">
        <v>40</v>
      </c>
    </row>
    <row r="9" spans="1:27">
      <c r="A9" s="27"/>
      <c r="B9" s="28"/>
      <c r="C9" s="29"/>
      <c r="D9" s="29"/>
      <c r="E9" s="29"/>
      <c r="F9" s="29"/>
      <c r="G9" s="29"/>
      <c r="H9" s="29"/>
      <c r="I9" s="29"/>
      <c r="J9" s="29"/>
      <c r="K9" s="29"/>
      <c r="L9" s="29"/>
      <c r="M9" s="29"/>
      <c r="N9" s="29"/>
      <c r="O9" s="29"/>
      <c r="P9" s="29"/>
      <c r="Q9" s="29"/>
      <c r="R9" s="29"/>
      <c r="S9" s="29"/>
      <c r="T9" s="29"/>
      <c r="U9" s="29"/>
      <c r="V9" s="29"/>
      <c r="W9" s="30"/>
      <c r="X9" s="30"/>
      <c r="Y9" s="30"/>
      <c r="Z9" s="30"/>
      <c r="AA9" s="30"/>
    </row>
    <row r="10" spans="1:27" s="12" customFormat="1" ht="18.75" customHeight="1">
      <c r="A10" s="31" t="s">
        <v>24</v>
      </c>
      <c r="B10" s="32" t="s">
        <v>41</v>
      </c>
      <c r="C10" s="33">
        <f>+C11+C12</f>
        <v>436151.09645400004</v>
      </c>
      <c r="D10" s="33">
        <f t="shared" ref="D10:V10" si="0">+D11+D12</f>
        <v>5827.946453999999</v>
      </c>
      <c r="E10" s="33">
        <f t="shared" si="0"/>
        <v>5827.946453999999</v>
      </c>
      <c r="F10" s="33">
        <f t="shared" si="0"/>
        <v>0</v>
      </c>
      <c r="G10" s="33">
        <f t="shared" si="0"/>
        <v>0</v>
      </c>
      <c r="H10" s="33">
        <f t="shared" si="0"/>
        <v>430323.15</v>
      </c>
      <c r="I10" s="33">
        <f t="shared" si="0"/>
        <v>244768</v>
      </c>
      <c r="J10" s="33">
        <f t="shared" si="0"/>
        <v>15200</v>
      </c>
      <c r="K10" s="33">
        <f t="shared" si="0"/>
        <v>23355.15</v>
      </c>
      <c r="L10" s="33">
        <f t="shared" si="0"/>
        <v>147000</v>
      </c>
      <c r="M10" s="33">
        <f t="shared" si="0"/>
        <v>134401.17687299999</v>
      </c>
      <c r="N10" s="33">
        <f t="shared" si="0"/>
        <v>56941.45687300001</v>
      </c>
      <c r="O10" s="33">
        <f t="shared" si="0"/>
        <v>6719.27</v>
      </c>
      <c r="P10" s="33">
        <f t="shared" si="0"/>
        <v>2599.7039999999997</v>
      </c>
      <c r="Q10" s="33">
        <f t="shared" si="0"/>
        <v>68140.745999999999</v>
      </c>
      <c r="R10" s="33">
        <f t="shared" si="0"/>
        <v>301749.91958099999</v>
      </c>
      <c r="S10" s="33">
        <f t="shared" si="0"/>
        <v>193654.489581</v>
      </c>
      <c r="T10" s="33">
        <f t="shared" si="0"/>
        <v>8480.73</v>
      </c>
      <c r="U10" s="33">
        <f t="shared" si="0"/>
        <v>20755.446</v>
      </c>
      <c r="V10" s="33">
        <f t="shared" si="0"/>
        <v>78859.254000000001</v>
      </c>
      <c r="W10" s="34">
        <f>M10/C10</f>
        <v>0.30815278917262795</v>
      </c>
      <c r="X10" s="34">
        <f>N10/(E10+I10)</f>
        <v>0.2272241737296111</v>
      </c>
      <c r="Y10" s="34">
        <f>O10/(F10+J10)</f>
        <v>0.44205723684210529</v>
      </c>
      <c r="Z10" s="34">
        <f>P10/(G10+K10)</f>
        <v>0.11131180917270921</v>
      </c>
      <c r="AA10" s="34">
        <f>Q10/L10</f>
        <v>0.46354248979591839</v>
      </c>
    </row>
    <row r="11" spans="1:27" ht="18.75" customHeight="1">
      <c r="A11" s="35" t="s">
        <v>42</v>
      </c>
      <c r="B11" s="36" t="s">
        <v>43</v>
      </c>
      <c r="C11" s="37">
        <f>+D11+H11</f>
        <v>275278.26300000004</v>
      </c>
      <c r="D11" s="37">
        <f>SUM(E11:G11)</f>
        <v>5482.8629999999994</v>
      </c>
      <c r="E11" s="37">
        <f>+E29+E47+E65+E83+E101+E119+E137+E155+E173+E191+E209+E227+E245</f>
        <v>5482.8629999999994</v>
      </c>
      <c r="F11" s="37">
        <f>+F29+F47+F65+F83+F101+F119+F137+F155+F173+F191+F209+F227+F245</f>
        <v>0</v>
      </c>
      <c r="G11" s="37">
        <f>+G29+G47+G65+G83+G101+G119+G137+G155+G173+G191+G209+G227+G245</f>
        <v>0</v>
      </c>
      <c r="H11" s="37">
        <f>SUM(I11:L11)</f>
        <v>269795.40000000002</v>
      </c>
      <c r="I11" s="37">
        <f>+I29+I47+I65+I83+I101+I119+I137+I155+I173+I191+I209+I227+I245</f>
        <v>87620</v>
      </c>
      <c r="J11" s="37">
        <f>+J29+J47+J65+J83+J101+J119+J137+J155+J173+J191+J209+J227+J245</f>
        <v>14600</v>
      </c>
      <c r="K11" s="37">
        <f>+K29+K47+K65+K83+K101+K119+K137+K155+K173+K191+K209+K227+K245</f>
        <v>20575.400000000001</v>
      </c>
      <c r="L11" s="37">
        <f>+L29+L47+L65+L83+L101+L119+L137+L155+L173+L191+L209+L227+L245</f>
        <v>147000</v>
      </c>
      <c r="M11" s="37">
        <f>SUM(N11:Q11)</f>
        <v>107471.922737</v>
      </c>
      <c r="N11" s="37">
        <f>+N29+N47+N65+N83+N101+N119+N137+N155+N173+N191+N209+N227+N245</f>
        <v>30588.596737000003</v>
      </c>
      <c r="O11" s="37">
        <f>+O29+O47+O65+O83+O101+O119+O137+O155+O173+O191+O209+O227+O245</f>
        <v>6659.27</v>
      </c>
      <c r="P11" s="37">
        <f>+P29+P47+P65+P83+P101+P119+P137+P155+P173+P191+P209+P227+P245</f>
        <v>2083.31</v>
      </c>
      <c r="Q11" s="37">
        <f>+Q29+Q47+Q65+Q83+Q101+Q119+Q137+Q155+Q173+Q191+Q209+Q227+Q245</f>
        <v>68140.745999999999</v>
      </c>
      <c r="R11" s="37">
        <f>SUM(S11:V11)</f>
        <v>167806.34026299999</v>
      </c>
      <c r="S11" s="37">
        <f>(E11+I11)-N11</f>
        <v>62514.266262999998</v>
      </c>
      <c r="T11" s="37">
        <f>(F11+J11)-O11</f>
        <v>7940.73</v>
      </c>
      <c r="U11" s="37">
        <f>(G11+K11)-P11</f>
        <v>18492.09</v>
      </c>
      <c r="V11" s="37">
        <f>L11-Q11</f>
        <v>78859.254000000001</v>
      </c>
      <c r="W11" s="38">
        <f t="shared" ref="W11:W27" si="1">M11/C11</f>
        <v>0.39041194740828478</v>
      </c>
      <c r="X11" s="38">
        <f t="shared" ref="X11:X27" si="2">N11/(E11+I11)</f>
        <v>0.32854625251427555</v>
      </c>
      <c r="Y11" s="38">
        <f>O11/(F11+J11)</f>
        <v>0.45611438356164385</v>
      </c>
      <c r="Z11" s="38">
        <f t="shared" ref="Z11:Z27" si="3">P11/(G11+K11)</f>
        <v>0.10125246653771007</v>
      </c>
      <c r="AA11" s="38">
        <f>Q11/L11</f>
        <v>0.46354248979591839</v>
      </c>
    </row>
    <row r="12" spans="1:27" ht="15.75" customHeight="1">
      <c r="A12" s="35" t="s">
        <v>42</v>
      </c>
      <c r="B12" s="36" t="s">
        <v>44</v>
      </c>
      <c r="C12" s="37">
        <f t="shared" ref="C12:V12" si="4">SUM(C13:C27)</f>
        <v>160872.83345400001</v>
      </c>
      <c r="D12" s="37">
        <f t="shared" si="4"/>
        <v>345.08345399999996</v>
      </c>
      <c r="E12" s="37">
        <f t="shared" si="4"/>
        <v>345.08345399999996</v>
      </c>
      <c r="F12" s="37">
        <f t="shared" si="4"/>
        <v>0</v>
      </c>
      <c r="G12" s="37">
        <f t="shared" si="4"/>
        <v>0</v>
      </c>
      <c r="H12" s="37">
        <f t="shared" si="4"/>
        <v>160527.75</v>
      </c>
      <c r="I12" s="37">
        <f t="shared" si="4"/>
        <v>157148</v>
      </c>
      <c r="J12" s="37">
        <f t="shared" si="4"/>
        <v>600</v>
      </c>
      <c r="K12" s="37">
        <f t="shared" si="4"/>
        <v>2779.75</v>
      </c>
      <c r="L12" s="37">
        <f t="shared" si="4"/>
        <v>0</v>
      </c>
      <c r="M12" s="37">
        <f t="shared" si="4"/>
        <v>26929.254136000003</v>
      </c>
      <c r="N12" s="37">
        <f t="shared" si="4"/>
        <v>26352.860136000007</v>
      </c>
      <c r="O12" s="37">
        <f t="shared" si="4"/>
        <v>60</v>
      </c>
      <c r="P12" s="37">
        <f t="shared" si="4"/>
        <v>516.39400000000001</v>
      </c>
      <c r="Q12" s="37">
        <f t="shared" si="4"/>
        <v>0</v>
      </c>
      <c r="R12" s="37">
        <f t="shared" si="4"/>
        <v>133943.579318</v>
      </c>
      <c r="S12" s="37">
        <f t="shared" si="4"/>
        <v>131140.223318</v>
      </c>
      <c r="T12" s="37">
        <f t="shared" si="4"/>
        <v>540</v>
      </c>
      <c r="U12" s="37">
        <f t="shared" si="4"/>
        <v>2263.3559999999998</v>
      </c>
      <c r="V12" s="37">
        <f t="shared" si="4"/>
        <v>0</v>
      </c>
      <c r="W12" s="38">
        <f t="shared" si="1"/>
        <v>0.16739466544983903</v>
      </c>
      <c r="X12" s="38">
        <f t="shared" si="2"/>
        <v>0.16732709499396556</v>
      </c>
      <c r="Y12" s="38">
        <f>O12/(F12+J12)</f>
        <v>0.1</v>
      </c>
      <c r="Z12" s="38">
        <f t="shared" si="3"/>
        <v>0.18576994334022845</v>
      </c>
      <c r="AA12" s="38"/>
    </row>
    <row r="13" spans="1:27" ht="15.75" hidden="1" customHeight="1">
      <c r="A13" s="35" t="s">
        <v>45</v>
      </c>
      <c r="B13" s="36" t="s">
        <v>46</v>
      </c>
      <c r="C13" s="37">
        <f t="shared" ref="C13:C27" si="5">+D13+H13</f>
        <v>40275.083454</v>
      </c>
      <c r="D13" s="37">
        <f t="shared" ref="D13:D27" si="6">SUM(E13:G13)</f>
        <v>335.08345399999996</v>
      </c>
      <c r="E13" s="37">
        <f t="shared" ref="E13:G27" si="7">+E31+E49+E67+E85+E103+E121+E139+E157+E175+E193+E211+E229+E247</f>
        <v>335.08345399999996</v>
      </c>
      <c r="F13" s="37">
        <f t="shared" si="7"/>
        <v>0</v>
      </c>
      <c r="G13" s="37">
        <f t="shared" si="7"/>
        <v>0</v>
      </c>
      <c r="H13" s="37">
        <f>SUM(I13:L13)</f>
        <v>39940</v>
      </c>
      <c r="I13" s="37">
        <f t="shared" ref="I13:L27" si="8">+I31+I49+I67+I85+I103+I121+I139+I157+I175+I193+I211+I229+I247</f>
        <v>39940</v>
      </c>
      <c r="J13" s="37">
        <f t="shared" si="8"/>
        <v>0</v>
      </c>
      <c r="K13" s="37">
        <f t="shared" si="8"/>
        <v>0</v>
      </c>
      <c r="L13" s="37">
        <f t="shared" si="8"/>
        <v>0</v>
      </c>
      <c r="M13" s="37">
        <f>SUM(N13:Q13)</f>
        <v>14685.455136</v>
      </c>
      <c r="N13" s="37">
        <f t="shared" ref="N13:Q27" si="9">+N31+N49+N67+N85+N103+N121+N139+N157+N175+N193+N211+N229+N247</f>
        <v>14685.455136</v>
      </c>
      <c r="O13" s="37">
        <f t="shared" si="9"/>
        <v>0</v>
      </c>
      <c r="P13" s="37">
        <f t="shared" si="9"/>
        <v>0</v>
      </c>
      <c r="Q13" s="37">
        <f t="shared" si="9"/>
        <v>0</v>
      </c>
      <c r="R13" s="37">
        <f t="shared" ref="R13:R27" si="10">SUM(S13:V13)</f>
        <v>25589.628317999999</v>
      </c>
      <c r="S13" s="37">
        <f t="shared" ref="S13:U27" si="11">(E13+I13)-N13</f>
        <v>25589.628317999999</v>
      </c>
      <c r="T13" s="37">
        <f t="shared" si="11"/>
        <v>0</v>
      </c>
      <c r="U13" s="37">
        <f t="shared" si="11"/>
        <v>0</v>
      </c>
      <c r="V13" s="37">
        <f t="shared" ref="V13:V27" si="12">L13-Q13</f>
        <v>0</v>
      </c>
      <c r="W13" s="38">
        <f t="shared" si="1"/>
        <v>0.36462879469319848</v>
      </c>
      <c r="X13" s="38">
        <f t="shared" si="2"/>
        <v>0.36462879469319848</v>
      </c>
      <c r="Y13" s="38"/>
      <c r="Z13" s="38"/>
      <c r="AA13" s="38"/>
    </row>
    <row r="14" spans="1:27" ht="15.75" hidden="1" customHeight="1">
      <c r="A14" s="35" t="s">
        <v>45</v>
      </c>
      <c r="B14" s="36" t="s">
        <v>47</v>
      </c>
      <c r="C14" s="37">
        <f t="shared" si="5"/>
        <v>38507</v>
      </c>
      <c r="D14" s="37">
        <f t="shared" si="6"/>
        <v>0</v>
      </c>
      <c r="E14" s="37">
        <f t="shared" si="7"/>
        <v>0</v>
      </c>
      <c r="F14" s="37">
        <f t="shared" si="7"/>
        <v>0</v>
      </c>
      <c r="G14" s="37">
        <f t="shared" si="7"/>
        <v>0</v>
      </c>
      <c r="H14" s="37">
        <f t="shared" ref="H14:H27" si="13">SUM(I14:L14)</f>
        <v>38507</v>
      </c>
      <c r="I14" s="37">
        <f t="shared" si="8"/>
        <v>37598</v>
      </c>
      <c r="J14" s="37">
        <f t="shared" si="8"/>
        <v>380</v>
      </c>
      <c r="K14" s="37">
        <f t="shared" si="8"/>
        <v>529</v>
      </c>
      <c r="L14" s="37">
        <f t="shared" si="8"/>
        <v>0</v>
      </c>
      <c r="M14" s="37">
        <f t="shared" ref="M14:M27" si="14">SUM(N14:Q14)</f>
        <v>2847.8289999999997</v>
      </c>
      <c r="N14" s="37">
        <f t="shared" si="9"/>
        <v>2795.8289999999997</v>
      </c>
      <c r="O14" s="37">
        <f t="shared" si="9"/>
        <v>0</v>
      </c>
      <c r="P14" s="37">
        <f t="shared" si="9"/>
        <v>52</v>
      </c>
      <c r="Q14" s="37">
        <f t="shared" si="9"/>
        <v>0</v>
      </c>
      <c r="R14" s="37">
        <f t="shared" si="10"/>
        <v>35659.171000000002</v>
      </c>
      <c r="S14" s="37">
        <f t="shared" si="11"/>
        <v>34802.171000000002</v>
      </c>
      <c r="T14" s="37">
        <f t="shared" si="11"/>
        <v>380</v>
      </c>
      <c r="U14" s="37">
        <f t="shared" si="11"/>
        <v>477</v>
      </c>
      <c r="V14" s="37">
        <f t="shared" si="12"/>
        <v>0</v>
      </c>
      <c r="W14" s="38">
        <f t="shared" si="1"/>
        <v>7.3956137845067119E-2</v>
      </c>
      <c r="X14" s="38">
        <f t="shared" si="2"/>
        <v>7.4361109633491129E-2</v>
      </c>
      <c r="Y14" s="38">
        <f>O14/(F14+J14)</f>
        <v>0</v>
      </c>
      <c r="Z14" s="38">
        <f t="shared" si="3"/>
        <v>9.8298676748582225E-2</v>
      </c>
      <c r="AA14" s="38"/>
    </row>
    <row r="15" spans="1:27" ht="15.75" hidden="1" customHeight="1">
      <c r="A15" s="35" t="s">
        <v>45</v>
      </c>
      <c r="B15" s="36" t="s">
        <v>48</v>
      </c>
      <c r="C15" s="37">
        <f t="shared" si="5"/>
        <v>3530</v>
      </c>
      <c r="D15" s="37">
        <f t="shared" si="6"/>
        <v>0</v>
      </c>
      <c r="E15" s="37">
        <f t="shared" si="7"/>
        <v>0</v>
      </c>
      <c r="F15" s="37">
        <f t="shared" si="7"/>
        <v>0</v>
      </c>
      <c r="G15" s="37">
        <f t="shared" si="7"/>
        <v>0</v>
      </c>
      <c r="H15" s="37">
        <f t="shared" si="13"/>
        <v>3530</v>
      </c>
      <c r="I15" s="37">
        <f t="shared" si="8"/>
        <v>3525</v>
      </c>
      <c r="J15" s="37">
        <f t="shared" si="8"/>
        <v>0</v>
      </c>
      <c r="K15" s="37">
        <f t="shared" si="8"/>
        <v>5</v>
      </c>
      <c r="L15" s="37">
        <f t="shared" si="8"/>
        <v>0</v>
      </c>
      <c r="M15" s="37">
        <f t="shared" si="14"/>
        <v>133.1</v>
      </c>
      <c r="N15" s="37">
        <f t="shared" si="9"/>
        <v>133.1</v>
      </c>
      <c r="O15" s="37">
        <f t="shared" si="9"/>
        <v>0</v>
      </c>
      <c r="P15" s="37">
        <f t="shared" si="9"/>
        <v>0</v>
      </c>
      <c r="Q15" s="37">
        <f t="shared" si="9"/>
        <v>0</v>
      </c>
      <c r="R15" s="37">
        <f t="shared" si="10"/>
        <v>3396.9</v>
      </c>
      <c r="S15" s="37">
        <f t="shared" si="11"/>
        <v>3391.9</v>
      </c>
      <c r="T15" s="37">
        <f t="shared" si="11"/>
        <v>0</v>
      </c>
      <c r="U15" s="37">
        <f t="shared" si="11"/>
        <v>5</v>
      </c>
      <c r="V15" s="37">
        <f t="shared" si="12"/>
        <v>0</v>
      </c>
      <c r="W15" s="38">
        <f t="shared" si="1"/>
        <v>3.770538243626062E-2</v>
      </c>
      <c r="X15" s="38">
        <f t="shared" si="2"/>
        <v>3.7758865248226949E-2</v>
      </c>
      <c r="Y15" s="38"/>
      <c r="Z15" s="38">
        <f t="shared" si="3"/>
        <v>0</v>
      </c>
      <c r="AA15" s="38"/>
    </row>
    <row r="16" spans="1:27" ht="24" hidden="1" customHeight="1">
      <c r="A16" s="35" t="s">
        <v>45</v>
      </c>
      <c r="B16" s="36" t="s">
        <v>49</v>
      </c>
      <c r="C16" s="37">
        <f t="shared" si="5"/>
        <v>3530</v>
      </c>
      <c r="D16" s="37">
        <f t="shared" si="6"/>
        <v>0</v>
      </c>
      <c r="E16" s="37">
        <f t="shared" si="7"/>
        <v>0</v>
      </c>
      <c r="F16" s="37">
        <f t="shared" si="7"/>
        <v>0</v>
      </c>
      <c r="G16" s="37">
        <f t="shared" si="7"/>
        <v>0</v>
      </c>
      <c r="H16" s="37">
        <f>SUM(I16:L16)</f>
        <v>3530</v>
      </c>
      <c r="I16" s="37">
        <f t="shared" si="8"/>
        <v>3525</v>
      </c>
      <c r="J16" s="37">
        <f t="shared" si="8"/>
        <v>0</v>
      </c>
      <c r="K16" s="37">
        <f t="shared" si="8"/>
        <v>5</v>
      </c>
      <c r="L16" s="37">
        <f t="shared" si="8"/>
        <v>0</v>
      </c>
      <c r="M16" s="37">
        <f>SUM(N16:Q16)</f>
        <v>157.19999999999999</v>
      </c>
      <c r="N16" s="37">
        <f t="shared" si="9"/>
        <v>157.19999999999999</v>
      </c>
      <c r="O16" s="37">
        <f t="shared" si="9"/>
        <v>0</v>
      </c>
      <c r="P16" s="37">
        <f t="shared" si="9"/>
        <v>0</v>
      </c>
      <c r="Q16" s="37">
        <f t="shared" si="9"/>
        <v>0</v>
      </c>
      <c r="R16" s="37">
        <f t="shared" si="10"/>
        <v>3372.8</v>
      </c>
      <c r="S16" s="37">
        <f t="shared" si="11"/>
        <v>3367.8</v>
      </c>
      <c r="T16" s="37">
        <f t="shared" si="11"/>
        <v>0</v>
      </c>
      <c r="U16" s="37">
        <f t="shared" si="11"/>
        <v>5</v>
      </c>
      <c r="V16" s="37">
        <f t="shared" si="12"/>
        <v>0</v>
      </c>
      <c r="W16" s="38">
        <f t="shared" si="1"/>
        <v>4.4532577903682716E-2</v>
      </c>
      <c r="X16" s="38">
        <f t="shared" si="2"/>
        <v>4.4595744680851063E-2</v>
      </c>
      <c r="Y16" s="38"/>
      <c r="Z16" s="38">
        <f t="shared" si="3"/>
        <v>0</v>
      </c>
      <c r="AA16" s="38"/>
    </row>
    <row r="17" spans="1:27" ht="25.5" hidden="1" customHeight="1">
      <c r="A17" s="35" t="s">
        <v>45</v>
      </c>
      <c r="B17" s="36" t="s">
        <v>50</v>
      </c>
      <c r="C17" s="37">
        <f t="shared" si="5"/>
        <v>2650</v>
      </c>
      <c r="D17" s="37">
        <f t="shared" si="6"/>
        <v>0</v>
      </c>
      <c r="E17" s="37">
        <f t="shared" si="7"/>
        <v>0</v>
      </c>
      <c r="F17" s="37">
        <f t="shared" si="7"/>
        <v>0</v>
      </c>
      <c r="G17" s="37">
        <f t="shared" si="7"/>
        <v>0</v>
      </c>
      <c r="H17" s="37">
        <f t="shared" si="13"/>
        <v>2650</v>
      </c>
      <c r="I17" s="37">
        <f t="shared" si="8"/>
        <v>2400</v>
      </c>
      <c r="J17" s="37">
        <f t="shared" si="8"/>
        <v>0</v>
      </c>
      <c r="K17" s="37">
        <f t="shared" si="8"/>
        <v>250</v>
      </c>
      <c r="L17" s="37">
        <f t="shared" si="8"/>
        <v>0</v>
      </c>
      <c r="M17" s="37">
        <f t="shared" si="14"/>
        <v>250</v>
      </c>
      <c r="N17" s="37">
        <f t="shared" si="9"/>
        <v>0</v>
      </c>
      <c r="O17" s="37">
        <f t="shared" si="9"/>
        <v>0</v>
      </c>
      <c r="P17" s="37">
        <f t="shared" si="9"/>
        <v>250</v>
      </c>
      <c r="Q17" s="37">
        <f t="shared" si="9"/>
        <v>0</v>
      </c>
      <c r="R17" s="37">
        <f t="shared" si="10"/>
        <v>2400</v>
      </c>
      <c r="S17" s="37">
        <f t="shared" si="11"/>
        <v>2400</v>
      </c>
      <c r="T17" s="37">
        <f t="shared" si="11"/>
        <v>0</v>
      </c>
      <c r="U17" s="37">
        <f t="shared" si="11"/>
        <v>0</v>
      </c>
      <c r="V17" s="37">
        <f t="shared" si="12"/>
        <v>0</v>
      </c>
      <c r="W17" s="38">
        <f t="shared" si="1"/>
        <v>9.4339622641509441E-2</v>
      </c>
      <c r="X17" s="38">
        <f t="shared" si="2"/>
        <v>0</v>
      </c>
      <c r="Y17" s="38"/>
      <c r="Z17" s="38">
        <f t="shared" si="3"/>
        <v>1</v>
      </c>
      <c r="AA17" s="38"/>
    </row>
    <row r="18" spans="1:27" ht="26.25" hidden="1" customHeight="1">
      <c r="A18" s="35" t="s">
        <v>45</v>
      </c>
      <c r="B18" s="36" t="s">
        <v>51</v>
      </c>
      <c r="C18" s="37">
        <f t="shared" si="5"/>
        <v>0</v>
      </c>
      <c r="D18" s="37">
        <f t="shared" si="6"/>
        <v>0</v>
      </c>
      <c r="E18" s="37">
        <f t="shared" si="7"/>
        <v>0</v>
      </c>
      <c r="F18" s="37">
        <f t="shared" si="7"/>
        <v>0</v>
      </c>
      <c r="G18" s="37">
        <f t="shared" si="7"/>
        <v>0</v>
      </c>
      <c r="H18" s="37">
        <f t="shared" si="13"/>
        <v>0</v>
      </c>
      <c r="I18" s="37">
        <f t="shared" si="8"/>
        <v>0</v>
      </c>
      <c r="J18" s="37">
        <f t="shared" si="8"/>
        <v>0</v>
      </c>
      <c r="K18" s="37">
        <f t="shared" si="8"/>
        <v>0</v>
      </c>
      <c r="L18" s="37">
        <f t="shared" si="8"/>
        <v>0</v>
      </c>
      <c r="M18" s="37">
        <f t="shared" si="14"/>
        <v>0</v>
      </c>
      <c r="N18" s="37">
        <f t="shared" si="9"/>
        <v>0</v>
      </c>
      <c r="O18" s="37">
        <f t="shared" si="9"/>
        <v>0</v>
      </c>
      <c r="P18" s="37">
        <f t="shared" si="9"/>
        <v>0</v>
      </c>
      <c r="Q18" s="37">
        <f t="shared" si="9"/>
        <v>0</v>
      </c>
      <c r="R18" s="37">
        <f t="shared" si="10"/>
        <v>0</v>
      </c>
      <c r="S18" s="37">
        <f t="shared" si="11"/>
        <v>0</v>
      </c>
      <c r="T18" s="37">
        <f t="shared" si="11"/>
        <v>0</v>
      </c>
      <c r="U18" s="37">
        <f t="shared" si="11"/>
        <v>0</v>
      </c>
      <c r="V18" s="37">
        <f t="shared" si="12"/>
        <v>0</v>
      </c>
      <c r="W18" s="38"/>
      <c r="X18" s="38"/>
      <c r="Y18" s="38"/>
      <c r="Z18" s="38"/>
      <c r="AA18" s="38"/>
    </row>
    <row r="19" spans="1:27" ht="20.25" hidden="1" customHeight="1">
      <c r="A19" s="35" t="s">
        <v>45</v>
      </c>
      <c r="B19" s="36" t="s">
        <v>52</v>
      </c>
      <c r="C19" s="37">
        <f t="shared" si="5"/>
        <v>5665.2</v>
      </c>
      <c r="D19" s="37">
        <f t="shared" si="6"/>
        <v>0</v>
      </c>
      <c r="E19" s="37">
        <f t="shared" si="7"/>
        <v>0</v>
      </c>
      <c r="F19" s="37">
        <f t="shared" si="7"/>
        <v>0</v>
      </c>
      <c r="G19" s="37">
        <f t="shared" si="7"/>
        <v>0</v>
      </c>
      <c r="H19" s="37">
        <f t="shared" si="13"/>
        <v>5665.2</v>
      </c>
      <c r="I19" s="37">
        <f t="shared" si="8"/>
        <v>5310</v>
      </c>
      <c r="J19" s="37">
        <f t="shared" si="8"/>
        <v>0</v>
      </c>
      <c r="K19" s="37">
        <f t="shared" si="8"/>
        <v>355.2</v>
      </c>
      <c r="L19" s="37">
        <f t="shared" si="8"/>
        <v>0</v>
      </c>
      <c r="M19" s="37">
        <f t="shared" si="14"/>
        <v>987.34799999999996</v>
      </c>
      <c r="N19" s="37">
        <f t="shared" si="9"/>
        <v>973.14799999999991</v>
      </c>
      <c r="O19" s="37">
        <f t="shared" si="9"/>
        <v>0</v>
      </c>
      <c r="P19" s="37">
        <f t="shared" si="9"/>
        <v>14.2</v>
      </c>
      <c r="Q19" s="37">
        <f t="shared" si="9"/>
        <v>0</v>
      </c>
      <c r="R19" s="37">
        <f t="shared" si="10"/>
        <v>4677.8519999999999</v>
      </c>
      <c r="S19" s="37">
        <f t="shared" si="11"/>
        <v>4336.8519999999999</v>
      </c>
      <c r="T19" s="37">
        <f t="shared" si="11"/>
        <v>0</v>
      </c>
      <c r="U19" s="37">
        <f t="shared" si="11"/>
        <v>341</v>
      </c>
      <c r="V19" s="37">
        <f t="shared" si="12"/>
        <v>0</v>
      </c>
      <c r="W19" s="38">
        <f t="shared" si="1"/>
        <v>0.17428299089176022</v>
      </c>
      <c r="X19" s="38">
        <f t="shared" si="2"/>
        <v>0.18326704331450092</v>
      </c>
      <c r="Y19" s="38"/>
      <c r="Z19" s="38">
        <f t="shared" si="3"/>
        <v>3.9977477477477479E-2</v>
      </c>
      <c r="AA19" s="38"/>
    </row>
    <row r="20" spans="1:27" ht="15.75" hidden="1" customHeight="1">
      <c r="A20" s="35" t="s">
        <v>45</v>
      </c>
      <c r="B20" s="36" t="s">
        <v>53</v>
      </c>
      <c r="C20" s="37">
        <f t="shared" si="5"/>
        <v>17984</v>
      </c>
      <c r="D20" s="37">
        <f t="shared" si="6"/>
        <v>0</v>
      </c>
      <c r="E20" s="37">
        <f t="shared" si="7"/>
        <v>0</v>
      </c>
      <c r="F20" s="37">
        <f t="shared" si="7"/>
        <v>0</v>
      </c>
      <c r="G20" s="37">
        <f t="shared" si="7"/>
        <v>0</v>
      </c>
      <c r="H20" s="37">
        <f t="shared" si="13"/>
        <v>17984</v>
      </c>
      <c r="I20" s="37">
        <f t="shared" si="8"/>
        <v>17468</v>
      </c>
      <c r="J20" s="37">
        <f t="shared" si="8"/>
        <v>0</v>
      </c>
      <c r="K20" s="37">
        <f t="shared" si="8"/>
        <v>516</v>
      </c>
      <c r="L20" s="37">
        <f t="shared" si="8"/>
        <v>0</v>
      </c>
      <c r="M20" s="37">
        <f t="shared" si="14"/>
        <v>3116.0950000000003</v>
      </c>
      <c r="N20" s="37">
        <f t="shared" si="9"/>
        <v>3060.4010000000003</v>
      </c>
      <c r="O20" s="37">
        <f t="shared" si="9"/>
        <v>0</v>
      </c>
      <c r="P20" s="37">
        <f t="shared" si="9"/>
        <v>55.694000000000003</v>
      </c>
      <c r="Q20" s="37">
        <f t="shared" si="9"/>
        <v>0</v>
      </c>
      <c r="R20" s="37">
        <f t="shared" si="10"/>
        <v>14867.905000000001</v>
      </c>
      <c r="S20" s="37">
        <f t="shared" si="11"/>
        <v>14407.599</v>
      </c>
      <c r="T20" s="37">
        <f t="shared" si="11"/>
        <v>0</v>
      </c>
      <c r="U20" s="37">
        <f t="shared" si="11"/>
        <v>460.30599999999998</v>
      </c>
      <c r="V20" s="37">
        <f t="shared" si="12"/>
        <v>0</v>
      </c>
      <c r="W20" s="38">
        <f t="shared" si="1"/>
        <v>0.17327040702846977</v>
      </c>
      <c r="X20" s="38">
        <f t="shared" si="2"/>
        <v>0.17520042363178384</v>
      </c>
      <c r="Y20" s="38"/>
      <c r="Z20" s="38">
        <f t="shared" si="3"/>
        <v>0.10793410852713178</v>
      </c>
      <c r="AA20" s="38"/>
    </row>
    <row r="21" spans="1:27" ht="15.75" hidden="1" customHeight="1">
      <c r="A21" s="35" t="s">
        <v>45</v>
      </c>
      <c r="B21" s="36" t="s">
        <v>54</v>
      </c>
      <c r="C21" s="37">
        <f t="shared" si="5"/>
        <v>9005.61</v>
      </c>
      <c r="D21" s="37">
        <f t="shared" si="6"/>
        <v>0</v>
      </c>
      <c r="E21" s="37">
        <f t="shared" si="7"/>
        <v>0</v>
      </c>
      <c r="F21" s="37">
        <f t="shared" si="7"/>
        <v>0</v>
      </c>
      <c r="G21" s="37">
        <f t="shared" si="7"/>
        <v>0</v>
      </c>
      <c r="H21" s="37">
        <f t="shared" si="13"/>
        <v>9005.61</v>
      </c>
      <c r="I21" s="37">
        <f t="shared" si="8"/>
        <v>8008</v>
      </c>
      <c r="J21" s="37">
        <f t="shared" si="8"/>
        <v>220</v>
      </c>
      <c r="K21" s="37">
        <f t="shared" si="8"/>
        <v>777.61</v>
      </c>
      <c r="L21" s="37">
        <f t="shared" si="8"/>
        <v>0</v>
      </c>
      <c r="M21" s="37">
        <f t="shared" si="14"/>
        <v>2813.2599999999998</v>
      </c>
      <c r="N21" s="37">
        <f t="shared" si="9"/>
        <v>2619.6999999999998</v>
      </c>
      <c r="O21" s="37">
        <f t="shared" si="9"/>
        <v>60</v>
      </c>
      <c r="P21" s="37">
        <f t="shared" si="9"/>
        <v>133.56</v>
      </c>
      <c r="Q21" s="37">
        <f t="shared" si="9"/>
        <v>0</v>
      </c>
      <c r="R21" s="37">
        <f t="shared" si="10"/>
        <v>6192.35</v>
      </c>
      <c r="S21" s="37">
        <f t="shared" si="11"/>
        <v>5388.3</v>
      </c>
      <c r="T21" s="37">
        <f t="shared" si="11"/>
        <v>160</v>
      </c>
      <c r="U21" s="37">
        <f t="shared" si="11"/>
        <v>644.04999999999995</v>
      </c>
      <c r="V21" s="37">
        <f t="shared" si="12"/>
        <v>0</v>
      </c>
      <c r="W21" s="38">
        <f t="shared" si="1"/>
        <v>0.31238972151803152</v>
      </c>
      <c r="X21" s="38">
        <f t="shared" si="2"/>
        <v>0.32713536463536463</v>
      </c>
      <c r="Y21" s="38">
        <f>O21/(F21+J21)</f>
        <v>0.27272727272727271</v>
      </c>
      <c r="Z21" s="38">
        <f t="shared" si="3"/>
        <v>0.17175705044945411</v>
      </c>
      <c r="AA21" s="38"/>
    </row>
    <row r="22" spans="1:27" ht="15.75" hidden="1" customHeight="1">
      <c r="A22" s="35" t="s">
        <v>45</v>
      </c>
      <c r="B22" s="36" t="s">
        <v>55</v>
      </c>
      <c r="C22" s="37">
        <f t="shared" si="5"/>
        <v>4825</v>
      </c>
      <c r="D22" s="37">
        <f t="shared" si="6"/>
        <v>0</v>
      </c>
      <c r="E22" s="37">
        <f t="shared" si="7"/>
        <v>0</v>
      </c>
      <c r="F22" s="37">
        <f t="shared" si="7"/>
        <v>0</v>
      </c>
      <c r="G22" s="37">
        <f t="shared" si="7"/>
        <v>0</v>
      </c>
      <c r="H22" s="37">
        <f t="shared" si="13"/>
        <v>4825</v>
      </c>
      <c r="I22" s="37">
        <f t="shared" si="8"/>
        <v>4700</v>
      </c>
      <c r="J22" s="37">
        <f t="shared" si="8"/>
        <v>0</v>
      </c>
      <c r="K22" s="37">
        <f t="shared" si="8"/>
        <v>125</v>
      </c>
      <c r="L22" s="37">
        <f t="shared" si="8"/>
        <v>0</v>
      </c>
      <c r="M22" s="37">
        <f t="shared" si="14"/>
        <v>0</v>
      </c>
      <c r="N22" s="37">
        <f t="shared" si="9"/>
        <v>0</v>
      </c>
      <c r="O22" s="37">
        <f t="shared" si="9"/>
        <v>0</v>
      </c>
      <c r="P22" s="37">
        <f t="shared" si="9"/>
        <v>0</v>
      </c>
      <c r="Q22" s="37">
        <f t="shared" si="9"/>
        <v>0</v>
      </c>
      <c r="R22" s="37">
        <f t="shared" si="10"/>
        <v>4825</v>
      </c>
      <c r="S22" s="37">
        <f t="shared" si="11"/>
        <v>4700</v>
      </c>
      <c r="T22" s="37">
        <f t="shared" si="11"/>
        <v>0</v>
      </c>
      <c r="U22" s="37">
        <f t="shared" si="11"/>
        <v>125</v>
      </c>
      <c r="V22" s="37">
        <f t="shared" si="12"/>
        <v>0</v>
      </c>
      <c r="W22" s="38">
        <f t="shared" si="1"/>
        <v>0</v>
      </c>
      <c r="X22" s="38">
        <f t="shared" si="2"/>
        <v>0</v>
      </c>
      <c r="Y22" s="38"/>
      <c r="Z22" s="38">
        <f t="shared" si="3"/>
        <v>0</v>
      </c>
      <c r="AA22" s="38"/>
    </row>
    <row r="23" spans="1:27" ht="15.75" hidden="1" customHeight="1">
      <c r="A23" s="35" t="s">
        <v>45</v>
      </c>
      <c r="B23" s="36" t="s">
        <v>56</v>
      </c>
      <c r="C23" s="37">
        <f t="shared" si="5"/>
        <v>4825</v>
      </c>
      <c r="D23" s="37">
        <f t="shared" si="6"/>
        <v>0</v>
      </c>
      <c r="E23" s="37">
        <f t="shared" si="7"/>
        <v>0</v>
      </c>
      <c r="F23" s="37">
        <f t="shared" si="7"/>
        <v>0</v>
      </c>
      <c r="G23" s="37">
        <f t="shared" si="7"/>
        <v>0</v>
      </c>
      <c r="H23" s="37">
        <f t="shared" si="13"/>
        <v>4825</v>
      </c>
      <c r="I23" s="37">
        <f t="shared" si="8"/>
        <v>4800</v>
      </c>
      <c r="J23" s="37">
        <f t="shared" si="8"/>
        <v>0</v>
      </c>
      <c r="K23" s="37">
        <f t="shared" si="8"/>
        <v>25</v>
      </c>
      <c r="L23" s="37">
        <f t="shared" si="8"/>
        <v>0</v>
      </c>
      <c r="M23" s="37">
        <f t="shared" si="14"/>
        <v>0</v>
      </c>
      <c r="N23" s="37">
        <f t="shared" si="9"/>
        <v>0</v>
      </c>
      <c r="O23" s="37">
        <f t="shared" si="9"/>
        <v>0</v>
      </c>
      <c r="P23" s="37">
        <f t="shared" si="9"/>
        <v>0</v>
      </c>
      <c r="Q23" s="37">
        <f t="shared" si="9"/>
        <v>0</v>
      </c>
      <c r="R23" s="37">
        <f t="shared" si="10"/>
        <v>4825</v>
      </c>
      <c r="S23" s="37">
        <f t="shared" si="11"/>
        <v>4800</v>
      </c>
      <c r="T23" s="37">
        <f t="shared" si="11"/>
        <v>0</v>
      </c>
      <c r="U23" s="37">
        <f t="shared" si="11"/>
        <v>25</v>
      </c>
      <c r="V23" s="37">
        <f t="shared" si="12"/>
        <v>0</v>
      </c>
      <c r="W23" s="38">
        <f t="shared" si="1"/>
        <v>0</v>
      </c>
      <c r="X23" s="38">
        <f t="shared" si="2"/>
        <v>0</v>
      </c>
      <c r="Y23" s="38"/>
      <c r="Z23" s="38">
        <f t="shared" si="3"/>
        <v>0</v>
      </c>
      <c r="AA23" s="38"/>
    </row>
    <row r="24" spans="1:27" ht="15.75" hidden="1" customHeight="1">
      <c r="A24" s="35" t="s">
        <v>45</v>
      </c>
      <c r="B24" s="36" t="s">
        <v>57</v>
      </c>
      <c r="C24" s="37">
        <f t="shared" si="5"/>
        <v>1700</v>
      </c>
      <c r="D24" s="37">
        <f t="shared" si="6"/>
        <v>0</v>
      </c>
      <c r="E24" s="37">
        <f t="shared" si="7"/>
        <v>0</v>
      </c>
      <c r="F24" s="37">
        <f t="shared" si="7"/>
        <v>0</v>
      </c>
      <c r="G24" s="37">
        <f t="shared" si="7"/>
        <v>0</v>
      </c>
      <c r="H24" s="37">
        <f t="shared" si="13"/>
        <v>1700</v>
      </c>
      <c r="I24" s="37">
        <f t="shared" si="8"/>
        <v>1660</v>
      </c>
      <c r="J24" s="37">
        <f t="shared" si="8"/>
        <v>0</v>
      </c>
      <c r="K24" s="37">
        <f t="shared" si="8"/>
        <v>40</v>
      </c>
      <c r="L24" s="37">
        <f t="shared" si="8"/>
        <v>0</v>
      </c>
      <c r="M24" s="37">
        <f t="shared" si="14"/>
        <v>8.5</v>
      </c>
      <c r="N24" s="37">
        <f t="shared" si="9"/>
        <v>8.5</v>
      </c>
      <c r="O24" s="37">
        <f t="shared" si="9"/>
        <v>0</v>
      </c>
      <c r="P24" s="37">
        <f t="shared" si="9"/>
        <v>0</v>
      </c>
      <c r="Q24" s="37">
        <f t="shared" si="9"/>
        <v>0</v>
      </c>
      <c r="R24" s="37">
        <f t="shared" si="10"/>
        <v>1691.5</v>
      </c>
      <c r="S24" s="37">
        <f t="shared" si="11"/>
        <v>1651.5</v>
      </c>
      <c r="T24" s="37">
        <f t="shared" si="11"/>
        <v>0</v>
      </c>
      <c r="U24" s="37">
        <f t="shared" si="11"/>
        <v>40</v>
      </c>
      <c r="V24" s="37">
        <f t="shared" si="12"/>
        <v>0</v>
      </c>
      <c r="W24" s="38">
        <f t="shared" si="1"/>
        <v>5.0000000000000001E-3</v>
      </c>
      <c r="X24" s="38">
        <f t="shared" si="2"/>
        <v>5.1204819277108436E-3</v>
      </c>
      <c r="Y24" s="38"/>
      <c r="Z24" s="38">
        <f t="shared" si="3"/>
        <v>0</v>
      </c>
      <c r="AA24" s="38"/>
    </row>
    <row r="25" spans="1:27" ht="21" hidden="1">
      <c r="A25" s="35" t="s">
        <v>45</v>
      </c>
      <c r="B25" s="36" t="s">
        <v>58</v>
      </c>
      <c r="C25" s="37">
        <f t="shared" si="5"/>
        <v>1361.94</v>
      </c>
      <c r="D25" s="37">
        <f t="shared" si="6"/>
        <v>0</v>
      </c>
      <c r="E25" s="37">
        <f t="shared" si="7"/>
        <v>0</v>
      </c>
      <c r="F25" s="37">
        <f t="shared" si="7"/>
        <v>0</v>
      </c>
      <c r="G25" s="37">
        <f t="shared" si="7"/>
        <v>0</v>
      </c>
      <c r="H25" s="37">
        <f t="shared" si="13"/>
        <v>1361.94</v>
      </c>
      <c r="I25" s="37">
        <f t="shared" si="8"/>
        <v>1350</v>
      </c>
      <c r="J25" s="37">
        <f t="shared" si="8"/>
        <v>0</v>
      </c>
      <c r="K25" s="37">
        <f t="shared" si="8"/>
        <v>11.940000000000001</v>
      </c>
      <c r="L25" s="37">
        <f t="shared" si="8"/>
        <v>0</v>
      </c>
      <c r="M25" s="37">
        <f t="shared" si="14"/>
        <v>412.96000000000004</v>
      </c>
      <c r="N25" s="37">
        <f t="shared" si="9"/>
        <v>407.02000000000004</v>
      </c>
      <c r="O25" s="37">
        <f t="shared" si="9"/>
        <v>0</v>
      </c>
      <c r="P25" s="37">
        <f t="shared" si="9"/>
        <v>5.94</v>
      </c>
      <c r="Q25" s="37">
        <f t="shared" si="9"/>
        <v>0</v>
      </c>
      <c r="R25" s="37">
        <f t="shared" si="10"/>
        <v>948.98</v>
      </c>
      <c r="S25" s="37">
        <f t="shared" si="11"/>
        <v>942.98</v>
      </c>
      <c r="T25" s="37">
        <f t="shared" si="11"/>
        <v>0</v>
      </c>
      <c r="U25" s="37">
        <f t="shared" si="11"/>
        <v>6.0000000000000009</v>
      </c>
      <c r="V25" s="37">
        <f t="shared" si="12"/>
        <v>0</v>
      </c>
      <c r="W25" s="38">
        <f t="shared" si="1"/>
        <v>0.30321453221140432</v>
      </c>
      <c r="X25" s="38">
        <f t="shared" si="2"/>
        <v>0.30149629629629632</v>
      </c>
      <c r="Y25" s="38"/>
      <c r="Z25" s="38">
        <f t="shared" si="3"/>
        <v>0.49748743718592964</v>
      </c>
      <c r="AA25" s="38"/>
    </row>
    <row r="26" spans="1:27" ht="18.75" hidden="1" customHeight="1">
      <c r="A26" s="35" t="s">
        <v>45</v>
      </c>
      <c r="B26" s="36" t="s">
        <v>59</v>
      </c>
      <c r="C26" s="37">
        <f t="shared" si="5"/>
        <v>10967</v>
      </c>
      <c r="D26" s="37">
        <f t="shared" si="6"/>
        <v>10</v>
      </c>
      <c r="E26" s="37">
        <f t="shared" si="7"/>
        <v>10</v>
      </c>
      <c r="F26" s="37">
        <f t="shared" si="7"/>
        <v>0</v>
      </c>
      <c r="G26" s="37">
        <f t="shared" si="7"/>
        <v>0</v>
      </c>
      <c r="H26" s="37">
        <f t="shared" si="13"/>
        <v>10957</v>
      </c>
      <c r="I26" s="37">
        <f t="shared" si="8"/>
        <v>10832</v>
      </c>
      <c r="J26" s="37">
        <f t="shared" si="8"/>
        <v>0</v>
      </c>
      <c r="K26" s="37">
        <f t="shared" si="8"/>
        <v>125</v>
      </c>
      <c r="L26" s="37">
        <f t="shared" si="8"/>
        <v>0</v>
      </c>
      <c r="M26" s="37">
        <f t="shared" si="14"/>
        <v>1312.0070000000001</v>
      </c>
      <c r="N26" s="37">
        <f t="shared" si="9"/>
        <v>1307.0070000000001</v>
      </c>
      <c r="O26" s="37">
        <f t="shared" si="9"/>
        <v>0</v>
      </c>
      <c r="P26" s="37">
        <f t="shared" si="9"/>
        <v>5</v>
      </c>
      <c r="Q26" s="37">
        <f t="shared" si="9"/>
        <v>0</v>
      </c>
      <c r="R26" s="37">
        <f t="shared" si="10"/>
        <v>9654.9930000000004</v>
      </c>
      <c r="S26" s="37">
        <f t="shared" si="11"/>
        <v>9534.9930000000004</v>
      </c>
      <c r="T26" s="37">
        <f t="shared" si="11"/>
        <v>0</v>
      </c>
      <c r="U26" s="37">
        <f t="shared" si="11"/>
        <v>120</v>
      </c>
      <c r="V26" s="37">
        <f t="shared" si="12"/>
        <v>0</v>
      </c>
      <c r="W26" s="38">
        <f t="shared" si="1"/>
        <v>0.11963226041761649</v>
      </c>
      <c r="X26" s="38">
        <f t="shared" si="2"/>
        <v>0.12055035971223022</v>
      </c>
      <c r="Y26" s="38"/>
      <c r="Z26" s="38">
        <f t="shared" si="3"/>
        <v>0.04</v>
      </c>
      <c r="AA26" s="38"/>
    </row>
    <row r="27" spans="1:27" ht="22.5" hidden="1" customHeight="1">
      <c r="A27" s="35" t="s">
        <v>45</v>
      </c>
      <c r="B27" s="36" t="s">
        <v>60</v>
      </c>
      <c r="C27" s="37">
        <f t="shared" si="5"/>
        <v>16047</v>
      </c>
      <c r="D27" s="37">
        <f t="shared" si="6"/>
        <v>0</v>
      </c>
      <c r="E27" s="37">
        <f t="shared" si="7"/>
        <v>0</v>
      </c>
      <c r="F27" s="37">
        <f t="shared" si="7"/>
        <v>0</v>
      </c>
      <c r="G27" s="37">
        <f t="shared" si="7"/>
        <v>0</v>
      </c>
      <c r="H27" s="37">
        <f t="shared" si="13"/>
        <v>16047</v>
      </c>
      <c r="I27" s="37">
        <f t="shared" si="8"/>
        <v>16032</v>
      </c>
      <c r="J27" s="37">
        <f t="shared" si="8"/>
        <v>0</v>
      </c>
      <c r="K27" s="37">
        <f t="shared" si="8"/>
        <v>15</v>
      </c>
      <c r="L27" s="37">
        <f t="shared" si="8"/>
        <v>0</v>
      </c>
      <c r="M27" s="37">
        <f t="shared" si="14"/>
        <v>205.5</v>
      </c>
      <c r="N27" s="37">
        <f t="shared" si="9"/>
        <v>205.5</v>
      </c>
      <c r="O27" s="37">
        <f t="shared" si="9"/>
        <v>0</v>
      </c>
      <c r="P27" s="37">
        <f t="shared" si="9"/>
        <v>0</v>
      </c>
      <c r="Q27" s="37">
        <f t="shared" si="9"/>
        <v>0</v>
      </c>
      <c r="R27" s="37">
        <f t="shared" si="10"/>
        <v>15841.5</v>
      </c>
      <c r="S27" s="37">
        <f t="shared" si="11"/>
        <v>15826.5</v>
      </c>
      <c r="T27" s="37">
        <f t="shared" si="11"/>
        <v>0</v>
      </c>
      <c r="U27" s="37">
        <f t="shared" si="11"/>
        <v>15</v>
      </c>
      <c r="V27" s="37">
        <f t="shared" si="12"/>
        <v>0</v>
      </c>
      <c r="W27" s="38">
        <f t="shared" si="1"/>
        <v>1.2806131987287344E-2</v>
      </c>
      <c r="X27" s="38">
        <f t="shared" si="2"/>
        <v>1.281811377245509E-2</v>
      </c>
      <c r="Y27" s="38"/>
      <c r="Z27" s="38">
        <f t="shared" si="3"/>
        <v>0</v>
      </c>
      <c r="AA27" s="38"/>
    </row>
    <row r="28" spans="1:27" s="12" customFormat="1" ht="17.25" customHeight="1">
      <c r="A28" s="31" t="s">
        <v>24</v>
      </c>
      <c r="B28" s="32" t="s">
        <v>61</v>
      </c>
      <c r="C28" s="33">
        <f>+C29+C30</f>
        <v>34939</v>
      </c>
      <c r="D28" s="33">
        <f t="shared" ref="D28:V28" si="15">+D29+D30</f>
        <v>397</v>
      </c>
      <c r="E28" s="33">
        <f t="shared" si="15"/>
        <v>397</v>
      </c>
      <c r="F28" s="33">
        <f t="shared" si="15"/>
        <v>0</v>
      </c>
      <c r="G28" s="33">
        <f t="shared" si="15"/>
        <v>0</v>
      </c>
      <c r="H28" s="33">
        <f t="shared" si="15"/>
        <v>34542</v>
      </c>
      <c r="I28" s="33">
        <f t="shared" si="15"/>
        <v>20694</v>
      </c>
      <c r="J28" s="33">
        <f t="shared" si="15"/>
        <v>0</v>
      </c>
      <c r="K28" s="33">
        <f t="shared" si="15"/>
        <v>0</v>
      </c>
      <c r="L28" s="33">
        <f t="shared" si="15"/>
        <v>13848</v>
      </c>
      <c r="M28" s="33">
        <f t="shared" si="15"/>
        <v>8851.9969999999994</v>
      </c>
      <c r="N28" s="33">
        <f t="shared" si="15"/>
        <v>2457.9969999999998</v>
      </c>
      <c r="O28" s="33">
        <f t="shared" si="15"/>
        <v>0</v>
      </c>
      <c r="P28" s="33">
        <f t="shared" si="15"/>
        <v>0</v>
      </c>
      <c r="Q28" s="33">
        <f t="shared" si="15"/>
        <v>6394</v>
      </c>
      <c r="R28" s="33">
        <f t="shared" si="15"/>
        <v>26087.003000000001</v>
      </c>
      <c r="S28" s="33">
        <f t="shared" si="15"/>
        <v>18633.003000000001</v>
      </c>
      <c r="T28" s="33">
        <f t="shared" si="15"/>
        <v>0</v>
      </c>
      <c r="U28" s="33">
        <f t="shared" si="15"/>
        <v>0</v>
      </c>
      <c r="V28" s="33">
        <f t="shared" si="15"/>
        <v>7454</v>
      </c>
      <c r="W28" s="34">
        <f>M28/C28</f>
        <v>0.2533557629010561</v>
      </c>
      <c r="X28" s="34">
        <f>N28/(E28+I28)</f>
        <v>0.11654245886871177</v>
      </c>
      <c r="Y28" s="34"/>
      <c r="Z28" s="34"/>
      <c r="AA28" s="34">
        <f>Q28/L28</f>
        <v>0.46172732524552285</v>
      </c>
    </row>
    <row r="29" spans="1:27" ht="18.75" customHeight="1">
      <c r="A29" s="35" t="s">
        <v>42</v>
      </c>
      <c r="B29" s="36" t="s">
        <v>43</v>
      </c>
      <c r="C29" s="37">
        <f>+D29+H29</f>
        <v>22605</v>
      </c>
      <c r="D29" s="37">
        <f>SUM(E29:G29)</f>
        <v>397</v>
      </c>
      <c r="E29" s="37">
        <v>397</v>
      </c>
      <c r="F29" s="37">
        <v>0</v>
      </c>
      <c r="G29" s="37">
        <v>0</v>
      </c>
      <c r="H29" s="37">
        <f>SUM(I29:L29)</f>
        <v>22208</v>
      </c>
      <c r="I29" s="37">
        <v>8360</v>
      </c>
      <c r="J29" s="37">
        <v>0</v>
      </c>
      <c r="K29" s="37">
        <v>0</v>
      </c>
      <c r="L29" s="37">
        <v>13848</v>
      </c>
      <c r="M29" s="37">
        <f>SUM(N29:Q29)</f>
        <v>8364</v>
      </c>
      <c r="N29" s="37">
        <v>1970</v>
      </c>
      <c r="O29" s="37">
        <v>0</v>
      </c>
      <c r="P29" s="37">
        <v>0</v>
      </c>
      <c r="Q29" s="37">
        <v>6394</v>
      </c>
      <c r="R29" s="37">
        <f>SUM(S29:V29)</f>
        <v>14241</v>
      </c>
      <c r="S29" s="37">
        <f>(E29+I29)-N29</f>
        <v>6787</v>
      </c>
      <c r="T29" s="37">
        <f>(F29+J29)-O29</f>
        <v>0</v>
      </c>
      <c r="U29" s="37">
        <f>(G29+K29)-P29</f>
        <v>0</v>
      </c>
      <c r="V29" s="37">
        <f>L29-Q29</f>
        <v>7454</v>
      </c>
      <c r="W29" s="38">
        <f t="shared" ref="W29:W45" si="16">M29/C29</f>
        <v>0.37000663570006637</v>
      </c>
      <c r="X29" s="38">
        <f t="shared" ref="X29:X45" si="17">N29/(E29+I29)</f>
        <v>0.22496288683339044</v>
      </c>
      <c r="Y29" s="38"/>
      <c r="Z29" s="38"/>
      <c r="AA29" s="38">
        <f>Q29/L29</f>
        <v>0.46172732524552285</v>
      </c>
    </row>
    <row r="30" spans="1:27" ht="15.75" customHeight="1">
      <c r="A30" s="35" t="s">
        <v>42</v>
      </c>
      <c r="B30" s="36" t="s">
        <v>44</v>
      </c>
      <c r="C30" s="37">
        <f>SUM(C31:C45)</f>
        <v>12334</v>
      </c>
      <c r="D30" s="37">
        <f t="shared" ref="D30:V30" si="18">SUM(D31:D45)</f>
        <v>0</v>
      </c>
      <c r="E30" s="37">
        <f t="shared" si="18"/>
        <v>0</v>
      </c>
      <c r="F30" s="37">
        <f t="shared" si="18"/>
        <v>0</v>
      </c>
      <c r="G30" s="37">
        <f t="shared" si="18"/>
        <v>0</v>
      </c>
      <c r="H30" s="37">
        <f t="shared" si="18"/>
        <v>12334</v>
      </c>
      <c r="I30" s="37">
        <f t="shared" si="18"/>
        <v>12334</v>
      </c>
      <c r="J30" s="37">
        <f t="shared" si="18"/>
        <v>0</v>
      </c>
      <c r="K30" s="37">
        <f t="shared" si="18"/>
        <v>0</v>
      </c>
      <c r="L30" s="37">
        <f t="shared" si="18"/>
        <v>0</v>
      </c>
      <c r="M30" s="37">
        <f t="shared" si="18"/>
        <v>487.99700000000001</v>
      </c>
      <c r="N30" s="37">
        <f t="shared" si="18"/>
        <v>487.99700000000001</v>
      </c>
      <c r="O30" s="37">
        <f t="shared" si="18"/>
        <v>0</v>
      </c>
      <c r="P30" s="37">
        <f t="shared" si="18"/>
        <v>0</v>
      </c>
      <c r="Q30" s="37">
        <f t="shared" si="18"/>
        <v>0</v>
      </c>
      <c r="R30" s="37">
        <f t="shared" si="18"/>
        <v>11846.003000000001</v>
      </c>
      <c r="S30" s="37">
        <f>SUM(S31:S45)</f>
        <v>11846.003000000001</v>
      </c>
      <c r="T30" s="37">
        <f t="shared" si="18"/>
        <v>0</v>
      </c>
      <c r="U30" s="37">
        <f t="shared" si="18"/>
        <v>0</v>
      </c>
      <c r="V30" s="37">
        <f t="shared" si="18"/>
        <v>0</v>
      </c>
      <c r="W30" s="38">
        <f t="shared" si="16"/>
        <v>3.9565185665639699E-2</v>
      </c>
      <c r="X30" s="38">
        <f t="shared" si="17"/>
        <v>3.9565185665639699E-2</v>
      </c>
      <c r="Y30" s="38"/>
      <c r="Z30" s="38"/>
      <c r="AA30" s="38"/>
    </row>
    <row r="31" spans="1:27" ht="15.75" hidden="1" customHeight="1">
      <c r="A31" s="35" t="s">
        <v>45</v>
      </c>
      <c r="B31" s="36" t="s">
        <v>46</v>
      </c>
      <c r="C31" s="37">
        <f t="shared" ref="C31:C45" si="19">+D31+H31</f>
        <v>3630</v>
      </c>
      <c r="D31" s="37">
        <f t="shared" ref="D31:D45" si="20">SUM(E31:G31)</f>
        <v>0</v>
      </c>
      <c r="E31" s="37">
        <v>0</v>
      </c>
      <c r="F31" s="37">
        <v>0</v>
      </c>
      <c r="G31" s="37">
        <v>0</v>
      </c>
      <c r="H31" s="37">
        <f t="shared" ref="H31:H45" si="21">SUM(I31:L31)</f>
        <v>3630</v>
      </c>
      <c r="I31" s="37">
        <v>3630</v>
      </c>
      <c r="J31" s="37">
        <v>0</v>
      </c>
      <c r="K31" s="37">
        <v>0</v>
      </c>
      <c r="L31" s="37">
        <v>0</v>
      </c>
      <c r="M31" s="37">
        <f t="shared" ref="M31:M45" si="22">SUM(N31:Q31)</f>
        <v>487.99700000000001</v>
      </c>
      <c r="N31" s="37">
        <v>487.99700000000001</v>
      </c>
      <c r="O31" s="37">
        <v>0</v>
      </c>
      <c r="P31" s="37">
        <v>0</v>
      </c>
      <c r="Q31" s="37">
        <v>0</v>
      </c>
      <c r="R31" s="37">
        <f t="shared" ref="R31:R45" si="23">SUM(S31:V31)</f>
        <v>3142.0030000000002</v>
      </c>
      <c r="S31" s="37">
        <f t="shared" ref="S31:U45" si="24">(E31+I31)-N31</f>
        <v>3142.0030000000002</v>
      </c>
      <c r="T31" s="37">
        <f t="shared" si="24"/>
        <v>0</v>
      </c>
      <c r="U31" s="37">
        <f t="shared" si="24"/>
        <v>0</v>
      </c>
      <c r="V31" s="37">
        <f t="shared" ref="V31:V45" si="25">L31-Q31</f>
        <v>0</v>
      </c>
      <c r="W31" s="38">
        <f t="shared" si="16"/>
        <v>0.13443443526170798</v>
      </c>
      <c r="X31" s="38">
        <f t="shared" si="17"/>
        <v>0.13443443526170798</v>
      </c>
      <c r="Y31" s="38"/>
      <c r="Z31" s="38"/>
      <c r="AA31" s="38"/>
    </row>
    <row r="32" spans="1:27" ht="15.75" hidden="1" customHeight="1">
      <c r="A32" s="35" t="s">
        <v>45</v>
      </c>
      <c r="B32" s="36" t="s">
        <v>47</v>
      </c>
      <c r="C32" s="37">
        <f t="shared" si="19"/>
        <v>2790</v>
      </c>
      <c r="D32" s="37">
        <f t="shared" si="20"/>
        <v>0</v>
      </c>
      <c r="E32" s="37">
        <v>0</v>
      </c>
      <c r="F32" s="37">
        <v>0</v>
      </c>
      <c r="G32" s="37">
        <v>0</v>
      </c>
      <c r="H32" s="37">
        <f t="shared" si="21"/>
        <v>2790</v>
      </c>
      <c r="I32" s="37">
        <v>2790</v>
      </c>
      <c r="J32" s="37">
        <v>0</v>
      </c>
      <c r="K32" s="37">
        <v>0</v>
      </c>
      <c r="L32" s="37">
        <v>0</v>
      </c>
      <c r="M32" s="37">
        <f t="shared" si="22"/>
        <v>0</v>
      </c>
      <c r="N32" s="37">
        <v>0</v>
      </c>
      <c r="O32" s="37">
        <v>0</v>
      </c>
      <c r="P32" s="37">
        <v>0</v>
      </c>
      <c r="Q32" s="37">
        <v>0</v>
      </c>
      <c r="R32" s="37">
        <f t="shared" si="23"/>
        <v>2790</v>
      </c>
      <c r="S32" s="37">
        <f t="shared" si="24"/>
        <v>2790</v>
      </c>
      <c r="T32" s="37">
        <f t="shared" si="24"/>
        <v>0</v>
      </c>
      <c r="U32" s="37">
        <f t="shared" si="24"/>
        <v>0</v>
      </c>
      <c r="V32" s="37">
        <f t="shared" si="25"/>
        <v>0</v>
      </c>
      <c r="W32" s="38">
        <f t="shared" si="16"/>
        <v>0</v>
      </c>
      <c r="X32" s="38">
        <f t="shared" si="17"/>
        <v>0</v>
      </c>
      <c r="Y32" s="38"/>
      <c r="Z32" s="38"/>
      <c r="AA32" s="38"/>
    </row>
    <row r="33" spans="1:27" ht="15.75" hidden="1" customHeight="1">
      <c r="A33" s="35" t="s">
        <v>45</v>
      </c>
      <c r="B33" s="36" t="s">
        <v>48</v>
      </c>
      <c r="C33" s="37">
        <f t="shared" si="19"/>
        <v>315</v>
      </c>
      <c r="D33" s="37">
        <f t="shared" si="20"/>
        <v>0</v>
      </c>
      <c r="E33" s="37">
        <v>0</v>
      </c>
      <c r="F33" s="37">
        <v>0</v>
      </c>
      <c r="G33" s="37">
        <v>0</v>
      </c>
      <c r="H33" s="37">
        <f t="shared" si="21"/>
        <v>315</v>
      </c>
      <c r="I33" s="37">
        <v>315</v>
      </c>
      <c r="J33" s="37">
        <v>0</v>
      </c>
      <c r="K33" s="37">
        <v>0</v>
      </c>
      <c r="L33" s="37">
        <v>0</v>
      </c>
      <c r="M33" s="37">
        <f t="shared" si="22"/>
        <v>0</v>
      </c>
      <c r="N33" s="37">
        <v>0</v>
      </c>
      <c r="O33" s="37">
        <v>0</v>
      </c>
      <c r="P33" s="37">
        <v>0</v>
      </c>
      <c r="Q33" s="37">
        <v>0</v>
      </c>
      <c r="R33" s="37">
        <f t="shared" si="23"/>
        <v>315</v>
      </c>
      <c r="S33" s="37">
        <f t="shared" si="24"/>
        <v>315</v>
      </c>
      <c r="T33" s="37">
        <f t="shared" si="24"/>
        <v>0</v>
      </c>
      <c r="U33" s="37">
        <f t="shared" si="24"/>
        <v>0</v>
      </c>
      <c r="V33" s="37">
        <f t="shared" si="25"/>
        <v>0</v>
      </c>
      <c r="W33" s="38">
        <f t="shared" si="16"/>
        <v>0</v>
      </c>
      <c r="X33" s="38">
        <f t="shared" si="17"/>
        <v>0</v>
      </c>
      <c r="Y33" s="38"/>
      <c r="Z33" s="38"/>
      <c r="AA33" s="38"/>
    </row>
    <row r="34" spans="1:27" ht="24" hidden="1" customHeight="1">
      <c r="A34" s="35" t="s">
        <v>45</v>
      </c>
      <c r="B34" s="36" t="s">
        <v>49</v>
      </c>
      <c r="C34" s="37">
        <f t="shared" si="19"/>
        <v>315</v>
      </c>
      <c r="D34" s="37">
        <f t="shared" si="20"/>
        <v>0</v>
      </c>
      <c r="E34" s="37">
        <v>0</v>
      </c>
      <c r="F34" s="37">
        <v>0</v>
      </c>
      <c r="G34" s="37">
        <v>0</v>
      </c>
      <c r="H34" s="37">
        <f t="shared" si="21"/>
        <v>315</v>
      </c>
      <c r="I34" s="37">
        <v>315</v>
      </c>
      <c r="J34" s="37">
        <v>0</v>
      </c>
      <c r="K34" s="37">
        <v>0</v>
      </c>
      <c r="L34" s="37">
        <v>0</v>
      </c>
      <c r="M34" s="37">
        <f t="shared" si="22"/>
        <v>0</v>
      </c>
      <c r="N34" s="37">
        <v>0</v>
      </c>
      <c r="O34" s="37">
        <v>0</v>
      </c>
      <c r="P34" s="37">
        <v>0</v>
      </c>
      <c r="Q34" s="37">
        <v>0</v>
      </c>
      <c r="R34" s="37">
        <f t="shared" si="23"/>
        <v>315</v>
      </c>
      <c r="S34" s="37">
        <f t="shared" si="24"/>
        <v>315</v>
      </c>
      <c r="T34" s="37">
        <f t="shared" si="24"/>
        <v>0</v>
      </c>
      <c r="U34" s="37">
        <f t="shared" si="24"/>
        <v>0</v>
      </c>
      <c r="V34" s="37">
        <f t="shared" si="25"/>
        <v>0</v>
      </c>
      <c r="W34" s="38">
        <f t="shared" si="16"/>
        <v>0</v>
      </c>
      <c r="X34" s="38">
        <f t="shared" si="17"/>
        <v>0</v>
      </c>
      <c r="Y34" s="38"/>
      <c r="Z34" s="38"/>
      <c r="AA34" s="38"/>
    </row>
    <row r="35" spans="1:27" ht="25.5" hidden="1" customHeight="1">
      <c r="A35" s="35" t="s">
        <v>45</v>
      </c>
      <c r="B35" s="36" t="s">
        <v>50</v>
      </c>
      <c r="C35" s="37">
        <f t="shared" si="19"/>
        <v>200</v>
      </c>
      <c r="D35" s="37">
        <f t="shared" si="20"/>
        <v>0</v>
      </c>
      <c r="E35" s="37">
        <v>0</v>
      </c>
      <c r="F35" s="37">
        <v>0</v>
      </c>
      <c r="G35" s="37">
        <v>0</v>
      </c>
      <c r="H35" s="37">
        <f t="shared" si="21"/>
        <v>200</v>
      </c>
      <c r="I35" s="37">
        <v>200</v>
      </c>
      <c r="J35" s="37">
        <v>0</v>
      </c>
      <c r="K35" s="37">
        <v>0</v>
      </c>
      <c r="L35" s="37">
        <v>0</v>
      </c>
      <c r="M35" s="37">
        <f t="shared" si="22"/>
        <v>0</v>
      </c>
      <c r="N35" s="37">
        <v>0</v>
      </c>
      <c r="O35" s="37">
        <v>0</v>
      </c>
      <c r="P35" s="37">
        <v>0</v>
      </c>
      <c r="Q35" s="37">
        <v>0</v>
      </c>
      <c r="R35" s="37">
        <f t="shared" si="23"/>
        <v>200</v>
      </c>
      <c r="S35" s="37">
        <f t="shared" si="24"/>
        <v>200</v>
      </c>
      <c r="T35" s="37">
        <f t="shared" si="24"/>
        <v>0</v>
      </c>
      <c r="U35" s="37">
        <f t="shared" si="24"/>
        <v>0</v>
      </c>
      <c r="V35" s="37">
        <f t="shared" si="25"/>
        <v>0</v>
      </c>
      <c r="W35" s="38">
        <f t="shared" si="16"/>
        <v>0</v>
      </c>
      <c r="X35" s="38">
        <f t="shared" si="17"/>
        <v>0</v>
      </c>
      <c r="Y35" s="38"/>
      <c r="Z35" s="38"/>
      <c r="AA35" s="38"/>
    </row>
    <row r="36" spans="1:27" ht="26.25" hidden="1" customHeight="1">
      <c r="A36" s="35" t="s">
        <v>45</v>
      </c>
      <c r="B36" s="36" t="s">
        <v>51</v>
      </c>
      <c r="C36" s="37">
        <f t="shared" si="19"/>
        <v>0</v>
      </c>
      <c r="D36" s="37">
        <f t="shared" si="20"/>
        <v>0</v>
      </c>
      <c r="E36" s="37">
        <v>0</v>
      </c>
      <c r="F36" s="37">
        <v>0</v>
      </c>
      <c r="G36" s="37">
        <v>0</v>
      </c>
      <c r="H36" s="37">
        <f t="shared" si="21"/>
        <v>0</v>
      </c>
      <c r="I36" s="37">
        <v>0</v>
      </c>
      <c r="J36" s="37">
        <v>0</v>
      </c>
      <c r="K36" s="37">
        <v>0</v>
      </c>
      <c r="L36" s="37">
        <v>0</v>
      </c>
      <c r="M36" s="37">
        <f t="shared" si="22"/>
        <v>0</v>
      </c>
      <c r="N36" s="37">
        <v>0</v>
      </c>
      <c r="O36" s="37">
        <v>0</v>
      </c>
      <c r="P36" s="37">
        <v>0</v>
      </c>
      <c r="Q36" s="37">
        <v>0</v>
      </c>
      <c r="R36" s="37">
        <f t="shared" si="23"/>
        <v>0</v>
      </c>
      <c r="S36" s="37">
        <f t="shared" si="24"/>
        <v>0</v>
      </c>
      <c r="T36" s="37">
        <f t="shared" si="24"/>
        <v>0</v>
      </c>
      <c r="U36" s="37">
        <f t="shared" si="24"/>
        <v>0</v>
      </c>
      <c r="V36" s="37">
        <f t="shared" si="25"/>
        <v>0</v>
      </c>
      <c r="W36" s="38"/>
      <c r="X36" s="38"/>
      <c r="Y36" s="38"/>
      <c r="Z36" s="38"/>
      <c r="AA36" s="38"/>
    </row>
    <row r="37" spans="1:27" ht="20.25" hidden="1" customHeight="1">
      <c r="A37" s="35" t="s">
        <v>45</v>
      </c>
      <c r="B37" s="36" t="s">
        <v>52</v>
      </c>
      <c r="C37" s="37">
        <f t="shared" si="19"/>
        <v>420</v>
      </c>
      <c r="D37" s="37">
        <f t="shared" si="20"/>
        <v>0</v>
      </c>
      <c r="E37" s="37">
        <v>0</v>
      </c>
      <c r="F37" s="37">
        <v>0</v>
      </c>
      <c r="G37" s="37">
        <v>0</v>
      </c>
      <c r="H37" s="37">
        <f t="shared" si="21"/>
        <v>420</v>
      </c>
      <c r="I37" s="37">
        <v>420</v>
      </c>
      <c r="J37" s="37">
        <v>0</v>
      </c>
      <c r="K37" s="37">
        <v>0</v>
      </c>
      <c r="L37" s="37">
        <v>0</v>
      </c>
      <c r="M37" s="37">
        <f t="shared" si="22"/>
        <v>0</v>
      </c>
      <c r="N37" s="37">
        <v>0</v>
      </c>
      <c r="O37" s="37">
        <v>0</v>
      </c>
      <c r="P37" s="37">
        <v>0</v>
      </c>
      <c r="Q37" s="37">
        <v>0</v>
      </c>
      <c r="R37" s="37">
        <f t="shared" si="23"/>
        <v>420</v>
      </c>
      <c r="S37" s="37">
        <f t="shared" si="24"/>
        <v>420</v>
      </c>
      <c r="T37" s="37">
        <f t="shared" si="24"/>
        <v>0</v>
      </c>
      <c r="U37" s="37">
        <f t="shared" si="24"/>
        <v>0</v>
      </c>
      <c r="V37" s="37">
        <f t="shared" si="25"/>
        <v>0</v>
      </c>
      <c r="W37" s="38">
        <f t="shared" si="16"/>
        <v>0</v>
      </c>
      <c r="X37" s="38">
        <f t="shared" si="17"/>
        <v>0</v>
      </c>
      <c r="Y37" s="38"/>
      <c r="Z37" s="38"/>
      <c r="AA37" s="38"/>
    </row>
    <row r="38" spans="1:27" ht="15.75" hidden="1" customHeight="1">
      <c r="A38" s="35" t="s">
        <v>45</v>
      </c>
      <c r="B38" s="36" t="s">
        <v>53</v>
      </c>
      <c r="C38" s="37">
        <f t="shared" si="19"/>
        <v>1260</v>
      </c>
      <c r="D38" s="37">
        <f t="shared" si="20"/>
        <v>0</v>
      </c>
      <c r="E38" s="37">
        <v>0</v>
      </c>
      <c r="F38" s="37">
        <v>0</v>
      </c>
      <c r="G38" s="37">
        <v>0</v>
      </c>
      <c r="H38" s="37">
        <f t="shared" si="21"/>
        <v>1260</v>
      </c>
      <c r="I38" s="37">
        <v>1260</v>
      </c>
      <c r="J38" s="37">
        <v>0</v>
      </c>
      <c r="K38" s="37">
        <v>0</v>
      </c>
      <c r="L38" s="37">
        <v>0</v>
      </c>
      <c r="M38" s="37">
        <f t="shared" si="22"/>
        <v>0</v>
      </c>
      <c r="N38" s="37">
        <v>0</v>
      </c>
      <c r="O38" s="37">
        <v>0</v>
      </c>
      <c r="P38" s="37">
        <v>0</v>
      </c>
      <c r="Q38" s="37">
        <v>0</v>
      </c>
      <c r="R38" s="37">
        <f t="shared" si="23"/>
        <v>1260</v>
      </c>
      <c r="S38" s="37">
        <f t="shared" si="24"/>
        <v>1260</v>
      </c>
      <c r="T38" s="37">
        <f t="shared" si="24"/>
        <v>0</v>
      </c>
      <c r="U38" s="37">
        <f t="shared" si="24"/>
        <v>0</v>
      </c>
      <c r="V38" s="37">
        <f t="shared" si="25"/>
        <v>0</v>
      </c>
      <c r="W38" s="38">
        <f t="shared" si="16"/>
        <v>0</v>
      </c>
      <c r="X38" s="38">
        <f t="shared" si="17"/>
        <v>0</v>
      </c>
      <c r="Y38" s="38"/>
      <c r="Z38" s="38"/>
      <c r="AA38" s="38"/>
    </row>
    <row r="39" spans="1:27" ht="18.75" hidden="1" customHeight="1">
      <c r="A39" s="35" t="s">
        <v>45</v>
      </c>
      <c r="B39" s="36" t="s">
        <v>54</v>
      </c>
      <c r="C39" s="37">
        <f t="shared" si="19"/>
        <v>786</v>
      </c>
      <c r="D39" s="37">
        <f t="shared" si="20"/>
        <v>0</v>
      </c>
      <c r="E39" s="37">
        <v>0</v>
      </c>
      <c r="F39" s="37">
        <v>0</v>
      </c>
      <c r="G39" s="37">
        <v>0</v>
      </c>
      <c r="H39" s="37">
        <f t="shared" si="21"/>
        <v>786</v>
      </c>
      <c r="I39" s="37">
        <v>786</v>
      </c>
      <c r="J39" s="37">
        <v>0</v>
      </c>
      <c r="K39" s="37">
        <v>0</v>
      </c>
      <c r="L39" s="37">
        <v>0</v>
      </c>
      <c r="M39" s="37">
        <f t="shared" si="22"/>
        <v>0</v>
      </c>
      <c r="N39" s="37">
        <v>0</v>
      </c>
      <c r="O39" s="37">
        <v>0</v>
      </c>
      <c r="P39" s="37">
        <v>0</v>
      </c>
      <c r="Q39" s="37">
        <v>0</v>
      </c>
      <c r="R39" s="37">
        <f t="shared" si="23"/>
        <v>786</v>
      </c>
      <c r="S39" s="37">
        <f t="shared" si="24"/>
        <v>786</v>
      </c>
      <c r="T39" s="37">
        <f t="shared" si="24"/>
        <v>0</v>
      </c>
      <c r="U39" s="37">
        <f t="shared" si="24"/>
        <v>0</v>
      </c>
      <c r="V39" s="37">
        <f t="shared" si="25"/>
        <v>0</v>
      </c>
      <c r="W39" s="38">
        <f t="shared" si="16"/>
        <v>0</v>
      </c>
      <c r="X39" s="38">
        <f t="shared" si="17"/>
        <v>0</v>
      </c>
      <c r="Y39" s="38"/>
      <c r="Z39" s="38"/>
      <c r="AA39" s="38"/>
    </row>
    <row r="40" spans="1:27" ht="18.75" hidden="1" customHeight="1">
      <c r="A40" s="35" t="s">
        <v>45</v>
      </c>
      <c r="B40" s="36" t="s">
        <v>55</v>
      </c>
      <c r="C40" s="37">
        <f t="shared" si="19"/>
        <v>300</v>
      </c>
      <c r="D40" s="37">
        <f t="shared" si="20"/>
        <v>0</v>
      </c>
      <c r="E40" s="37">
        <v>0</v>
      </c>
      <c r="F40" s="37">
        <v>0</v>
      </c>
      <c r="G40" s="37">
        <v>0</v>
      </c>
      <c r="H40" s="37">
        <f t="shared" si="21"/>
        <v>300</v>
      </c>
      <c r="I40" s="37">
        <v>300</v>
      </c>
      <c r="J40" s="37">
        <v>0</v>
      </c>
      <c r="K40" s="37">
        <v>0</v>
      </c>
      <c r="L40" s="37">
        <v>0</v>
      </c>
      <c r="M40" s="37">
        <f t="shared" si="22"/>
        <v>0</v>
      </c>
      <c r="N40" s="37">
        <v>0</v>
      </c>
      <c r="O40" s="37">
        <v>0</v>
      </c>
      <c r="P40" s="37">
        <v>0</v>
      </c>
      <c r="Q40" s="37">
        <v>0</v>
      </c>
      <c r="R40" s="37">
        <f t="shared" si="23"/>
        <v>300</v>
      </c>
      <c r="S40" s="37">
        <f t="shared" si="24"/>
        <v>300</v>
      </c>
      <c r="T40" s="37">
        <f t="shared" si="24"/>
        <v>0</v>
      </c>
      <c r="U40" s="37">
        <f t="shared" si="24"/>
        <v>0</v>
      </c>
      <c r="V40" s="37">
        <f t="shared" si="25"/>
        <v>0</v>
      </c>
      <c r="W40" s="38">
        <f t="shared" si="16"/>
        <v>0</v>
      </c>
      <c r="X40" s="38">
        <f t="shared" si="17"/>
        <v>0</v>
      </c>
      <c r="Y40" s="38"/>
      <c r="Z40" s="38"/>
      <c r="AA40" s="38"/>
    </row>
    <row r="41" spans="1:27" ht="18.75" hidden="1" customHeight="1">
      <c r="A41" s="35" t="s">
        <v>45</v>
      </c>
      <c r="B41" s="36" t="s">
        <v>56</v>
      </c>
      <c r="C41" s="37">
        <f t="shared" si="19"/>
        <v>300</v>
      </c>
      <c r="D41" s="37">
        <f t="shared" si="20"/>
        <v>0</v>
      </c>
      <c r="E41" s="37">
        <v>0</v>
      </c>
      <c r="F41" s="37">
        <v>0</v>
      </c>
      <c r="G41" s="37">
        <v>0</v>
      </c>
      <c r="H41" s="37">
        <f t="shared" si="21"/>
        <v>300</v>
      </c>
      <c r="I41" s="37">
        <v>300</v>
      </c>
      <c r="J41" s="37">
        <v>0</v>
      </c>
      <c r="K41" s="37">
        <v>0</v>
      </c>
      <c r="L41" s="37">
        <v>0</v>
      </c>
      <c r="M41" s="37">
        <f t="shared" si="22"/>
        <v>0</v>
      </c>
      <c r="N41" s="37">
        <v>0</v>
      </c>
      <c r="O41" s="37">
        <v>0</v>
      </c>
      <c r="P41" s="37">
        <v>0</v>
      </c>
      <c r="Q41" s="37">
        <v>0</v>
      </c>
      <c r="R41" s="37">
        <f t="shared" si="23"/>
        <v>300</v>
      </c>
      <c r="S41" s="37">
        <f t="shared" si="24"/>
        <v>300</v>
      </c>
      <c r="T41" s="37">
        <f t="shared" si="24"/>
        <v>0</v>
      </c>
      <c r="U41" s="37">
        <f t="shared" si="24"/>
        <v>0</v>
      </c>
      <c r="V41" s="37">
        <f t="shared" si="25"/>
        <v>0</v>
      </c>
      <c r="W41" s="38">
        <f t="shared" si="16"/>
        <v>0</v>
      </c>
      <c r="X41" s="38">
        <f t="shared" si="17"/>
        <v>0</v>
      </c>
      <c r="Y41" s="38"/>
      <c r="Z41" s="38"/>
      <c r="AA41" s="38"/>
    </row>
    <row r="42" spans="1:27" ht="18.75" hidden="1" customHeight="1">
      <c r="A42" s="35" t="s">
        <v>45</v>
      </c>
      <c r="B42" s="36" t="s">
        <v>57</v>
      </c>
      <c r="C42" s="37">
        <f t="shared" si="19"/>
        <v>0</v>
      </c>
      <c r="D42" s="37">
        <f t="shared" si="20"/>
        <v>0</v>
      </c>
      <c r="E42" s="37">
        <v>0</v>
      </c>
      <c r="F42" s="37">
        <v>0</v>
      </c>
      <c r="G42" s="37">
        <v>0</v>
      </c>
      <c r="H42" s="37">
        <f t="shared" si="21"/>
        <v>0</v>
      </c>
      <c r="I42" s="37">
        <v>0</v>
      </c>
      <c r="J42" s="37">
        <v>0</v>
      </c>
      <c r="K42" s="37">
        <v>0</v>
      </c>
      <c r="L42" s="37">
        <v>0</v>
      </c>
      <c r="M42" s="37">
        <f t="shared" si="22"/>
        <v>0</v>
      </c>
      <c r="N42" s="37">
        <v>0</v>
      </c>
      <c r="O42" s="37">
        <v>0</v>
      </c>
      <c r="P42" s="37">
        <v>0</v>
      </c>
      <c r="Q42" s="37">
        <v>0</v>
      </c>
      <c r="R42" s="37">
        <f t="shared" si="23"/>
        <v>0</v>
      </c>
      <c r="S42" s="37">
        <f t="shared" si="24"/>
        <v>0</v>
      </c>
      <c r="T42" s="37">
        <f t="shared" si="24"/>
        <v>0</v>
      </c>
      <c r="U42" s="37">
        <f t="shared" si="24"/>
        <v>0</v>
      </c>
      <c r="V42" s="37">
        <f t="shared" si="25"/>
        <v>0</v>
      </c>
      <c r="W42" s="38"/>
      <c r="X42" s="38"/>
      <c r="Y42" s="38"/>
      <c r="Z42" s="38"/>
      <c r="AA42" s="38"/>
    </row>
    <row r="43" spans="1:27" ht="21" hidden="1">
      <c r="A43" s="35" t="s">
        <v>45</v>
      </c>
      <c r="B43" s="36" t="s">
        <v>58</v>
      </c>
      <c r="C43" s="37">
        <f t="shared" si="19"/>
        <v>0</v>
      </c>
      <c r="D43" s="37">
        <f t="shared" si="20"/>
        <v>0</v>
      </c>
      <c r="E43" s="37">
        <v>0</v>
      </c>
      <c r="F43" s="37">
        <v>0</v>
      </c>
      <c r="G43" s="37">
        <v>0</v>
      </c>
      <c r="H43" s="37">
        <f t="shared" si="21"/>
        <v>0</v>
      </c>
      <c r="I43" s="37">
        <v>0</v>
      </c>
      <c r="J43" s="37">
        <v>0</v>
      </c>
      <c r="K43" s="37">
        <v>0</v>
      </c>
      <c r="L43" s="37">
        <v>0</v>
      </c>
      <c r="M43" s="37">
        <f t="shared" si="22"/>
        <v>0</v>
      </c>
      <c r="N43" s="37">
        <v>0</v>
      </c>
      <c r="O43" s="37">
        <v>0</v>
      </c>
      <c r="P43" s="37">
        <v>0</v>
      </c>
      <c r="Q43" s="37">
        <v>0</v>
      </c>
      <c r="R43" s="37">
        <f t="shared" si="23"/>
        <v>0</v>
      </c>
      <c r="S43" s="37">
        <f t="shared" si="24"/>
        <v>0</v>
      </c>
      <c r="T43" s="37">
        <f t="shared" si="24"/>
        <v>0</v>
      </c>
      <c r="U43" s="37">
        <f t="shared" si="24"/>
        <v>0</v>
      </c>
      <c r="V43" s="37">
        <f t="shared" si="25"/>
        <v>0</v>
      </c>
      <c r="W43" s="38"/>
      <c r="X43" s="38"/>
      <c r="Y43" s="38"/>
      <c r="Z43" s="38"/>
      <c r="AA43" s="38"/>
    </row>
    <row r="44" spans="1:27" ht="29.25" hidden="1" customHeight="1">
      <c r="A44" s="35" t="s">
        <v>45</v>
      </c>
      <c r="B44" s="36" t="s">
        <v>62</v>
      </c>
      <c r="C44" s="37">
        <f t="shared" si="19"/>
        <v>1206</v>
      </c>
      <c r="D44" s="37">
        <f t="shared" si="20"/>
        <v>0</v>
      </c>
      <c r="E44" s="37">
        <v>0</v>
      </c>
      <c r="F44" s="37">
        <v>0</v>
      </c>
      <c r="G44" s="37">
        <v>0</v>
      </c>
      <c r="H44" s="37">
        <f t="shared" si="21"/>
        <v>1206</v>
      </c>
      <c r="I44" s="37">
        <v>1206</v>
      </c>
      <c r="J44" s="37">
        <v>0</v>
      </c>
      <c r="K44" s="37">
        <v>0</v>
      </c>
      <c r="L44" s="37">
        <v>0</v>
      </c>
      <c r="M44" s="37">
        <f t="shared" si="22"/>
        <v>0</v>
      </c>
      <c r="N44" s="37">
        <v>0</v>
      </c>
      <c r="O44" s="37">
        <v>0</v>
      </c>
      <c r="P44" s="37">
        <v>0</v>
      </c>
      <c r="Q44" s="37">
        <v>0</v>
      </c>
      <c r="R44" s="37">
        <f t="shared" si="23"/>
        <v>1206</v>
      </c>
      <c r="S44" s="37">
        <f t="shared" si="24"/>
        <v>1206</v>
      </c>
      <c r="T44" s="37">
        <f t="shared" si="24"/>
        <v>0</v>
      </c>
      <c r="U44" s="37">
        <f t="shared" si="24"/>
        <v>0</v>
      </c>
      <c r="V44" s="37">
        <f t="shared" si="25"/>
        <v>0</v>
      </c>
      <c r="W44" s="38">
        <f t="shared" si="16"/>
        <v>0</v>
      </c>
      <c r="X44" s="38">
        <f t="shared" si="17"/>
        <v>0</v>
      </c>
      <c r="Y44" s="38"/>
      <c r="Z44" s="38"/>
      <c r="AA44" s="38"/>
    </row>
    <row r="45" spans="1:27" ht="22.5" hidden="1" customHeight="1">
      <c r="A45" s="35" t="s">
        <v>45</v>
      </c>
      <c r="B45" s="36" t="s">
        <v>60</v>
      </c>
      <c r="C45" s="37">
        <f t="shared" si="19"/>
        <v>812</v>
      </c>
      <c r="D45" s="37">
        <f t="shared" si="20"/>
        <v>0</v>
      </c>
      <c r="E45" s="37">
        <v>0</v>
      </c>
      <c r="F45" s="37">
        <v>0</v>
      </c>
      <c r="G45" s="37">
        <v>0</v>
      </c>
      <c r="H45" s="37">
        <f t="shared" si="21"/>
        <v>812</v>
      </c>
      <c r="I45" s="37">
        <v>812</v>
      </c>
      <c r="J45" s="37">
        <v>0</v>
      </c>
      <c r="K45" s="37">
        <v>0</v>
      </c>
      <c r="L45" s="37">
        <v>0</v>
      </c>
      <c r="M45" s="37">
        <f t="shared" si="22"/>
        <v>0</v>
      </c>
      <c r="N45" s="37">
        <v>0</v>
      </c>
      <c r="O45" s="37">
        <v>0</v>
      </c>
      <c r="P45" s="37">
        <v>0</v>
      </c>
      <c r="Q45" s="37">
        <v>0</v>
      </c>
      <c r="R45" s="37">
        <f t="shared" si="23"/>
        <v>812</v>
      </c>
      <c r="S45" s="37">
        <f t="shared" si="24"/>
        <v>812</v>
      </c>
      <c r="T45" s="37">
        <f t="shared" si="24"/>
        <v>0</v>
      </c>
      <c r="U45" s="37">
        <f t="shared" si="24"/>
        <v>0</v>
      </c>
      <c r="V45" s="37">
        <f t="shared" si="25"/>
        <v>0</v>
      </c>
      <c r="W45" s="38">
        <f t="shared" si="16"/>
        <v>0</v>
      </c>
      <c r="X45" s="38">
        <f t="shared" si="17"/>
        <v>0</v>
      </c>
      <c r="Y45" s="38"/>
      <c r="Z45" s="38"/>
      <c r="AA45" s="38"/>
    </row>
    <row r="46" spans="1:27" s="12" customFormat="1" ht="15.75" customHeight="1">
      <c r="A46" s="31" t="s">
        <v>25</v>
      </c>
      <c r="B46" s="32" t="s">
        <v>63</v>
      </c>
      <c r="C46" s="33">
        <f>+C47+C48</f>
        <v>53505.7</v>
      </c>
      <c r="D46" s="33">
        <f t="shared" ref="D46:V46" si="26">+D47+D48</f>
        <v>330</v>
      </c>
      <c r="E46" s="33">
        <f t="shared" si="26"/>
        <v>330</v>
      </c>
      <c r="F46" s="33">
        <f t="shared" si="26"/>
        <v>0</v>
      </c>
      <c r="G46" s="33">
        <f t="shared" si="26"/>
        <v>0</v>
      </c>
      <c r="H46" s="33">
        <f t="shared" si="26"/>
        <v>53175.7</v>
      </c>
      <c r="I46" s="33">
        <f t="shared" si="26"/>
        <v>28543</v>
      </c>
      <c r="J46" s="33">
        <f t="shared" si="26"/>
        <v>1000</v>
      </c>
      <c r="K46" s="33">
        <f t="shared" si="26"/>
        <v>9110.7000000000007</v>
      </c>
      <c r="L46" s="33">
        <f t="shared" si="26"/>
        <v>14522</v>
      </c>
      <c r="M46" s="33">
        <f t="shared" si="26"/>
        <v>15810.262699999999</v>
      </c>
      <c r="N46" s="33">
        <f t="shared" si="26"/>
        <v>7293.9886999999999</v>
      </c>
      <c r="O46" s="33">
        <f t="shared" si="26"/>
        <v>500</v>
      </c>
      <c r="P46" s="33">
        <f t="shared" si="26"/>
        <v>487.274</v>
      </c>
      <c r="Q46" s="33">
        <f t="shared" si="26"/>
        <v>7529</v>
      </c>
      <c r="R46" s="33">
        <f t="shared" si="26"/>
        <v>37695.437299999998</v>
      </c>
      <c r="S46" s="33">
        <f t="shared" si="26"/>
        <v>21579.011299999998</v>
      </c>
      <c r="T46" s="33">
        <f t="shared" si="26"/>
        <v>500</v>
      </c>
      <c r="U46" s="33">
        <f t="shared" si="26"/>
        <v>8623.4259999999995</v>
      </c>
      <c r="V46" s="33">
        <f t="shared" si="26"/>
        <v>6993</v>
      </c>
      <c r="W46" s="34">
        <f>M46/C46</f>
        <v>0.29548744713180092</v>
      </c>
      <c r="X46" s="34">
        <f>N46/(E46+I46)</f>
        <v>0.25262316697260417</v>
      </c>
      <c r="Y46" s="34">
        <f>O46/(F46+J46)</f>
        <v>0.5</v>
      </c>
      <c r="Z46" s="34">
        <f>P46/(G46+K46)</f>
        <v>5.3483705972098734E-2</v>
      </c>
      <c r="AA46" s="34">
        <f>Q46/L46</f>
        <v>0.51845475829775511</v>
      </c>
    </row>
    <row r="47" spans="1:27" ht="18.75" customHeight="1">
      <c r="A47" s="35" t="s">
        <v>42</v>
      </c>
      <c r="B47" s="36" t="s">
        <v>43</v>
      </c>
      <c r="C47" s="37">
        <f>+D47+H47</f>
        <v>34463</v>
      </c>
      <c r="D47" s="37">
        <f>SUM(E47:G47)</f>
        <v>330</v>
      </c>
      <c r="E47" s="37">
        <v>330</v>
      </c>
      <c r="F47" s="37">
        <v>0</v>
      </c>
      <c r="G47" s="37">
        <v>0</v>
      </c>
      <c r="H47" s="37">
        <f>SUM(I47:L47)</f>
        <v>34133</v>
      </c>
      <c r="I47" s="37">
        <v>11110</v>
      </c>
      <c r="J47" s="37">
        <v>1000</v>
      </c>
      <c r="K47" s="37">
        <v>7501</v>
      </c>
      <c r="L47" s="37">
        <v>14522</v>
      </c>
      <c r="M47" s="37">
        <f>SUM(N47:Q47)</f>
        <v>11115</v>
      </c>
      <c r="N47" s="37">
        <v>2966</v>
      </c>
      <c r="O47" s="37">
        <v>500</v>
      </c>
      <c r="P47" s="37">
        <v>120</v>
      </c>
      <c r="Q47" s="37">
        <v>7529</v>
      </c>
      <c r="R47" s="37">
        <f>SUM(S47:V47)</f>
        <v>23348</v>
      </c>
      <c r="S47" s="37">
        <f>(E47+I47)-N47</f>
        <v>8474</v>
      </c>
      <c r="T47" s="37">
        <f>(F47+J47)-O47</f>
        <v>500</v>
      </c>
      <c r="U47" s="37">
        <f>(G47+K47)-P47</f>
        <v>7381</v>
      </c>
      <c r="V47" s="37">
        <f>L47-Q47</f>
        <v>6993</v>
      </c>
      <c r="W47" s="38">
        <f t="shared" ref="W47:W63" si="27">M47/C47</f>
        <v>0.3225198038476047</v>
      </c>
      <c r="X47" s="38">
        <f t="shared" ref="X47:X63" si="28">N47/(E47+I47)</f>
        <v>0.25926573426573429</v>
      </c>
      <c r="Y47" s="38">
        <f>O47/(F47+J47)</f>
        <v>0.5</v>
      </c>
      <c r="Z47" s="38">
        <f t="shared" ref="Z47:Z63" si="29">P47/(G47+K47)</f>
        <v>1.5997866951073192E-2</v>
      </c>
      <c r="AA47" s="38">
        <f>Q47/L47</f>
        <v>0.51845475829775511</v>
      </c>
    </row>
    <row r="48" spans="1:27" ht="15.75" customHeight="1">
      <c r="A48" s="35" t="s">
        <v>42</v>
      </c>
      <c r="B48" s="36" t="s">
        <v>44</v>
      </c>
      <c r="C48" s="37">
        <f t="shared" ref="C48:V48" si="30">SUM(C49:C63)</f>
        <v>19042.7</v>
      </c>
      <c r="D48" s="37">
        <f t="shared" si="30"/>
        <v>0</v>
      </c>
      <c r="E48" s="37">
        <f t="shared" si="30"/>
        <v>0</v>
      </c>
      <c r="F48" s="37">
        <f t="shared" si="30"/>
        <v>0</v>
      </c>
      <c r="G48" s="37">
        <f t="shared" si="30"/>
        <v>0</v>
      </c>
      <c r="H48" s="37">
        <f t="shared" si="30"/>
        <v>19042.7</v>
      </c>
      <c r="I48" s="37">
        <f t="shared" si="30"/>
        <v>17433</v>
      </c>
      <c r="J48" s="37">
        <f t="shared" si="30"/>
        <v>0</v>
      </c>
      <c r="K48" s="37">
        <f t="shared" si="30"/>
        <v>1609.7</v>
      </c>
      <c r="L48" s="37">
        <f t="shared" si="30"/>
        <v>0</v>
      </c>
      <c r="M48" s="37">
        <f t="shared" si="30"/>
        <v>4695.2626999999993</v>
      </c>
      <c r="N48" s="37">
        <f t="shared" si="30"/>
        <v>4327.9886999999999</v>
      </c>
      <c r="O48" s="37">
        <f t="shared" si="30"/>
        <v>0</v>
      </c>
      <c r="P48" s="37">
        <f t="shared" si="30"/>
        <v>367.274</v>
      </c>
      <c r="Q48" s="37">
        <f t="shared" si="30"/>
        <v>0</v>
      </c>
      <c r="R48" s="37">
        <f t="shared" si="30"/>
        <v>14347.4373</v>
      </c>
      <c r="S48" s="37">
        <f t="shared" si="30"/>
        <v>13105.011299999998</v>
      </c>
      <c r="T48" s="37">
        <f t="shared" si="30"/>
        <v>0</v>
      </c>
      <c r="U48" s="37">
        <f t="shared" si="30"/>
        <v>1242.4259999999999</v>
      </c>
      <c r="V48" s="37">
        <f t="shared" si="30"/>
        <v>0</v>
      </c>
      <c r="W48" s="38">
        <f t="shared" si="27"/>
        <v>0.24656496715276716</v>
      </c>
      <c r="X48" s="38">
        <f t="shared" si="28"/>
        <v>0.24826413698158664</v>
      </c>
      <c r="Y48" s="38"/>
      <c r="Z48" s="38">
        <f t="shared" si="29"/>
        <v>0.22816301174131826</v>
      </c>
      <c r="AA48" s="38"/>
    </row>
    <row r="49" spans="1:27" ht="21.75" hidden="1" customHeight="1">
      <c r="A49" s="35" t="s">
        <v>45</v>
      </c>
      <c r="B49" s="36" t="s">
        <v>46</v>
      </c>
      <c r="C49" s="37">
        <f t="shared" ref="C49:C63" si="31">+D49+H49</f>
        <v>4360</v>
      </c>
      <c r="D49" s="37">
        <f t="shared" ref="D49:D63" si="32">SUM(E49:G49)</f>
        <v>0</v>
      </c>
      <c r="E49" s="37">
        <v>0</v>
      </c>
      <c r="F49" s="37">
        <v>0</v>
      </c>
      <c r="G49" s="37">
        <v>0</v>
      </c>
      <c r="H49" s="37">
        <f t="shared" ref="H49:H63" si="33">SUM(I49:L49)</f>
        <v>4360</v>
      </c>
      <c r="I49" s="37">
        <v>4360</v>
      </c>
      <c r="J49" s="37">
        <v>0</v>
      </c>
      <c r="K49" s="37">
        <v>0</v>
      </c>
      <c r="L49" s="37">
        <v>0</v>
      </c>
      <c r="M49" s="37">
        <f t="shared" ref="M49:M63" si="34">SUM(N49:Q49)</f>
        <v>2560.9716999999996</v>
      </c>
      <c r="N49" s="37">
        <v>2560.9716999999996</v>
      </c>
      <c r="O49" s="37">
        <v>0</v>
      </c>
      <c r="P49" s="37">
        <v>0</v>
      </c>
      <c r="Q49" s="37">
        <v>0</v>
      </c>
      <c r="R49" s="37">
        <f t="shared" ref="R49:R63" si="35">SUM(S49:V49)</f>
        <v>1799.0283000000004</v>
      </c>
      <c r="S49" s="37">
        <f t="shared" ref="S49:U63" si="36">(E49+I49)-N49</f>
        <v>1799.0283000000004</v>
      </c>
      <c r="T49" s="37">
        <f t="shared" si="36"/>
        <v>0</v>
      </c>
      <c r="U49" s="37">
        <f t="shared" si="36"/>
        <v>0</v>
      </c>
      <c r="V49" s="37">
        <f t="shared" ref="V49:V63" si="37">L49-Q49</f>
        <v>0</v>
      </c>
      <c r="W49" s="38">
        <f t="shared" si="27"/>
        <v>0.5873788302752293</v>
      </c>
      <c r="X49" s="38">
        <f t="shared" si="28"/>
        <v>0.5873788302752293</v>
      </c>
      <c r="Y49" s="38"/>
      <c r="Z49" s="38"/>
      <c r="AA49" s="38"/>
    </row>
    <row r="50" spans="1:27" ht="21.75" hidden="1" customHeight="1">
      <c r="A50" s="35" t="s">
        <v>45</v>
      </c>
      <c r="B50" s="36" t="s">
        <v>47</v>
      </c>
      <c r="C50" s="37">
        <f t="shared" si="31"/>
        <v>5050</v>
      </c>
      <c r="D50" s="37">
        <f t="shared" si="32"/>
        <v>0</v>
      </c>
      <c r="E50" s="37">
        <v>0</v>
      </c>
      <c r="F50" s="37">
        <v>0</v>
      </c>
      <c r="G50" s="37">
        <v>0</v>
      </c>
      <c r="H50" s="37">
        <f t="shared" si="33"/>
        <v>5050</v>
      </c>
      <c r="I50" s="37">
        <v>4870</v>
      </c>
      <c r="J50" s="37">
        <v>0</v>
      </c>
      <c r="K50" s="37">
        <v>180</v>
      </c>
      <c r="L50" s="37">
        <v>0</v>
      </c>
      <c r="M50" s="37">
        <f t="shared" si="34"/>
        <v>677.43400000000008</v>
      </c>
      <c r="N50" s="37">
        <v>625.43400000000008</v>
      </c>
      <c r="O50" s="37">
        <v>0</v>
      </c>
      <c r="P50" s="37">
        <v>52</v>
      </c>
      <c r="Q50" s="37">
        <v>0</v>
      </c>
      <c r="R50" s="37">
        <f t="shared" si="35"/>
        <v>4372.5659999999998</v>
      </c>
      <c r="S50" s="37">
        <f t="shared" si="36"/>
        <v>4244.5659999999998</v>
      </c>
      <c r="T50" s="37">
        <f t="shared" si="36"/>
        <v>0</v>
      </c>
      <c r="U50" s="37">
        <f t="shared" si="36"/>
        <v>128</v>
      </c>
      <c r="V50" s="37">
        <f t="shared" si="37"/>
        <v>0</v>
      </c>
      <c r="W50" s="38">
        <f t="shared" si="27"/>
        <v>0.13414534653465349</v>
      </c>
      <c r="X50" s="38">
        <f t="shared" si="28"/>
        <v>0.12842587268993841</v>
      </c>
      <c r="Y50" s="38"/>
      <c r="Z50" s="38">
        <f t="shared" si="29"/>
        <v>0.28888888888888886</v>
      </c>
      <c r="AA50" s="38"/>
    </row>
    <row r="51" spans="1:27" ht="21.75" hidden="1" customHeight="1">
      <c r="A51" s="35" t="s">
        <v>45</v>
      </c>
      <c r="B51" s="36" t="s">
        <v>48</v>
      </c>
      <c r="C51" s="37">
        <f t="shared" si="31"/>
        <v>375</v>
      </c>
      <c r="D51" s="37">
        <f t="shared" si="32"/>
        <v>0</v>
      </c>
      <c r="E51" s="37">
        <v>0</v>
      </c>
      <c r="F51" s="37">
        <v>0</v>
      </c>
      <c r="G51" s="37">
        <v>0</v>
      </c>
      <c r="H51" s="37">
        <f t="shared" si="33"/>
        <v>375</v>
      </c>
      <c r="I51" s="37">
        <v>375</v>
      </c>
      <c r="J51" s="37">
        <v>0</v>
      </c>
      <c r="K51" s="37">
        <v>0</v>
      </c>
      <c r="L51" s="37">
        <v>0</v>
      </c>
      <c r="M51" s="37">
        <f t="shared" si="34"/>
        <v>0</v>
      </c>
      <c r="N51" s="37">
        <v>0</v>
      </c>
      <c r="O51" s="37">
        <v>0</v>
      </c>
      <c r="P51" s="37">
        <v>0</v>
      </c>
      <c r="Q51" s="37">
        <v>0</v>
      </c>
      <c r="R51" s="37">
        <f t="shared" si="35"/>
        <v>375</v>
      </c>
      <c r="S51" s="37">
        <f t="shared" si="36"/>
        <v>375</v>
      </c>
      <c r="T51" s="37">
        <f t="shared" si="36"/>
        <v>0</v>
      </c>
      <c r="U51" s="37">
        <f t="shared" si="36"/>
        <v>0</v>
      </c>
      <c r="V51" s="37">
        <f t="shared" si="37"/>
        <v>0</v>
      </c>
      <c r="W51" s="38">
        <f t="shared" si="27"/>
        <v>0</v>
      </c>
      <c r="X51" s="38">
        <f t="shared" si="28"/>
        <v>0</v>
      </c>
      <c r="Y51" s="38"/>
      <c r="Z51" s="38"/>
      <c r="AA51" s="38"/>
    </row>
    <row r="52" spans="1:27" ht="24" hidden="1" customHeight="1">
      <c r="A52" s="35" t="s">
        <v>45</v>
      </c>
      <c r="B52" s="36" t="s">
        <v>49</v>
      </c>
      <c r="C52" s="37">
        <f t="shared" si="31"/>
        <v>375</v>
      </c>
      <c r="D52" s="37">
        <f t="shared" si="32"/>
        <v>0</v>
      </c>
      <c r="E52" s="37">
        <v>0</v>
      </c>
      <c r="F52" s="37">
        <v>0</v>
      </c>
      <c r="G52" s="37">
        <v>0</v>
      </c>
      <c r="H52" s="37">
        <f t="shared" si="33"/>
        <v>375</v>
      </c>
      <c r="I52" s="37">
        <v>375</v>
      </c>
      <c r="J52" s="37">
        <v>0</v>
      </c>
      <c r="K52" s="37">
        <v>0</v>
      </c>
      <c r="L52" s="37">
        <v>0</v>
      </c>
      <c r="M52" s="37">
        <f t="shared" si="34"/>
        <v>0</v>
      </c>
      <c r="N52" s="37">
        <v>0</v>
      </c>
      <c r="O52" s="37">
        <v>0</v>
      </c>
      <c r="P52" s="37">
        <v>0</v>
      </c>
      <c r="Q52" s="37">
        <v>0</v>
      </c>
      <c r="R52" s="37">
        <f t="shared" si="35"/>
        <v>375</v>
      </c>
      <c r="S52" s="37">
        <f t="shared" si="36"/>
        <v>375</v>
      </c>
      <c r="T52" s="37">
        <f t="shared" si="36"/>
        <v>0</v>
      </c>
      <c r="U52" s="37">
        <f t="shared" si="36"/>
        <v>0</v>
      </c>
      <c r="V52" s="37">
        <f t="shared" si="37"/>
        <v>0</v>
      </c>
      <c r="W52" s="38">
        <f t="shared" si="27"/>
        <v>0</v>
      </c>
      <c r="X52" s="38">
        <f t="shared" si="28"/>
        <v>0</v>
      </c>
      <c r="Y52" s="38"/>
      <c r="Z52" s="38"/>
      <c r="AA52" s="38"/>
    </row>
    <row r="53" spans="1:27" ht="25.5" hidden="1" customHeight="1">
      <c r="A53" s="35" t="s">
        <v>45</v>
      </c>
      <c r="B53" s="36" t="s">
        <v>50</v>
      </c>
      <c r="C53" s="37">
        <f t="shared" si="31"/>
        <v>450</v>
      </c>
      <c r="D53" s="37">
        <f t="shared" si="32"/>
        <v>0</v>
      </c>
      <c r="E53" s="37">
        <v>0</v>
      </c>
      <c r="F53" s="37">
        <v>0</v>
      </c>
      <c r="G53" s="37">
        <v>0</v>
      </c>
      <c r="H53" s="37">
        <f t="shared" si="33"/>
        <v>450</v>
      </c>
      <c r="I53" s="37">
        <v>200</v>
      </c>
      <c r="J53" s="37">
        <v>0</v>
      </c>
      <c r="K53" s="37">
        <v>250</v>
      </c>
      <c r="L53" s="37">
        <v>0</v>
      </c>
      <c r="M53" s="37">
        <f t="shared" si="34"/>
        <v>250</v>
      </c>
      <c r="N53" s="37">
        <v>0</v>
      </c>
      <c r="O53" s="37">
        <v>0</v>
      </c>
      <c r="P53" s="37">
        <v>250</v>
      </c>
      <c r="Q53" s="37">
        <v>0</v>
      </c>
      <c r="R53" s="37">
        <f t="shared" si="35"/>
        <v>200</v>
      </c>
      <c r="S53" s="37">
        <f t="shared" si="36"/>
        <v>200</v>
      </c>
      <c r="T53" s="37">
        <f t="shared" si="36"/>
        <v>0</v>
      </c>
      <c r="U53" s="37">
        <f t="shared" si="36"/>
        <v>0</v>
      </c>
      <c r="V53" s="37">
        <f t="shared" si="37"/>
        <v>0</v>
      </c>
      <c r="W53" s="38">
        <f t="shared" si="27"/>
        <v>0.55555555555555558</v>
      </c>
      <c r="X53" s="38">
        <f t="shared" si="28"/>
        <v>0</v>
      </c>
      <c r="Y53" s="38"/>
      <c r="Z53" s="38">
        <f t="shared" si="29"/>
        <v>1</v>
      </c>
      <c r="AA53" s="38"/>
    </row>
    <row r="54" spans="1:27" ht="26.25" hidden="1" customHeight="1">
      <c r="A54" s="35" t="s">
        <v>45</v>
      </c>
      <c r="B54" s="36" t="s">
        <v>51</v>
      </c>
      <c r="C54" s="37">
        <f t="shared" si="31"/>
        <v>0</v>
      </c>
      <c r="D54" s="37">
        <f t="shared" si="32"/>
        <v>0</v>
      </c>
      <c r="E54" s="37">
        <v>0</v>
      </c>
      <c r="F54" s="37">
        <v>0</v>
      </c>
      <c r="G54" s="37">
        <v>0</v>
      </c>
      <c r="H54" s="37">
        <f t="shared" si="33"/>
        <v>0</v>
      </c>
      <c r="I54" s="37">
        <v>0</v>
      </c>
      <c r="J54" s="37">
        <v>0</v>
      </c>
      <c r="K54" s="37">
        <v>0</v>
      </c>
      <c r="L54" s="37">
        <v>0</v>
      </c>
      <c r="M54" s="37">
        <f t="shared" si="34"/>
        <v>0</v>
      </c>
      <c r="N54" s="37">
        <v>0</v>
      </c>
      <c r="O54" s="37">
        <v>0</v>
      </c>
      <c r="P54" s="37">
        <v>0</v>
      </c>
      <c r="Q54" s="37">
        <v>0</v>
      </c>
      <c r="R54" s="37">
        <f t="shared" si="35"/>
        <v>0</v>
      </c>
      <c r="S54" s="37">
        <f t="shared" si="36"/>
        <v>0</v>
      </c>
      <c r="T54" s="37">
        <f t="shared" si="36"/>
        <v>0</v>
      </c>
      <c r="U54" s="37">
        <f t="shared" si="36"/>
        <v>0</v>
      </c>
      <c r="V54" s="37">
        <f t="shared" si="37"/>
        <v>0</v>
      </c>
      <c r="W54" s="38"/>
      <c r="X54" s="38"/>
      <c r="Y54" s="38"/>
      <c r="Z54" s="38"/>
      <c r="AA54" s="38"/>
    </row>
    <row r="55" spans="1:27" ht="20.25" hidden="1" customHeight="1">
      <c r="A55" s="35" t="s">
        <v>45</v>
      </c>
      <c r="B55" s="36" t="s">
        <v>52</v>
      </c>
      <c r="C55" s="37">
        <f t="shared" si="31"/>
        <v>1074</v>
      </c>
      <c r="D55" s="37">
        <f t="shared" si="32"/>
        <v>0</v>
      </c>
      <c r="E55" s="37">
        <v>0</v>
      </c>
      <c r="F55" s="37">
        <v>0</v>
      </c>
      <c r="G55" s="37">
        <v>0</v>
      </c>
      <c r="H55" s="37">
        <f t="shared" si="33"/>
        <v>1074</v>
      </c>
      <c r="I55" s="37">
        <v>750</v>
      </c>
      <c r="J55" s="37">
        <v>0</v>
      </c>
      <c r="K55" s="37">
        <v>324</v>
      </c>
      <c r="L55" s="37">
        <v>0</v>
      </c>
      <c r="M55" s="37">
        <f t="shared" si="34"/>
        <v>134.80000000000001</v>
      </c>
      <c r="N55" s="37">
        <v>121.8</v>
      </c>
      <c r="O55" s="37">
        <v>0</v>
      </c>
      <c r="P55" s="37">
        <v>13</v>
      </c>
      <c r="Q55" s="37">
        <v>0</v>
      </c>
      <c r="R55" s="37">
        <f t="shared" si="35"/>
        <v>939.2</v>
      </c>
      <c r="S55" s="37">
        <f t="shared" si="36"/>
        <v>628.20000000000005</v>
      </c>
      <c r="T55" s="37">
        <f t="shared" si="36"/>
        <v>0</v>
      </c>
      <c r="U55" s="37">
        <f t="shared" si="36"/>
        <v>311</v>
      </c>
      <c r="V55" s="37">
        <f t="shared" si="37"/>
        <v>0</v>
      </c>
      <c r="W55" s="38">
        <f t="shared" si="27"/>
        <v>0.12551210428305401</v>
      </c>
      <c r="X55" s="38">
        <f t="shared" si="28"/>
        <v>0.16239999999999999</v>
      </c>
      <c r="Y55" s="38"/>
      <c r="Z55" s="38">
        <f t="shared" si="29"/>
        <v>4.0123456790123455E-2</v>
      </c>
      <c r="AA55" s="38"/>
    </row>
    <row r="56" spans="1:27" ht="21" hidden="1" customHeight="1">
      <c r="A56" s="35" t="s">
        <v>45</v>
      </c>
      <c r="B56" s="36" t="s">
        <v>53</v>
      </c>
      <c r="C56" s="37">
        <f t="shared" si="31"/>
        <v>1908</v>
      </c>
      <c r="D56" s="37">
        <f t="shared" si="32"/>
        <v>0</v>
      </c>
      <c r="E56" s="37">
        <v>0</v>
      </c>
      <c r="F56" s="37">
        <v>0</v>
      </c>
      <c r="G56" s="37">
        <v>0</v>
      </c>
      <c r="H56" s="37">
        <f t="shared" si="33"/>
        <v>1908</v>
      </c>
      <c r="I56" s="37">
        <v>1550</v>
      </c>
      <c r="J56" s="37">
        <v>0</v>
      </c>
      <c r="K56" s="37">
        <v>358</v>
      </c>
      <c r="L56" s="37">
        <v>0</v>
      </c>
      <c r="M56" s="37">
        <f t="shared" si="34"/>
        <v>305.28000000000003</v>
      </c>
      <c r="N56" s="37">
        <v>273.74600000000004</v>
      </c>
      <c r="O56" s="37">
        <v>0</v>
      </c>
      <c r="P56" s="37">
        <v>31.533999999999999</v>
      </c>
      <c r="Q56" s="37">
        <v>0</v>
      </c>
      <c r="R56" s="37">
        <f t="shared" si="35"/>
        <v>1602.7199999999998</v>
      </c>
      <c r="S56" s="37">
        <f t="shared" si="36"/>
        <v>1276.2539999999999</v>
      </c>
      <c r="T56" s="37">
        <f t="shared" si="36"/>
        <v>0</v>
      </c>
      <c r="U56" s="37">
        <f t="shared" si="36"/>
        <v>326.46600000000001</v>
      </c>
      <c r="V56" s="37">
        <f t="shared" si="37"/>
        <v>0</v>
      </c>
      <c r="W56" s="38">
        <f t="shared" si="27"/>
        <v>0.16</v>
      </c>
      <c r="X56" s="38">
        <f t="shared" si="28"/>
        <v>0.17661032258064518</v>
      </c>
      <c r="Y56" s="38"/>
      <c r="Z56" s="38">
        <f t="shared" si="29"/>
        <v>8.8083798882681558E-2</v>
      </c>
      <c r="AA56" s="38"/>
    </row>
    <row r="57" spans="1:27" ht="21" hidden="1" customHeight="1">
      <c r="A57" s="35" t="s">
        <v>45</v>
      </c>
      <c r="B57" s="36" t="s">
        <v>54</v>
      </c>
      <c r="C57" s="37">
        <f t="shared" si="31"/>
        <v>1091.76</v>
      </c>
      <c r="D57" s="37">
        <f t="shared" si="32"/>
        <v>0</v>
      </c>
      <c r="E57" s="37">
        <v>0</v>
      </c>
      <c r="F57" s="37">
        <v>0</v>
      </c>
      <c r="G57" s="37">
        <v>0</v>
      </c>
      <c r="H57" s="37">
        <f t="shared" si="33"/>
        <v>1091.76</v>
      </c>
      <c r="I57" s="37">
        <v>830</v>
      </c>
      <c r="J57" s="37">
        <v>0</v>
      </c>
      <c r="K57" s="37">
        <v>261.76</v>
      </c>
      <c r="L57" s="37">
        <v>0</v>
      </c>
      <c r="M57" s="37">
        <f t="shared" si="34"/>
        <v>309.5</v>
      </c>
      <c r="N57" s="37">
        <v>294.7</v>
      </c>
      <c r="O57" s="37">
        <v>0</v>
      </c>
      <c r="P57" s="37">
        <v>14.8</v>
      </c>
      <c r="Q57" s="37">
        <v>0</v>
      </c>
      <c r="R57" s="37">
        <f t="shared" si="35"/>
        <v>782.26</v>
      </c>
      <c r="S57" s="37">
        <f t="shared" si="36"/>
        <v>535.29999999999995</v>
      </c>
      <c r="T57" s="37">
        <f t="shared" si="36"/>
        <v>0</v>
      </c>
      <c r="U57" s="37">
        <f t="shared" si="36"/>
        <v>246.95999999999998</v>
      </c>
      <c r="V57" s="37">
        <f t="shared" si="37"/>
        <v>0</v>
      </c>
      <c r="W57" s="38">
        <f t="shared" si="27"/>
        <v>0.28348721330695392</v>
      </c>
      <c r="X57" s="38">
        <f t="shared" si="28"/>
        <v>0.35506024096385541</v>
      </c>
      <c r="Y57" s="38"/>
      <c r="Z57" s="38">
        <f t="shared" si="29"/>
        <v>5.6540342298288512E-2</v>
      </c>
      <c r="AA57" s="38"/>
    </row>
    <row r="58" spans="1:27" ht="21" hidden="1" customHeight="1">
      <c r="A58" s="35" t="s">
        <v>45</v>
      </c>
      <c r="B58" s="36" t="s">
        <v>55</v>
      </c>
      <c r="C58" s="37">
        <f t="shared" si="31"/>
        <v>890</v>
      </c>
      <c r="D58" s="37">
        <f t="shared" si="32"/>
        <v>0</v>
      </c>
      <c r="E58" s="37">
        <v>0</v>
      </c>
      <c r="F58" s="37">
        <v>0</v>
      </c>
      <c r="G58" s="37">
        <v>0</v>
      </c>
      <c r="H58" s="37">
        <f t="shared" si="33"/>
        <v>890</v>
      </c>
      <c r="I58" s="37">
        <v>800</v>
      </c>
      <c r="J58" s="37">
        <v>0</v>
      </c>
      <c r="K58" s="37">
        <v>90</v>
      </c>
      <c r="L58" s="37">
        <v>0</v>
      </c>
      <c r="M58" s="37">
        <f t="shared" si="34"/>
        <v>0</v>
      </c>
      <c r="N58" s="37">
        <v>0</v>
      </c>
      <c r="O58" s="37">
        <v>0</v>
      </c>
      <c r="P58" s="37">
        <v>0</v>
      </c>
      <c r="Q58" s="37">
        <v>0</v>
      </c>
      <c r="R58" s="37">
        <f t="shared" si="35"/>
        <v>890</v>
      </c>
      <c r="S58" s="37">
        <f t="shared" si="36"/>
        <v>800</v>
      </c>
      <c r="T58" s="37">
        <f t="shared" si="36"/>
        <v>0</v>
      </c>
      <c r="U58" s="37">
        <f t="shared" si="36"/>
        <v>90</v>
      </c>
      <c r="V58" s="37">
        <f t="shared" si="37"/>
        <v>0</v>
      </c>
      <c r="W58" s="38">
        <f t="shared" si="27"/>
        <v>0</v>
      </c>
      <c r="X58" s="38">
        <f t="shared" si="28"/>
        <v>0</v>
      </c>
      <c r="Y58" s="38"/>
      <c r="Z58" s="38">
        <f t="shared" si="29"/>
        <v>0</v>
      </c>
      <c r="AA58" s="38"/>
    </row>
    <row r="59" spans="1:27" ht="21" hidden="1" customHeight="1">
      <c r="A59" s="35" t="s">
        <v>45</v>
      </c>
      <c r="B59" s="36" t="s">
        <v>56</v>
      </c>
      <c r="C59" s="37">
        <f t="shared" si="31"/>
        <v>525</v>
      </c>
      <c r="D59" s="37">
        <f t="shared" si="32"/>
        <v>0</v>
      </c>
      <c r="E59" s="37">
        <v>0</v>
      </c>
      <c r="F59" s="37">
        <v>0</v>
      </c>
      <c r="G59" s="37">
        <v>0</v>
      </c>
      <c r="H59" s="37">
        <f t="shared" si="33"/>
        <v>525</v>
      </c>
      <c r="I59" s="37">
        <v>500</v>
      </c>
      <c r="J59" s="37">
        <v>0</v>
      </c>
      <c r="K59" s="37">
        <v>25</v>
      </c>
      <c r="L59" s="37">
        <v>0</v>
      </c>
      <c r="M59" s="37">
        <f t="shared" si="34"/>
        <v>0</v>
      </c>
      <c r="N59" s="37">
        <v>0</v>
      </c>
      <c r="O59" s="37">
        <v>0</v>
      </c>
      <c r="P59" s="37">
        <v>0</v>
      </c>
      <c r="Q59" s="37">
        <v>0</v>
      </c>
      <c r="R59" s="37">
        <f t="shared" si="35"/>
        <v>525</v>
      </c>
      <c r="S59" s="37">
        <f t="shared" si="36"/>
        <v>500</v>
      </c>
      <c r="T59" s="37">
        <f t="shared" si="36"/>
        <v>0</v>
      </c>
      <c r="U59" s="37">
        <f t="shared" si="36"/>
        <v>25</v>
      </c>
      <c r="V59" s="37">
        <f t="shared" si="37"/>
        <v>0</v>
      </c>
      <c r="W59" s="38">
        <f t="shared" si="27"/>
        <v>0</v>
      </c>
      <c r="X59" s="38">
        <f t="shared" si="28"/>
        <v>0</v>
      </c>
      <c r="Y59" s="38"/>
      <c r="Z59" s="38">
        <f t="shared" si="29"/>
        <v>0</v>
      </c>
      <c r="AA59" s="38"/>
    </row>
    <row r="60" spans="1:27" ht="21" hidden="1" customHeight="1">
      <c r="A60" s="35" t="s">
        <v>45</v>
      </c>
      <c r="B60" s="36" t="s">
        <v>57</v>
      </c>
      <c r="C60" s="37">
        <f t="shared" si="31"/>
        <v>500</v>
      </c>
      <c r="D60" s="37">
        <f t="shared" si="32"/>
        <v>0</v>
      </c>
      <c r="E60" s="37">
        <v>0</v>
      </c>
      <c r="F60" s="37">
        <v>0</v>
      </c>
      <c r="G60" s="37">
        <v>0</v>
      </c>
      <c r="H60" s="37">
        <f t="shared" si="33"/>
        <v>500</v>
      </c>
      <c r="I60" s="37">
        <v>460</v>
      </c>
      <c r="J60" s="37">
        <v>0</v>
      </c>
      <c r="K60" s="37">
        <v>40</v>
      </c>
      <c r="L60" s="37">
        <v>0</v>
      </c>
      <c r="M60" s="37">
        <f t="shared" si="34"/>
        <v>8.5</v>
      </c>
      <c r="N60" s="37">
        <v>8.5</v>
      </c>
      <c r="O60" s="37">
        <v>0</v>
      </c>
      <c r="P60" s="37">
        <v>0</v>
      </c>
      <c r="Q60" s="37">
        <v>0</v>
      </c>
      <c r="R60" s="37">
        <f t="shared" si="35"/>
        <v>491.5</v>
      </c>
      <c r="S60" s="37">
        <f t="shared" si="36"/>
        <v>451.5</v>
      </c>
      <c r="T60" s="37">
        <f t="shared" si="36"/>
        <v>0</v>
      </c>
      <c r="U60" s="37">
        <f t="shared" si="36"/>
        <v>40</v>
      </c>
      <c r="V60" s="37">
        <f t="shared" si="37"/>
        <v>0</v>
      </c>
      <c r="W60" s="38">
        <f t="shared" si="27"/>
        <v>1.7000000000000001E-2</v>
      </c>
      <c r="X60" s="38">
        <f t="shared" si="28"/>
        <v>1.8478260869565218E-2</v>
      </c>
      <c r="Y60" s="38"/>
      <c r="Z60" s="38">
        <f t="shared" si="29"/>
        <v>0</v>
      </c>
      <c r="AA60" s="38"/>
    </row>
    <row r="61" spans="1:27" ht="21" hidden="1">
      <c r="A61" s="35" t="s">
        <v>45</v>
      </c>
      <c r="B61" s="36" t="s">
        <v>58</v>
      </c>
      <c r="C61" s="37">
        <f t="shared" si="31"/>
        <v>177.94</v>
      </c>
      <c r="D61" s="37">
        <f t="shared" si="32"/>
        <v>0</v>
      </c>
      <c r="E61" s="37">
        <v>0</v>
      </c>
      <c r="F61" s="37">
        <v>0</v>
      </c>
      <c r="G61" s="37">
        <v>0</v>
      </c>
      <c r="H61" s="37">
        <f t="shared" si="33"/>
        <v>177.94</v>
      </c>
      <c r="I61" s="37">
        <v>172</v>
      </c>
      <c r="J61" s="37">
        <v>0</v>
      </c>
      <c r="K61" s="37">
        <v>5.94</v>
      </c>
      <c r="L61" s="37">
        <v>0</v>
      </c>
      <c r="M61" s="37">
        <f t="shared" si="34"/>
        <v>69.98</v>
      </c>
      <c r="N61" s="37">
        <v>64.040000000000006</v>
      </c>
      <c r="O61" s="37">
        <v>0</v>
      </c>
      <c r="P61" s="37">
        <v>5.94</v>
      </c>
      <c r="Q61" s="37">
        <v>0</v>
      </c>
      <c r="R61" s="37">
        <f t="shared" si="35"/>
        <v>107.96</v>
      </c>
      <c r="S61" s="37">
        <f t="shared" si="36"/>
        <v>107.96</v>
      </c>
      <c r="T61" s="37">
        <f t="shared" si="36"/>
        <v>0</v>
      </c>
      <c r="U61" s="37">
        <f t="shared" si="36"/>
        <v>0</v>
      </c>
      <c r="V61" s="37">
        <f t="shared" si="37"/>
        <v>0</v>
      </c>
      <c r="W61" s="38">
        <f t="shared" si="27"/>
        <v>0.393278633247162</v>
      </c>
      <c r="X61" s="38">
        <f t="shared" si="28"/>
        <v>0.37232558139534888</v>
      </c>
      <c r="Y61" s="38"/>
      <c r="Z61" s="38">
        <f t="shared" si="29"/>
        <v>1</v>
      </c>
      <c r="AA61" s="38"/>
    </row>
    <row r="62" spans="1:27" ht="20.25" hidden="1" customHeight="1">
      <c r="A62" s="35" t="s">
        <v>45</v>
      </c>
      <c r="B62" s="36" t="s">
        <v>59</v>
      </c>
      <c r="C62" s="37">
        <f t="shared" si="31"/>
        <v>1160</v>
      </c>
      <c r="D62" s="37">
        <f t="shared" si="32"/>
        <v>0</v>
      </c>
      <c r="E62" s="37">
        <v>0</v>
      </c>
      <c r="F62" s="37">
        <v>0</v>
      </c>
      <c r="G62" s="37">
        <v>0</v>
      </c>
      <c r="H62" s="37">
        <f t="shared" si="33"/>
        <v>1160</v>
      </c>
      <c r="I62" s="37">
        <v>1100</v>
      </c>
      <c r="J62" s="37">
        <v>0</v>
      </c>
      <c r="K62" s="37">
        <v>60</v>
      </c>
      <c r="L62" s="37">
        <v>0</v>
      </c>
      <c r="M62" s="37">
        <f t="shared" si="34"/>
        <v>378.79700000000003</v>
      </c>
      <c r="N62" s="37">
        <v>378.79700000000003</v>
      </c>
      <c r="O62" s="37">
        <v>0</v>
      </c>
      <c r="P62" s="37">
        <v>0</v>
      </c>
      <c r="Q62" s="37">
        <v>0</v>
      </c>
      <c r="R62" s="37">
        <f t="shared" si="35"/>
        <v>781.20299999999997</v>
      </c>
      <c r="S62" s="37">
        <f t="shared" si="36"/>
        <v>721.20299999999997</v>
      </c>
      <c r="T62" s="37">
        <f t="shared" si="36"/>
        <v>0</v>
      </c>
      <c r="U62" s="37">
        <f t="shared" si="36"/>
        <v>60</v>
      </c>
      <c r="V62" s="37">
        <f t="shared" si="37"/>
        <v>0</v>
      </c>
      <c r="W62" s="38">
        <f t="shared" si="27"/>
        <v>0.32654913793103452</v>
      </c>
      <c r="X62" s="38">
        <f t="shared" si="28"/>
        <v>0.34436090909090911</v>
      </c>
      <c r="Y62" s="38"/>
      <c r="Z62" s="38">
        <f t="shared" si="29"/>
        <v>0</v>
      </c>
      <c r="AA62" s="38"/>
    </row>
    <row r="63" spans="1:27" ht="22.5" hidden="1" customHeight="1">
      <c r="A63" s="35" t="s">
        <v>45</v>
      </c>
      <c r="B63" s="36" t="s">
        <v>60</v>
      </c>
      <c r="C63" s="37">
        <f t="shared" si="31"/>
        <v>1106</v>
      </c>
      <c r="D63" s="37">
        <f t="shared" si="32"/>
        <v>0</v>
      </c>
      <c r="E63" s="37">
        <v>0</v>
      </c>
      <c r="F63" s="37">
        <v>0</v>
      </c>
      <c r="G63" s="37">
        <v>0</v>
      </c>
      <c r="H63" s="37">
        <f t="shared" si="33"/>
        <v>1106</v>
      </c>
      <c r="I63" s="37">
        <v>1091</v>
      </c>
      <c r="J63" s="37">
        <v>0</v>
      </c>
      <c r="K63" s="37">
        <v>15</v>
      </c>
      <c r="L63" s="37">
        <v>0</v>
      </c>
      <c r="M63" s="37">
        <f t="shared" si="34"/>
        <v>0</v>
      </c>
      <c r="N63" s="37">
        <v>0</v>
      </c>
      <c r="O63" s="37">
        <v>0</v>
      </c>
      <c r="P63" s="37">
        <v>0</v>
      </c>
      <c r="Q63" s="37">
        <v>0</v>
      </c>
      <c r="R63" s="37">
        <f t="shared" si="35"/>
        <v>1106</v>
      </c>
      <c r="S63" s="37">
        <f t="shared" si="36"/>
        <v>1091</v>
      </c>
      <c r="T63" s="37">
        <f t="shared" si="36"/>
        <v>0</v>
      </c>
      <c r="U63" s="37">
        <f t="shared" si="36"/>
        <v>15</v>
      </c>
      <c r="V63" s="37">
        <f t="shared" si="37"/>
        <v>0</v>
      </c>
      <c r="W63" s="38">
        <f t="shared" si="27"/>
        <v>0</v>
      </c>
      <c r="X63" s="38">
        <f t="shared" si="28"/>
        <v>0</v>
      </c>
      <c r="Y63" s="38"/>
      <c r="Z63" s="38">
        <f t="shared" si="29"/>
        <v>0</v>
      </c>
      <c r="AA63" s="38"/>
    </row>
    <row r="64" spans="1:27" s="12" customFormat="1" ht="15.75" customHeight="1">
      <c r="A64" s="31" t="s">
        <v>64</v>
      </c>
      <c r="B64" s="32" t="s">
        <v>10</v>
      </c>
      <c r="C64" s="33">
        <f>+C65+C66</f>
        <v>28756.400000000001</v>
      </c>
      <c r="D64" s="33">
        <f t="shared" ref="D64:V64" si="38">+D65+D66</f>
        <v>30</v>
      </c>
      <c r="E64" s="33">
        <f t="shared" si="38"/>
        <v>30</v>
      </c>
      <c r="F64" s="33">
        <f t="shared" si="38"/>
        <v>0</v>
      </c>
      <c r="G64" s="33">
        <f t="shared" si="38"/>
        <v>0</v>
      </c>
      <c r="H64" s="33">
        <f t="shared" si="38"/>
        <v>28726.400000000001</v>
      </c>
      <c r="I64" s="33">
        <f t="shared" si="38"/>
        <v>9807</v>
      </c>
      <c r="J64" s="33">
        <f t="shared" si="38"/>
        <v>8800</v>
      </c>
      <c r="K64" s="33">
        <f t="shared" si="38"/>
        <v>6921.4</v>
      </c>
      <c r="L64" s="33">
        <f t="shared" si="38"/>
        <v>3198</v>
      </c>
      <c r="M64" s="33">
        <f t="shared" si="38"/>
        <v>7521.9950000000008</v>
      </c>
      <c r="N64" s="33">
        <f t="shared" si="38"/>
        <v>3130.0450000000001</v>
      </c>
      <c r="O64" s="33">
        <f t="shared" si="38"/>
        <v>1369.27</v>
      </c>
      <c r="P64" s="33">
        <f t="shared" si="38"/>
        <v>29.68</v>
      </c>
      <c r="Q64" s="33">
        <f t="shared" si="38"/>
        <v>2993</v>
      </c>
      <c r="R64" s="33">
        <f t="shared" si="38"/>
        <v>21234.404999999999</v>
      </c>
      <c r="S64" s="33">
        <f t="shared" si="38"/>
        <v>6706.9549999999999</v>
      </c>
      <c r="T64" s="33">
        <f t="shared" si="38"/>
        <v>7430.73</v>
      </c>
      <c r="U64" s="33">
        <f t="shared" si="38"/>
        <v>6891.7199999999993</v>
      </c>
      <c r="V64" s="33">
        <f t="shared" si="38"/>
        <v>205</v>
      </c>
      <c r="W64" s="34">
        <f>M64/C64</f>
        <v>0.26157637951899404</v>
      </c>
      <c r="X64" s="34">
        <f>N64/(E64+I64)</f>
        <v>0.31819101352038226</v>
      </c>
      <c r="Y64" s="34">
        <f>O64/(F64+J64)</f>
        <v>0.15559886363636363</v>
      </c>
      <c r="Z64" s="34">
        <f>P64/(G64+K64)</f>
        <v>4.288149796283989E-3</v>
      </c>
      <c r="AA64" s="34">
        <f>Q64/L64</f>
        <v>0.9358974358974359</v>
      </c>
    </row>
    <row r="65" spans="1:27" ht="18.75" customHeight="1">
      <c r="A65" s="35" t="s">
        <v>42</v>
      </c>
      <c r="B65" s="36" t="s">
        <v>43</v>
      </c>
      <c r="C65" s="37">
        <f>+D65+H65</f>
        <v>22739.4</v>
      </c>
      <c r="D65" s="37">
        <f>SUM(E65:G65)</f>
        <v>30</v>
      </c>
      <c r="E65" s="37">
        <v>30</v>
      </c>
      <c r="F65" s="37">
        <v>0</v>
      </c>
      <c r="G65" s="37">
        <v>0</v>
      </c>
      <c r="H65" s="37">
        <f>SUM(I65:L65)</f>
        <v>22709.4</v>
      </c>
      <c r="I65" s="37">
        <v>4620</v>
      </c>
      <c r="J65" s="37">
        <v>8200</v>
      </c>
      <c r="K65" s="37">
        <v>6691.4</v>
      </c>
      <c r="L65" s="37">
        <v>3198</v>
      </c>
      <c r="M65" s="37">
        <f>SUM(N65:Q65)</f>
        <v>6522.27</v>
      </c>
      <c r="N65" s="37">
        <v>2220</v>
      </c>
      <c r="O65" s="37">
        <v>1309.27</v>
      </c>
      <c r="P65" s="37">
        <v>0</v>
      </c>
      <c r="Q65" s="37">
        <v>2993</v>
      </c>
      <c r="R65" s="37">
        <f>SUM(S65:V65)</f>
        <v>16217.13</v>
      </c>
      <c r="S65" s="37">
        <f>(E65+I65)-N65</f>
        <v>2430</v>
      </c>
      <c r="T65" s="37">
        <f>(F65+J65)-O65</f>
        <v>6890.73</v>
      </c>
      <c r="U65" s="37">
        <f>(G65+K65)-P65</f>
        <v>6691.4</v>
      </c>
      <c r="V65" s="37">
        <f>L65-Q65</f>
        <v>205</v>
      </c>
      <c r="W65" s="38">
        <f t="shared" ref="W65:W80" si="39">M65/C65</f>
        <v>0.28682682920393676</v>
      </c>
      <c r="X65" s="38">
        <f t="shared" ref="X65:X80" si="40">N65/(E65+I65)</f>
        <v>0.47741935483870968</v>
      </c>
      <c r="Y65" s="38">
        <f>O65/(F65+J65)</f>
        <v>0.1596670731707317</v>
      </c>
      <c r="Z65" s="38">
        <f>P65/(G65+K65)</f>
        <v>0</v>
      </c>
      <c r="AA65" s="38">
        <f>Q65/L65</f>
        <v>0.9358974358974359</v>
      </c>
    </row>
    <row r="66" spans="1:27" ht="15.75" customHeight="1">
      <c r="A66" s="35" t="s">
        <v>42</v>
      </c>
      <c r="B66" s="36" t="s">
        <v>44</v>
      </c>
      <c r="C66" s="37">
        <f t="shared" ref="C66:V66" si="41">SUM(C67:C81)</f>
        <v>6017</v>
      </c>
      <c r="D66" s="37">
        <f t="shared" si="41"/>
        <v>0</v>
      </c>
      <c r="E66" s="37">
        <f t="shared" si="41"/>
        <v>0</v>
      </c>
      <c r="F66" s="37">
        <f t="shared" si="41"/>
        <v>0</v>
      </c>
      <c r="G66" s="37">
        <f t="shared" si="41"/>
        <v>0</v>
      </c>
      <c r="H66" s="37">
        <f t="shared" si="41"/>
        <v>6017</v>
      </c>
      <c r="I66" s="37">
        <f t="shared" si="41"/>
        <v>5187</v>
      </c>
      <c r="J66" s="37">
        <f t="shared" si="41"/>
        <v>600</v>
      </c>
      <c r="K66" s="37">
        <f t="shared" si="41"/>
        <v>230</v>
      </c>
      <c r="L66" s="37">
        <f t="shared" si="41"/>
        <v>0</v>
      </c>
      <c r="M66" s="37">
        <f t="shared" si="41"/>
        <v>999.72500000000014</v>
      </c>
      <c r="N66" s="37">
        <f t="shared" si="41"/>
        <v>910.04500000000007</v>
      </c>
      <c r="O66" s="37">
        <f t="shared" si="41"/>
        <v>60</v>
      </c>
      <c r="P66" s="37">
        <f t="shared" si="41"/>
        <v>29.68</v>
      </c>
      <c r="Q66" s="37">
        <f t="shared" si="41"/>
        <v>0</v>
      </c>
      <c r="R66" s="37">
        <f t="shared" si="41"/>
        <v>5017.2749999999996</v>
      </c>
      <c r="S66" s="37">
        <f t="shared" si="41"/>
        <v>4276.9549999999999</v>
      </c>
      <c r="T66" s="37">
        <f t="shared" si="41"/>
        <v>540</v>
      </c>
      <c r="U66" s="37">
        <f t="shared" si="41"/>
        <v>200.32</v>
      </c>
      <c r="V66" s="37">
        <f t="shared" si="41"/>
        <v>0</v>
      </c>
      <c r="W66" s="38">
        <f t="shared" si="39"/>
        <v>0.1661500747881004</v>
      </c>
      <c r="X66" s="38">
        <f t="shared" si="40"/>
        <v>0.1754472720262194</v>
      </c>
      <c r="Y66" s="38">
        <f>O66/(F66+J66)</f>
        <v>0.1</v>
      </c>
      <c r="Z66" s="38">
        <f>P66/(G66+K66)</f>
        <v>0.12904347826086957</v>
      </c>
      <c r="AA66" s="38"/>
    </row>
    <row r="67" spans="1:27" ht="19.5" hidden="1" customHeight="1">
      <c r="A67" s="35" t="s">
        <v>45</v>
      </c>
      <c r="B67" s="36" t="s">
        <v>46</v>
      </c>
      <c r="C67" s="37">
        <f t="shared" ref="C67:C81" si="42">+D67+H67</f>
        <v>1050</v>
      </c>
      <c r="D67" s="37">
        <f t="shared" ref="D67:D81" si="43">SUM(E67:G67)</f>
        <v>0</v>
      </c>
      <c r="E67" s="37">
        <v>0</v>
      </c>
      <c r="F67" s="37">
        <v>0</v>
      </c>
      <c r="G67" s="37">
        <v>0</v>
      </c>
      <c r="H67" s="37">
        <f t="shared" ref="H67:H81" si="44">SUM(I67:L67)</f>
        <v>1050</v>
      </c>
      <c r="I67" s="37">
        <v>1050</v>
      </c>
      <c r="J67" s="37">
        <v>0</v>
      </c>
      <c r="K67" s="37">
        <v>0</v>
      </c>
      <c r="L67" s="37">
        <v>0</v>
      </c>
      <c r="M67" s="37">
        <f t="shared" ref="M67:M81" si="45">SUM(N67:Q67)</f>
        <v>204.02</v>
      </c>
      <c r="N67" s="37">
        <v>204.02</v>
      </c>
      <c r="O67" s="37">
        <v>0</v>
      </c>
      <c r="P67" s="37">
        <v>0</v>
      </c>
      <c r="Q67" s="37">
        <v>0</v>
      </c>
      <c r="R67" s="37">
        <f t="shared" ref="R67:R81" si="46">SUM(S67:V67)</f>
        <v>845.98</v>
      </c>
      <c r="S67" s="37">
        <f t="shared" ref="S67:U81" si="47">(E67+I67)-N67</f>
        <v>845.98</v>
      </c>
      <c r="T67" s="37">
        <f t="shared" si="47"/>
        <v>0</v>
      </c>
      <c r="U67" s="37">
        <f t="shared" si="47"/>
        <v>0</v>
      </c>
      <c r="V67" s="37">
        <f t="shared" ref="V67:V81" si="48">L67-Q67</f>
        <v>0</v>
      </c>
      <c r="W67" s="38">
        <f t="shared" si="39"/>
        <v>0.19430476190476192</v>
      </c>
      <c r="X67" s="38">
        <f t="shared" si="40"/>
        <v>0.19430476190476192</v>
      </c>
      <c r="Y67" s="38"/>
      <c r="Z67" s="38"/>
      <c r="AA67" s="38"/>
    </row>
    <row r="68" spans="1:27" ht="19.5" hidden="1" customHeight="1">
      <c r="A68" s="35" t="s">
        <v>45</v>
      </c>
      <c r="B68" s="36" t="s">
        <v>47</v>
      </c>
      <c r="C68" s="37">
        <f t="shared" si="42"/>
        <v>2205</v>
      </c>
      <c r="D68" s="37">
        <f t="shared" si="43"/>
        <v>0</v>
      </c>
      <c r="E68" s="37">
        <v>0</v>
      </c>
      <c r="F68" s="37">
        <v>0</v>
      </c>
      <c r="G68" s="37">
        <v>0</v>
      </c>
      <c r="H68" s="37">
        <f t="shared" si="44"/>
        <v>2205</v>
      </c>
      <c r="I68" s="37">
        <v>1720</v>
      </c>
      <c r="J68" s="37">
        <v>380</v>
      </c>
      <c r="K68" s="37">
        <v>105</v>
      </c>
      <c r="L68" s="37">
        <v>0</v>
      </c>
      <c r="M68" s="37">
        <f t="shared" si="45"/>
        <v>35.825000000000003</v>
      </c>
      <c r="N68" s="37">
        <v>35.825000000000003</v>
      </c>
      <c r="O68" s="37">
        <v>0</v>
      </c>
      <c r="P68" s="37">
        <v>0</v>
      </c>
      <c r="Q68" s="37">
        <v>0</v>
      </c>
      <c r="R68" s="37">
        <f t="shared" si="46"/>
        <v>2169.1750000000002</v>
      </c>
      <c r="S68" s="37">
        <f t="shared" si="47"/>
        <v>1684.175</v>
      </c>
      <c r="T68" s="37">
        <f t="shared" si="47"/>
        <v>380</v>
      </c>
      <c r="U68" s="37">
        <f t="shared" si="47"/>
        <v>105</v>
      </c>
      <c r="V68" s="37">
        <f t="shared" si="48"/>
        <v>0</v>
      </c>
      <c r="W68" s="38">
        <f t="shared" si="39"/>
        <v>1.6247165532879821E-2</v>
      </c>
      <c r="X68" s="38">
        <f t="shared" si="40"/>
        <v>2.0828488372093026E-2</v>
      </c>
      <c r="Y68" s="38">
        <f>O68/(F68+J68)</f>
        <v>0</v>
      </c>
      <c r="Z68" s="38">
        <f>P68/(G68+K68)</f>
        <v>0</v>
      </c>
      <c r="AA68" s="38"/>
    </row>
    <row r="69" spans="1:27" ht="19.5" hidden="1" customHeight="1">
      <c r="A69" s="35" t="s">
        <v>45</v>
      </c>
      <c r="B69" s="36" t="s">
        <v>48</v>
      </c>
      <c r="C69" s="37">
        <f t="shared" si="42"/>
        <v>90</v>
      </c>
      <c r="D69" s="37">
        <f t="shared" si="43"/>
        <v>0</v>
      </c>
      <c r="E69" s="37">
        <v>0</v>
      </c>
      <c r="F69" s="37">
        <v>0</v>
      </c>
      <c r="G69" s="37">
        <v>0</v>
      </c>
      <c r="H69" s="37">
        <f t="shared" si="44"/>
        <v>90</v>
      </c>
      <c r="I69" s="37">
        <v>90</v>
      </c>
      <c r="J69" s="37">
        <v>0</v>
      </c>
      <c r="K69" s="37">
        <v>0</v>
      </c>
      <c r="L69" s="37">
        <v>0</v>
      </c>
      <c r="M69" s="37">
        <f t="shared" si="45"/>
        <v>45</v>
      </c>
      <c r="N69" s="37">
        <v>45</v>
      </c>
      <c r="O69" s="37">
        <v>0</v>
      </c>
      <c r="P69" s="37">
        <v>0</v>
      </c>
      <c r="Q69" s="37">
        <v>0</v>
      </c>
      <c r="R69" s="37">
        <f t="shared" si="46"/>
        <v>45</v>
      </c>
      <c r="S69" s="37">
        <f t="shared" si="47"/>
        <v>45</v>
      </c>
      <c r="T69" s="37">
        <f t="shared" si="47"/>
        <v>0</v>
      </c>
      <c r="U69" s="37">
        <f t="shared" si="47"/>
        <v>0</v>
      </c>
      <c r="V69" s="37">
        <f t="shared" si="48"/>
        <v>0</v>
      </c>
      <c r="W69" s="38">
        <f t="shared" si="39"/>
        <v>0.5</v>
      </c>
      <c r="X69" s="38">
        <f t="shared" si="40"/>
        <v>0.5</v>
      </c>
      <c r="Y69" s="38"/>
      <c r="Z69" s="38"/>
      <c r="AA69" s="38"/>
    </row>
    <row r="70" spans="1:27" ht="24" hidden="1" customHeight="1">
      <c r="A70" s="35" t="s">
        <v>45</v>
      </c>
      <c r="B70" s="36" t="s">
        <v>49</v>
      </c>
      <c r="C70" s="37">
        <f t="shared" si="42"/>
        <v>90</v>
      </c>
      <c r="D70" s="37">
        <f t="shared" si="43"/>
        <v>0</v>
      </c>
      <c r="E70" s="37">
        <v>0</v>
      </c>
      <c r="F70" s="37">
        <v>0</v>
      </c>
      <c r="G70" s="37">
        <v>0</v>
      </c>
      <c r="H70" s="37">
        <f t="shared" si="44"/>
        <v>90</v>
      </c>
      <c r="I70" s="37">
        <v>90</v>
      </c>
      <c r="J70" s="37">
        <v>0</v>
      </c>
      <c r="K70" s="37">
        <v>0</v>
      </c>
      <c r="L70" s="37">
        <v>0</v>
      </c>
      <c r="M70" s="37">
        <f t="shared" si="45"/>
        <v>45</v>
      </c>
      <c r="N70" s="37">
        <v>45</v>
      </c>
      <c r="O70" s="37">
        <v>0</v>
      </c>
      <c r="P70" s="37">
        <v>0</v>
      </c>
      <c r="Q70" s="37">
        <v>0</v>
      </c>
      <c r="R70" s="37">
        <f t="shared" si="46"/>
        <v>45</v>
      </c>
      <c r="S70" s="37">
        <f t="shared" si="47"/>
        <v>45</v>
      </c>
      <c r="T70" s="37">
        <f t="shared" si="47"/>
        <v>0</v>
      </c>
      <c r="U70" s="37">
        <f t="shared" si="47"/>
        <v>0</v>
      </c>
      <c r="V70" s="37">
        <f t="shared" si="48"/>
        <v>0</v>
      </c>
      <c r="W70" s="38">
        <f t="shared" si="39"/>
        <v>0.5</v>
      </c>
      <c r="X70" s="38">
        <f t="shared" si="40"/>
        <v>0.5</v>
      </c>
      <c r="Y70" s="38"/>
      <c r="Z70" s="38"/>
      <c r="AA70" s="38"/>
    </row>
    <row r="71" spans="1:27" ht="25.5" hidden="1" customHeight="1">
      <c r="A71" s="35" t="s">
        <v>45</v>
      </c>
      <c r="B71" s="36" t="s">
        <v>50</v>
      </c>
      <c r="C71" s="37">
        <f t="shared" si="42"/>
        <v>200</v>
      </c>
      <c r="D71" s="37">
        <f t="shared" si="43"/>
        <v>0</v>
      </c>
      <c r="E71" s="37">
        <v>0</v>
      </c>
      <c r="F71" s="37">
        <v>0</v>
      </c>
      <c r="G71" s="37">
        <v>0</v>
      </c>
      <c r="H71" s="37">
        <f t="shared" si="44"/>
        <v>200</v>
      </c>
      <c r="I71" s="37">
        <v>200</v>
      </c>
      <c r="J71" s="37">
        <v>0</v>
      </c>
      <c r="K71" s="37">
        <v>0</v>
      </c>
      <c r="L71" s="37">
        <v>0</v>
      </c>
      <c r="M71" s="37">
        <f t="shared" si="45"/>
        <v>0</v>
      </c>
      <c r="N71" s="37">
        <v>0</v>
      </c>
      <c r="O71" s="37">
        <v>0</v>
      </c>
      <c r="P71" s="37">
        <v>0</v>
      </c>
      <c r="Q71" s="37">
        <v>0</v>
      </c>
      <c r="R71" s="37">
        <f t="shared" si="46"/>
        <v>200</v>
      </c>
      <c r="S71" s="37">
        <f t="shared" si="47"/>
        <v>200</v>
      </c>
      <c r="T71" s="37">
        <f t="shared" si="47"/>
        <v>0</v>
      </c>
      <c r="U71" s="37">
        <f t="shared" si="47"/>
        <v>0</v>
      </c>
      <c r="V71" s="37">
        <f t="shared" si="48"/>
        <v>0</v>
      </c>
      <c r="W71" s="38">
        <f t="shared" si="39"/>
        <v>0</v>
      </c>
      <c r="X71" s="38">
        <f t="shared" si="40"/>
        <v>0</v>
      </c>
      <c r="Y71" s="38"/>
      <c r="Z71" s="38"/>
      <c r="AA71" s="38"/>
    </row>
    <row r="72" spans="1:27" ht="26.25" hidden="1" customHeight="1">
      <c r="A72" s="35" t="s">
        <v>45</v>
      </c>
      <c r="B72" s="36" t="s">
        <v>51</v>
      </c>
      <c r="C72" s="37">
        <f t="shared" si="42"/>
        <v>0</v>
      </c>
      <c r="D72" s="37">
        <f t="shared" si="43"/>
        <v>0</v>
      </c>
      <c r="E72" s="37">
        <v>0</v>
      </c>
      <c r="F72" s="37">
        <v>0</v>
      </c>
      <c r="G72" s="37">
        <v>0</v>
      </c>
      <c r="H72" s="37">
        <f t="shared" si="44"/>
        <v>0</v>
      </c>
      <c r="I72" s="37">
        <v>0</v>
      </c>
      <c r="J72" s="37">
        <v>0</v>
      </c>
      <c r="K72" s="37">
        <v>0</v>
      </c>
      <c r="L72" s="37">
        <v>0</v>
      </c>
      <c r="M72" s="37">
        <f t="shared" si="45"/>
        <v>0</v>
      </c>
      <c r="N72" s="37">
        <v>0</v>
      </c>
      <c r="O72" s="37">
        <v>0</v>
      </c>
      <c r="P72" s="37">
        <v>0</v>
      </c>
      <c r="Q72" s="37">
        <v>0</v>
      </c>
      <c r="R72" s="37">
        <f t="shared" si="46"/>
        <v>0</v>
      </c>
      <c r="S72" s="37">
        <f t="shared" si="47"/>
        <v>0</v>
      </c>
      <c r="T72" s="37">
        <f t="shared" si="47"/>
        <v>0</v>
      </c>
      <c r="U72" s="37">
        <f t="shared" si="47"/>
        <v>0</v>
      </c>
      <c r="V72" s="37">
        <f t="shared" si="48"/>
        <v>0</v>
      </c>
      <c r="W72" s="38"/>
      <c r="X72" s="38"/>
      <c r="Y72" s="38"/>
      <c r="Z72" s="38"/>
      <c r="AA72" s="38"/>
    </row>
    <row r="73" spans="1:27" ht="20.25" hidden="1" customHeight="1">
      <c r="A73" s="35" t="s">
        <v>45</v>
      </c>
      <c r="B73" s="36" t="s">
        <v>52</v>
      </c>
      <c r="C73" s="37">
        <f t="shared" si="42"/>
        <v>240</v>
      </c>
      <c r="D73" s="37">
        <f t="shared" si="43"/>
        <v>0</v>
      </c>
      <c r="E73" s="37">
        <v>0</v>
      </c>
      <c r="F73" s="37">
        <v>0</v>
      </c>
      <c r="G73" s="37">
        <v>0</v>
      </c>
      <c r="H73" s="37">
        <f t="shared" si="44"/>
        <v>240</v>
      </c>
      <c r="I73" s="37">
        <v>220</v>
      </c>
      <c r="J73" s="37">
        <v>0</v>
      </c>
      <c r="K73" s="37">
        <v>20</v>
      </c>
      <c r="L73" s="37">
        <v>0</v>
      </c>
      <c r="M73" s="37">
        <f t="shared" si="45"/>
        <v>100</v>
      </c>
      <c r="N73" s="37">
        <v>100</v>
      </c>
      <c r="O73" s="37">
        <v>0</v>
      </c>
      <c r="P73" s="37">
        <v>0</v>
      </c>
      <c r="Q73" s="37">
        <v>0</v>
      </c>
      <c r="R73" s="37">
        <f t="shared" si="46"/>
        <v>140</v>
      </c>
      <c r="S73" s="37">
        <f t="shared" si="47"/>
        <v>120</v>
      </c>
      <c r="T73" s="37">
        <f t="shared" si="47"/>
        <v>0</v>
      </c>
      <c r="U73" s="37">
        <f t="shared" si="47"/>
        <v>20</v>
      </c>
      <c r="V73" s="37">
        <f t="shared" si="48"/>
        <v>0</v>
      </c>
      <c r="W73" s="38">
        <f t="shared" si="39"/>
        <v>0.41666666666666669</v>
      </c>
      <c r="X73" s="38">
        <f t="shared" si="40"/>
        <v>0.45454545454545453</v>
      </c>
      <c r="Y73" s="38"/>
      <c r="Z73" s="38">
        <f>P73/(G73+K73)</f>
        <v>0</v>
      </c>
      <c r="AA73" s="38"/>
    </row>
    <row r="74" spans="1:27" ht="15.75" hidden="1" customHeight="1">
      <c r="A74" s="35" t="s">
        <v>45</v>
      </c>
      <c r="B74" s="36" t="s">
        <v>53</v>
      </c>
      <c r="C74" s="37">
        <f t="shared" si="42"/>
        <v>676</v>
      </c>
      <c r="D74" s="37">
        <f t="shared" si="43"/>
        <v>0</v>
      </c>
      <c r="E74" s="37">
        <v>0</v>
      </c>
      <c r="F74" s="37">
        <v>0</v>
      </c>
      <c r="G74" s="37">
        <v>0</v>
      </c>
      <c r="H74" s="37">
        <f t="shared" si="44"/>
        <v>676</v>
      </c>
      <c r="I74" s="37">
        <v>666</v>
      </c>
      <c r="J74" s="37">
        <v>0</v>
      </c>
      <c r="K74" s="37">
        <v>10</v>
      </c>
      <c r="L74" s="37">
        <v>0</v>
      </c>
      <c r="M74" s="37">
        <f t="shared" si="45"/>
        <v>82.2</v>
      </c>
      <c r="N74" s="37">
        <v>82.2</v>
      </c>
      <c r="O74" s="37">
        <v>0</v>
      </c>
      <c r="P74" s="37">
        <v>0</v>
      </c>
      <c r="Q74" s="37">
        <v>0</v>
      </c>
      <c r="R74" s="37">
        <f t="shared" si="46"/>
        <v>593.79999999999995</v>
      </c>
      <c r="S74" s="37">
        <f t="shared" si="47"/>
        <v>583.79999999999995</v>
      </c>
      <c r="T74" s="37">
        <f t="shared" si="47"/>
        <v>0</v>
      </c>
      <c r="U74" s="37">
        <f t="shared" si="47"/>
        <v>10</v>
      </c>
      <c r="V74" s="37">
        <f t="shared" si="48"/>
        <v>0</v>
      </c>
      <c r="W74" s="38">
        <f t="shared" si="39"/>
        <v>0.12159763313609467</v>
      </c>
      <c r="X74" s="38">
        <f t="shared" si="40"/>
        <v>0.12342342342342343</v>
      </c>
      <c r="Y74" s="38"/>
      <c r="Z74" s="38">
        <f>P74/(G74+K74)</f>
        <v>0</v>
      </c>
      <c r="AA74" s="38"/>
    </row>
    <row r="75" spans="1:27" ht="15.75" hidden="1" customHeight="1">
      <c r="A75" s="35" t="s">
        <v>45</v>
      </c>
      <c r="B75" s="36" t="s">
        <v>54</v>
      </c>
      <c r="C75" s="37">
        <f t="shared" si="42"/>
        <v>578</v>
      </c>
      <c r="D75" s="37">
        <f t="shared" si="43"/>
        <v>0</v>
      </c>
      <c r="E75" s="37">
        <v>0</v>
      </c>
      <c r="F75" s="37">
        <v>0</v>
      </c>
      <c r="G75" s="37">
        <v>0</v>
      </c>
      <c r="H75" s="37">
        <f t="shared" si="44"/>
        <v>578</v>
      </c>
      <c r="I75" s="37">
        <v>278</v>
      </c>
      <c r="J75" s="37">
        <v>220</v>
      </c>
      <c r="K75" s="37">
        <v>80</v>
      </c>
      <c r="L75" s="37">
        <v>0</v>
      </c>
      <c r="M75" s="37">
        <f t="shared" si="45"/>
        <v>327.68</v>
      </c>
      <c r="N75" s="37">
        <v>238</v>
      </c>
      <c r="O75" s="37">
        <v>60</v>
      </c>
      <c r="P75" s="37">
        <v>29.68</v>
      </c>
      <c r="Q75" s="37">
        <v>0</v>
      </c>
      <c r="R75" s="37">
        <f t="shared" si="46"/>
        <v>250.32</v>
      </c>
      <c r="S75" s="37">
        <f t="shared" si="47"/>
        <v>40</v>
      </c>
      <c r="T75" s="37">
        <f t="shared" si="47"/>
        <v>160</v>
      </c>
      <c r="U75" s="37">
        <f t="shared" si="47"/>
        <v>50.32</v>
      </c>
      <c r="V75" s="37">
        <f t="shared" si="48"/>
        <v>0</v>
      </c>
      <c r="W75" s="38">
        <f t="shared" si="39"/>
        <v>0.56692041522491354</v>
      </c>
      <c r="X75" s="38">
        <f t="shared" si="40"/>
        <v>0.85611510791366907</v>
      </c>
      <c r="Y75" s="38">
        <f>O75/(F75+J75)</f>
        <v>0.27272727272727271</v>
      </c>
      <c r="Z75" s="38">
        <f>P75/(G75+K75)</f>
        <v>0.371</v>
      </c>
      <c r="AA75" s="38"/>
    </row>
    <row r="76" spans="1:27" ht="15.75" hidden="1" customHeight="1">
      <c r="A76" s="35" t="s">
        <v>45</v>
      </c>
      <c r="B76" s="36" t="s">
        <v>55</v>
      </c>
      <c r="C76" s="37">
        <f t="shared" si="42"/>
        <v>300</v>
      </c>
      <c r="D76" s="37">
        <f t="shared" si="43"/>
        <v>0</v>
      </c>
      <c r="E76" s="37">
        <v>0</v>
      </c>
      <c r="F76" s="37">
        <v>0</v>
      </c>
      <c r="G76" s="37">
        <v>0</v>
      </c>
      <c r="H76" s="37">
        <f t="shared" si="44"/>
        <v>300</v>
      </c>
      <c r="I76" s="37">
        <v>300</v>
      </c>
      <c r="J76" s="37">
        <v>0</v>
      </c>
      <c r="K76" s="37">
        <v>0</v>
      </c>
      <c r="L76" s="37">
        <v>0</v>
      </c>
      <c r="M76" s="37">
        <f t="shared" si="45"/>
        <v>0</v>
      </c>
      <c r="N76" s="37">
        <v>0</v>
      </c>
      <c r="O76" s="37">
        <v>0</v>
      </c>
      <c r="P76" s="37">
        <v>0</v>
      </c>
      <c r="Q76" s="37">
        <v>0</v>
      </c>
      <c r="R76" s="37">
        <f t="shared" si="46"/>
        <v>300</v>
      </c>
      <c r="S76" s="37">
        <f t="shared" si="47"/>
        <v>300</v>
      </c>
      <c r="T76" s="37">
        <f t="shared" si="47"/>
        <v>0</v>
      </c>
      <c r="U76" s="37">
        <f t="shared" si="47"/>
        <v>0</v>
      </c>
      <c r="V76" s="37">
        <f t="shared" si="48"/>
        <v>0</v>
      </c>
      <c r="W76" s="38">
        <f t="shared" si="39"/>
        <v>0</v>
      </c>
      <c r="X76" s="38">
        <f t="shared" si="40"/>
        <v>0</v>
      </c>
      <c r="Y76" s="38"/>
      <c r="Z76" s="38"/>
      <c r="AA76" s="38"/>
    </row>
    <row r="77" spans="1:27" ht="15.75" hidden="1" customHeight="1">
      <c r="A77" s="35" t="s">
        <v>45</v>
      </c>
      <c r="B77" s="36" t="s">
        <v>56</v>
      </c>
      <c r="C77" s="37">
        <f t="shared" si="42"/>
        <v>0</v>
      </c>
      <c r="D77" s="37">
        <f t="shared" si="43"/>
        <v>0</v>
      </c>
      <c r="E77" s="37">
        <v>0</v>
      </c>
      <c r="F77" s="37">
        <v>0</v>
      </c>
      <c r="G77" s="37">
        <v>0</v>
      </c>
      <c r="H77" s="37">
        <f t="shared" si="44"/>
        <v>0</v>
      </c>
      <c r="I77" s="37">
        <v>0</v>
      </c>
      <c r="J77" s="37">
        <v>0</v>
      </c>
      <c r="K77" s="37">
        <v>0</v>
      </c>
      <c r="L77" s="37">
        <v>0</v>
      </c>
      <c r="M77" s="37">
        <f t="shared" si="45"/>
        <v>0</v>
      </c>
      <c r="N77" s="37">
        <v>0</v>
      </c>
      <c r="O77" s="37">
        <v>0</v>
      </c>
      <c r="P77" s="37">
        <v>0</v>
      </c>
      <c r="Q77" s="37">
        <v>0</v>
      </c>
      <c r="R77" s="37">
        <f t="shared" si="46"/>
        <v>0</v>
      </c>
      <c r="S77" s="37">
        <f t="shared" si="47"/>
        <v>0</v>
      </c>
      <c r="T77" s="37">
        <f t="shared" si="47"/>
        <v>0</v>
      </c>
      <c r="U77" s="37">
        <f t="shared" si="47"/>
        <v>0</v>
      </c>
      <c r="V77" s="37">
        <f t="shared" si="48"/>
        <v>0</v>
      </c>
      <c r="W77" s="38"/>
      <c r="X77" s="38"/>
      <c r="Y77" s="38"/>
      <c r="Z77" s="38"/>
      <c r="AA77" s="38"/>
    </row>
    <row r="78" spans="1:27" ht="15.75" hidden="1" customHeight="1">
      <c r="A78" s="35" t="s">
        <v>45</v>
      </c>
      <c r="B78" s="36" t="s">
        <v>57</v>
      </c>
      <c r="C78" s="37">
        <f t="shared" si="42"/>
        <v>0</v>
      </c>
      <c r="D78" s="37">
        <f t="shared" si="43"/>
        <v>0</v>
      </c>
      <c r="E78" s="37">
        <v>0</v>
      </c>
      <c r="F78" s="37">
        <v>0</v>
      </c>
      <c r="G78" s="37">
        <v>0</v>
      </c>
      <c r="H78" s="37">
        <f t="shared" si="44"/>
        <v>0</v>
      </c>
      <c r="I78" s="37">
        <v>0</v>
      </c>
      <c r="J78" s="37">
        <v>0</v>
      </c>
      <c r="K78" s="37">
        <v>0</v>
      </c>
      <c r="L78" s="37">
        <v>0</v>
      </c>
      <c r="M78" s="37">
        <f t="shared" si="45"/>
        <v>0</v>
      </c>
      <c r="N78" s="37">
        <v>0</v>
      </c>
      <c r="O78" s="37">
        <v>0</v>
      </c>
      <c r="P78" s="37">
        <v>0</v>
      </c>
      <c r="Q78" s="37">
        <v>0</v>
      </c>
      <c r="R78" s="37">
        <f t="shared" si="46"/>
        <v>0</v>
      </c>
      <c r="S78" s="37">
        <f t="shared" si="47"/>
        <v>0</v>
      </c>
      <c r="T78" s="37">
        <f t="shared" si="47"/>
        <v>0</v>
      </c>
      <c r="U78" s="37">
        <f t="shared" si="47"/>
        <v>0</v>
      </c>
      <c r="V78" s="37">
        <f t="shared" si="48"/>
        <v>0</v>
      </c>
      <c r="W78" s="38"/>
      <c r="X78" s="38"/>
      <c r="Y78" s="38"/>
      <c r="Z78" s="38"/>
      <c r="AA78" s="38"/>
    </row>
    <row r="79" spans="1:27" ht="21" hidden="1">
      <c r="A79" s="35" t="s">
        <v>45</v>
      </c>
      <c r="B79" s="36" t="s">
        <v>58</v>
      </c>
      <c r="C79" s="37">
        <f t="shared" si="42"/>
        <v>31</v>
      </c>
      <c r="D79" s="37">
        <f t="shared" si="43"/>
        <v>0</v>
      </c>
      <c r="E79" s="37">
        <v>0</v>
      </c>
      <c r="F79" s="37">
        <v>0</v>
      </c>
      <c r="G79" s="37">
        <v>0</v>
      </c>
      <c r="H79" s="37">
        <f t="shared" si="44"/>
        <v>31</v>
      </c>
      <c r="I79" s="37">
        <v>31</v>
      </c>
      <c r="J79" s="37">
        <v>0</v>
      </c>
      <c r="K79" s="37">
        <v>0</v>
      </c>
      <c r="L79" s="37">
        <v>0</v>
      </c>
      <c r="M79" s="37">
        <f t="shared" si="45"/>
        <v>0</v>
      </c>
      <c r="N79" s="37">
        <v>0</v>
      </c>
      <c r="O79" s="37">
        <v>0</v>
      </c>
      <c r="P79" s="37">
        <v>0</v>
      </c>
      <c r="Q79" s="37">
        <v>0</v>
      </c>
      <c r="R79" s="37">
        <f t="shared" si="46"/>
        <v>31</v>
      </c>
      <c r="S79" s="37">
        <f t="shared" si="47"/>
        <v>31</v>
      </c>
      <c r="T79" s="37">
        <f t="shared" si="47"/>
        <v>0</v>
      </c>
      <c r="U79" s="37">
        <f t="shared" si="47"/>
        <v>0</v>
      </c>
      <c r="V79" s="37">
        <f t="shared" si="48"/>
        <v>0</v>
      </c>
      <c r="W79" s="38">
        <f t="shared" si="39"/>
        <v>0</v>
      </c>
      <c r="X79" s="38">
        <f t="shared" si="40"/>
        <v>0</v>
      </c>
      <c r="Y79" s="38"/>
      <c r="Z79" s="38"/>
      <c r="AA79" s="38"/>
    </row>
    <row r="80" spans="1:27" ht="18.75" hidden="1" customHeight="1">
      <c r="A80" s="35" t="s">
        <v>45</v>
      </c>
      <c r="B80" s="36" t="s">
        <v>59</v>
      </c>
      <c r="C80" s="37">
        <f t="shared" si="42"/>
        <v>557</v>
      </c>
      <c r="D80" s="37">
        <f t="shared" si="43"/>
        <v>0</v>
      </c>
      <c r="E80" s="37">
        <v>0</v>
      </c>
      <c r="F80" s="37">
        <v>0</v>
      </c>
      <c r="G80" s="37">
        <v>0</v>
      </c>
      <c r="H80" s="37">
        <f t="shared" si="44"/>
        <v>557</v>
      </c>
      <c r="I80" s="37">
        <v>542</v>
      </c>
      <c r="J80" s="37">
        <v>0</v>
      </c>
      <c r="K80" s="37">
        <v>15</v>
      </c>
      <c r="L80" s="37">
        <v>0</v>
      </c>
      <c r="M80" s="37">
        <f t="shared" si="45"/>
        <v>160</v>
      </c>
      <c r="N80" s="37">
        <v>160</v>
      </c>
      <c r="O80" s="37">
        <v>0</v>
      </c>
      <c r="P80" s="37">
        <v>0</v>
      </c>
      <c r="Q80" s="37">
        <v>0</v>
      </c>
      <c r="R80" s="37">
        <f t="shared" si="46"/>
        <v>397</v>
      </c>
      <c r="S80" s="37">
        <f t="shared" si="47"/>
        <v>382</v>
      </c>
      <c r="T80" s="37">
        <f t="shared" si="47"/>
        <v>0</v>
      </c>
      <c r="U80" s="37">
        <f t="shared" si="47"/>
        <v>15</v>
      </c>
      <c r="V80" s="37">
        <f t="shared" si="48"/>
        <v>0</v>
      </c>
      <c r="W80" s="38">
        <f t="shared" si="39"/>
        <v>0.28725314183123879</v>
      </c>
      <c r="X80" s="38">
        <f t="shared" si="40"/>
        <v>0.29520295202952029</v>
      </c>
      <c r="Y80" s="38"/>
      <c r="Z80" s="38">
        <f>P80/(G80+K80)</f>
        <v>0</v>
      </c>
      <c r="AA80" s="38"/>
    </row>
    <row r="81" spans="1:27" ht="22.5" hidden="1" customHeight="1">
      <c r="A81" s="35" t="s">
        <v>45</v>
      </c>
      <c r="B81" s="36" t="s">
        <v>60</v>
      </c>
      <c r="C81" s="37">
        <f t="shared" si="42"/>
        <v>0</v>
      </c>
      <c r="D81" s="37">
        <f t="shared" si="43"/>
        <v>0</v>
      </c>
      <c r="E81" s="37">
        <v>0</v>
      </c>
      <c r="F81" s="37">
        <v>0</v>
      </c>
      <c r="G81" s="37">
        <v>0</v>
      </c>
      <c r="H81" s="37">
        <f t="shared" si="44"/>
        <v>0</v>
      </c>
      <c r="I81" s="37">
        <v>0</v>
      </c>
      <c r="J81" s="37">
        <v>0</v>
      </c>
      <c r="K81" s="37">
        <v>0</v>
      </c>
      <c r="L81" s="37">
        <v>0</v>
      </c>
      <c r="M81" s="37">
        <f t="shared" si="45"/>
        <v>0</v>
      </c>
      <c r="N81" s="37">
        <v>0</v>
      </c>
      <c r="O81" s="37">
        <v>0</v>
      </c>
      <c r="P81" s="37">
        <v>0</v>
      </c>
      <c r="Q81" s="37">
        <v>0</v>
      </c>
      <c r="R81" s="37">
        <f t="shared" si="46"/>
        <v>0</v>
      </c>
      <c r="S81" s="37">
        <f t="shared" si="47"/>
        <v>0</v>
      </c>
      <c r="T81" s="37">
        <f t="shared" si="47"/>
        <v>0</v>
      </c>
      <c r="U81" s="37">
        <f t="shared" si="47"/>
        <v>0</v>
      </c>
      <c r="V81" s="37">
        <f t="shared" si="48"/>
        <v>0</v>
      </c>
      <c r="W81" s="38"/>
      <c r="X81" s="38"/>
      <c r="Y81" s="38"/>
      <c r="Z81" s="38"/>
      <c r="AA81" s="38"/>
    </row>
    <row r="82" spans="1:27" s="12" customFormat="1" ht="15.75" customHeight="1">
      <c r="A82" s="31" t="s">
        <v>65</v>
      </c>
      <c r="B82" s="32" t="s">
        <v>66</v>
      </c>
      <c r="C82" s="33">
        <f>+C83+C84</f>
        <v>56358.65</v>
      </c>
      <c r="D82" s="33">
        <f t="shared" ref="D82:V82" si="49">+D83+D84</f>
        <v>333.6</v>
      </c>
      <c r="E82" s="33">
        <f t="shared" si="49"/>
        <v>333.6</v>
      </c>
      <c r="F82" s="33">
        <f t="shared" si="49"/>
        <v>0</v>
      </c>
      <c r="G82" s="33">
        <f t="shared" si="49"/>
        <v>0</v>
      </c>
      <c r="H82" s="33">
        <f t="shared" si="49"/>
        <v>56025.05</v>
      </c>
      <c r="I82" s="33">
        <f t="shared" si="49"/>
        <v>39224</v>
      </c>
      <c r="J82" s="33">
        <f t="shared" si="49"/>
        <v>0</v>
      </c>
      <c r="K82" s="33">
        <f t="shared" si="49"/>
        <v>95.05</v>
      </c>
      <c r="L82" s="33">
        <f t="shared" si="49"/>
        <v>16706</v>
      </c>
      <c r="M82" s="33">
        <f t="shared" si="49"/>
        <v>16715.252</v>
      </c>
      <c r="N82" s="33">
        <f t="shared" si="49"/>
        <v>8480.9719999999998</v>
      </c>
      <c r="O82" s="33">
        <f t="shared" si="49"/>
        <v>0</v>
      </c>
      <c r="P82" s="33">
        <f t="shared" si="49"/>
        <v>95.28</v>
      </c>
      <c r="Q82" s="33">
        <f t="shared" si="49"/>
        <v>8139</v>
      </c>
      <c r="R82" s="33">
        <f t="shared" si="49"/>
        <v>39643.398000000001</v>
      </c>
      <c r="S82" s="33">
        <f t="shared" si="49"/>
        <v>31076.627999999997</v>
      </c>
      <c r="T82" s="33">
        <f t="shared" si="49"/>
        <v>0</v>
      </c>
      <c r="U82" s="33">
        <f t="shared" si="49"/>
        <v>-0.23000000000000398</v>
      </c>
      <c r="V82" s="33">
        <f t="shared" si="49"/>
        <v>8567</v>
      </c>
      <c r="W82" s="34">
        <f>M82/C82</f>
        <v>0.29658716097706384</v>
      </c>
      <c r="X82" s="34">
        <f>N82/(E82+I82)</f>
        <v>0.21439551438914392</v>
      </c>
      <c r="Y82" s="34"/>
      <c r="Z82" s="34">
        <f>P82/(G82+K82)</f>
        <v>1.0024197790636507</v>
      </c>
      <c r="AA82" s="34">
        <f>Q82/L82</f>
        <v>0.48719023105471088</v>
      </c>
    </row>
    <row r="83" spans="1:27" ht="18.75" customHeight="1">
      <c r="A83" s="35" t="s">
        <v>42</v>
      </c>
      <c r="B83" s="36" t="s">
        <v>43</v>
      </c>
      <c r="C83" s="37">
        <f>+D83+H83</f>
        <v>26924.6</v>
      </c>
      <c r="D83" s="37">
        <f>SUM(E83:G83)</f>
        <v>333.6</v>
      </c>
      <c r="E83" s="37">
        <v>333.6</v>
      </c>
      <c r="F83" s="37">
        <v>0</v>
      </c>
      <c r="G83" s="37">
        <v>0</v>
      </c>
      <c r="H83" s="37">
        <f>SUM(I83:L83)</f>
        <v>26591</v>
      </c>
      <c r="I83" s="37">
        <v>9885</v>
      </c>
      <c r="J83" s="37">
        <v>0</v>
      </c>
      <c r="K83" s="37">
        <v>0</v>
      </c>
      <c r="L83" s="37">
        <v>16706</v>
      </c>
      <c r="M83" s="37">
        <f>SUM(N83:Q83)</f>
        <v>11140</v>
      </c>
      <c r="N83" s="37">
        <v>3001</v>
      </c>
      <c r="O83" s="37">
        <v>0</v>
      </c>
      <c r="P83" s="37">
        <v>0</v>
      </c>
      <c r="Q83" s="37">
        <v>8139</v>
      </c>
      <c r="R83" s="37">
        <f>SUM(S83:V83)</f>
        <v>15784.6</v>
      </c>
      <c r="S83" s="37">
        <f>(E83+I83)-N83</f>
        <v>7217.6</v>
      </c>
      <c r="T83" s="37">
        <f>(F83+J83)-O83</f>
        <v>0</v>
      </c>
      <c r="U83" s="37">
        <f>(G83+K83)-P83</f>
        <v>0</v>
      </c>
      <c r="V83" s="37">
        <f>L83-Q83</f>
        <v>8567</v>
      </c>
      <c r="W83" s="38">
        <f t="shared" ref="W83:W99" si="50">M83/C83</f>
        <v>0.41374802225474105</v>
      </c>
      <c r="X83" s="38">
        <f t="shared" ref="X83:X99" si="51">N83/(E83+I83)</f>
        <v>0.29368015187990526</v>
      </c>
      <c r="Y83" s="38"/>
      <c r="Z83" s="38"/>
      <c r="AA83" s="38">
        <f>Q83/L83</f>
        <v>0.48719023105471088</v>
      </c>
    </row>
    <row r="84" spans="1:27" ht="15.75" customHeight="1">
      <c r="A84" s="35" t="s">
        <v>42</v>
      </c>
      <c r="B84" s="36" t="s">
        <v>44</v>
      </c>
      <c r="C84" s="37">
        <f t="shared" ref="C84:V84" si="52">SUM(C85:C99)</f>
        <v>29434.050000000003</v>
      </c>
      <c r="D84" s="37">
        <f t="shared" si="52"/>
        <v>0</v>
      </c>
      <c r="E84" s="37">
        <f t="shared" si="52"/>
        <v>0</v>
      </c>
      <c r="F84" s="37">
        <f t="shared" si="52"/>
        <v>0</v>
      </c>
      <c r="G84" s="37">
        <f t="shared" si="52"/>
        <v>0</v>
      </c>
      <c r="H84" s="37">
        <f t="shared" si="52"/>
        <v>29434.050000000003</v>
      </c>
      <c r="I84" s="37">
        <f t="shared" si="52"/>
        <v>29339</v>
      </c>
      <c r="J84" s="37">
        <f t="shared" si="52"/>
        <v>0</v>
      </c>
      <c r="K84" s="37">
        <f t="shared" si="52"/>
        <v>95.05</v>
      </c>
      <c r="L84" s="37">
        <f t="shared" si="52"/>
        <v>0</v>
      </c>
      <c r="M84" s="37">
        <f t="shared" si="52"/>
        <v>5575.2520000000004</v>
      </c>
      <c r="N84" s="37">
        <f t="shared" si="52"/>
        <v>5479.9719999999998</v>
      </c>
      <c r="O84" s="37">
        <f t="shared" si="52"/>
        <v>0</v>
      </c>
      <c r="P84" s="37">
        <f t="shared" si="52"/>
        <v>95.28</v>
      </c>
      <c r="Q84" s="37">
        <f t="shared" si="52"/>
        <v>0</v>
      </c>
      <c r="R84" s="37">
        <f t="shared" si="52"/>
        <v>23858.798000000003</v>
      </c>
      <c r="S84" s="37">
        <f t="shared" si="52"/>
        <v>23859.027999999998</v>
      </c>
      <c r="T84" s="37">
        <f t="shared" si="52"/>
        <v>0</v>
      </c>
      <c r="U84" s="37">
        <f t="shared" si="52"/>
        <v>-0.23000000000000398</v>
      </c>
      <c r="V84" s="37">
        <f t="shared" si="52"/>
        <v>0</v>
      </c>
      <c r="W84" s="38">
        <f t="shared" si="50"/>
        <v>0.18941504821796523</v>
      </c>
      <c r="X84" s="38">
        <f t="shared" si="51"/>
        <v>0.1867811445516207</v>
      </c>
      <c r="Y84" s="38"/>
      <c r="Z84" s="38">
        <f>P84/(G84+K84)</f>
        <v>1.0024197790636507</v>
      </c>
      <c r="AA84" s="38"/>
    </row>
    <row r="85" spans="1:27" ht="15.75" hidden="1" customHeight="1">
      <c r="A85" s="35" t="s">
        <v>45</v>
      </c>
      <c r="B85" s="36" t="s">
        <v>46</v>
      </c>
      <c r="C85" s="37">
        <f t="shared" ref="C85:C99" si="53">+D85+H85</f>
        <v>5070</v>
      </c>
      <c r="D85" s="37">
        <f t="shared" ref="D85:D99" si="54">SUM(E85:G85)</f>
        <v>0</v>
      </c>
      <c r="E85" s="37">
        <v>0</v>
      </c>
      <c r="F85" s="37">
        <v>0</v>
      </c>
      <c r="G85" s="37">
        <v>0</v>
      </c>
      <c r="H85" s="37">
        <f t="shared" ref="H85:H99" si="55">SUM(I85:L85)</f>
        <v>5070</v>
      </c>
      <c r="I85" s="37">
        <v>5070</v>
      </c>
      <c r="J85" s="37">
        <v>0</v>
      </c>
      <c r="K85" s="37">
        <v>0</v>
      </c>
      <c r="L85" s="37">
        <v>0</v>
      </c>
      <c r="M85" s="37">
        <f t="shared" ref="M85:M99" si="56">SUM(N85:Q85)</f>
        <v>2454.9920000000002</v>
      </c>
      <c r="N85" s="37">
        <v>2454.9920000000002</v>
      </c>
      <c r="O85" s="37">
        <v>0</v>
      </c>
      <c r="P85" s="37">
        <v>0</v>
      </c>
      <c r="Q85" s="37">
        <v>0</v>
      </c>
      <c r="R85" s="37">
        <f t="shared" ref="R85:R99" si="57">SUM(S85:V85)</f>
        <v>2615.0079999999998</v>
      </c>
      <c r="S85" s="37">
        <f t="shared" ref="S85:U99" si="58">(E85+I85)-N85</f>
        <v>2615.0079999999998</v>
      </c>
      <c r="T85" s="37">
        <f t="shared" si="58"/>
        <v>0</v>
      </c>
      <c r="U85" s="37">
        <f t="shared" si="58"/>
        <v>0</v>
      </c>
      <c r="V85" s="37">
        <f t="shared" ref="V85:V99" si="59">L85-Q85</f>
        <v>0</v>
      </c>
      <c r="W85" s="38">
        <f t="shared" si="50"/>
        <v>0.48421932938856022</v>
      </c>
      <c r="X85" s="38">
        <f t="shared" si="51"/>
        <v>0.48421932938856022</v>
      </c>
      <c r="Y85" s="38"/>
      <c r="Z85" s="38"/>
      <c r="AA85" s="38"/>
    </row>
    <row r="86" spans="1:27" ht="15.75" hidden="1" customHeight="1">
      <c r="A86" s="35" t="s">
        <v>45</v>
      </c>
      <c r="B86" s="36" t="s">
        <v>47</v>
      </c>
      <c r="C86" s="37">
        <f t="shared" si="53"/>
        <v>3600</v>
      </c>
      <c r="D86" s="37">
        <f t="shared" si="54"/>
        <v>0</v>
      </c>
      <c r="E86" s="37">
        <v>0</v>
      </c>
      <c r="F86" s="37">
        <v>0</v>
      </c>
      <c r="G86" s="37">
        <v>0</v>
      </c>
      <c r="H86" s="37">
        <f t="shared" si="55"/>
        <v>3600</v>
      </c>
      <c r="I86" s="37">
        <v>3600</v>
      </c>
      <c r="J86" s="37">
        <v>0</v>
      </c>
      <c r="K86" s="37">
        <v>0</v>
      </c>
      <c r="L86" s="37">
        <v>0</v>
      </c>
      <c r="M86" s="37">
        <f t="shared" si="56"/>
        <v>379.4</v>
      </c>
      <c r="N86" s="37">
        <v>379.4</v>
      </c>
      <c r="O86" s="37">
        <v>0</v>
      </c>
      <c r="P86" s="37">
        <v>0</v>
      </c>
      <c r="Q86" s="37">
        <v>0</v>
      </c>
      <c r="R86" s="37">
        <f t="shared" si="57"/>
        <v>3220.6</v>
      </c>
      <c r="S86" s="37">
        <f t="shared" si="58"/>
        <v>3220.6</v>
      </c>
      <c r="T86" s="37">
        <f t="shared" si="58"/>
        <v>0</v>
      </c>
      <c r="U86" s="37">
        <f t="shared" si="58"/>
        <v>0</v>
      </c>
      <c r="V86" s="37">
        <f t="shared" si="59"/>
        <v>0</v>
      </c>
      <c r="W86" s="38">
        <f t="shared" si="50"/>
        <v>0.10538888888888888</v>
      </c>
      <c r="X86" s="38">
        <f t="shared" si="51"/>
        <v>0.10538888888888888</v>
      </c>
      <c r="Y86" s="38"/>
      <c r="Z86" s="38"/>
      <c r="AA86" s="38"/>
    </row>
    <row r="87" spans="1:27" ht="15.75" hidden="1" customHeight="1">
      <c r="A87" s="35" t="s">
        <v>45</v>
      </c>
      <c r="B87" s="36" t="s">
        <v>48</v>
      </c>
      <c r="C87" s="37">
        <f t="shared" si="53"/>
        <v>450</v>
      </c>
      <c r="D87" s="37">
        <f t="shared" si="54"/>
        <v>0</v>
      </c>
      <c r="E87" s="37">
        <v>0</v>
      </c>
      <c r="F87" s="37">
        <v>0</v>
      </c>
      <c r="G87" s="37">
        <v>0</v>
      </c>
      <c r="H87" s="37">
        <f t="shared" si="55"/>
        <v>450</v>
      </c>
      <c r="I87" s="37">
        <v>450</v>
      </c>
      <c r="J87" s="37">
        <v>0</v>
      </c>
      <c r="K87" s="37">
        <v>0</v>
      </c>
      <c r="L87" s="37">
        <v>0</v>
      </c>
      <c r="M87" s="37">
        <f t="shared" si="56"/>
        <v>65.599999999999994</v>
      </c>
      <c r="N87" s="37">
        <v>65.599999999999994</v>
      </c>
      <c r="O87" s="37">
        <v>0</v>
      </c>
      <c r="P87" s="37">
        <v>0</v>
      </c>
      <c r="Q87" s="37">
        <v>0</v>
      </c>
      <c r="R87" s="37">
        <f t="shared" si="57"/>
        <v>384.4</v>
      </c>
      <c r="S87" s="37">
        <f t="shared" si="58"/>
        <v>384.4</v>
      </c>
      <c r="T87" s="37">
        <f t="shared" si="58"/>
        <v>0</v>
      </c>
      <c r="U87" s="37">
        <f t="shared" si="58"/>
        <v>0</v>
      </c>
      <c r="V87" s="37">
        <f t="shared" si="59"/>
        <v>0</v>
      </c>
      <c r="W87" s="38">
        <f t="shared" si="50"/>
        <v>0.14577777777777776</v>
      </c>
      <c r="X87" s="38">
        <f t="shared" si="51"/>
        <v>0.14577777777777776</v>
      </c>
      <c r="Y87" s="38"/>
      <c r="Z87" s="38"/>
      <c r="AA87" s="38"/>
    </row>
    <row r="88" spans="1:27" ht="24" hidden="1" customHeight="1">
      <c r="A88" s="35" t="s">
        <v>45</v>
      </c>
      <c r="B88" s="36" t="s">
        <v>49</v>
      </c>
      <c r="C88" s="37">
        <f t="shared" si="53"/>
        <v>450</v>
      </c>
      <c r="D88" s="37">
        <f t="shared" si="54"/>
        <v>0</v>
      </c>
      <c r="E88" s="37">
        <v>0</v>
      </c>
      <c r="F88" s="37">
        <v>0</v>
      </c>
      <c r="G88" s="37">
        <v>0</v>
      </c>
      <c r="H88" s="37">
        <f t="shared" si="55"/>
        <v>450</v>
      </c>
      <c r="I88" s="37">
        <v>450</v>
      </c>
      <c r="J88" s="37">
        <v>0</v>
      </c>
      <c r="K88" s="37">
        <v>0</v>
      </c>
      <c r="L88" s="37">
        <v>0</v>
      </c>
      <c r="M88" s="37">
        <f t="shared" si="56"/>
        <v>104.7</v>
      </c>
      <c r="N88" s="37">
        <v>104.7</v>
      </c>
      <c r="O88" s="37">
        <v>0</v>
      </c>
      <c r="P88" s="37">
        <v>0</v>
      </c>
      <c r="Q88" s="37">
        <v>0</v>
      </c>
      <c r="R88" s="37">
        <f t="shared" si="57"/>
        <v>345.3</v>
      </c>
      <c r="S88" s="37">
        <f t="shared" si="58"/>
        <v>345.3</v>
      </c>
      <c r="T88" s="37">
        <f t="shared" si="58"/>
        <v>0</v>
      </c>
      <c r="U88" s="37">
        <f t="shared" si="58"/>
        <v>0</v>
      </c>
      <c r="V88" s="37">
        <f t="shared" si="59"/>
        <v>0</v>
      </c>
      <c r="W88" s="38">
        <f t="shared" si="50"/>
        <v>0.23266666666666666</v>
      </c>
      <c r="X88" s="38">
        <f t="shared" si="51"/>
        <v>0.23266666666666666</v>
      </c>
      <c r="Y88" s="38"/>
      <c r="Z88" s="38"/>
      <c r="AA88" s="38"/>
    </row>
    <row r="89" spans="1:27" ht="25.5" hidden="1" customHeight="1">
      <c r="A89" s="35" t="s">
        <v>45</v>
      </c>
      <c r="B89" s="36" t="s">
        <v>50</v>
      </c>
      <c r="C89" s="37">
        <f t="shared" si="53"/>
        <v>200</v>
      </c>
      <c r="D89" s="37">
        <f t="shared" si="54"/>
        <v>0</v>
      </c>
      <c r="E89" s="37">
        <v>0</v>
      </c>
      <c r="F89" s="37">
        <v>0</v>
      </c>
      <c r="G89" s="37">
        <v>0</v>
      </c>
      <c r="H89" s="37">
        <f t="shared" si="55"/>
        <v>200</v>
      </c>
      <c r="I89" s="37">
        <v>200</v>
      </c>
      <c r="J89" s="37">
        <v>0</v>
      </c>
      <c r="K89" s="37">
        <v>0</v>
      </c>
      <c r="L89" s="37">
        <v>0</v>
      </c>
      <c r="M89" s="37">
        <f t="shared" si="56"/>
        <v>0</v>
      </c>
      <c r="N89" s="37">
        <v>0</v>
      </c>
      <c r="O89" s="37">
        <v>0</v>
      </c>
      <c r="P89" s="37">
        <v>0</v>
      </c>
      <c r="Q89" s="37">
        <v>0</v>
      </c>
      <c r="R89" s="37">
        <f t="shared" si="57"/>
        <v>200</v>
      </c>
      <c r="S89" s="37">
        <f t="shared" si="58"/>
        <v>200</v>
      </c>
      <c r="T89" s="37">
        <f t="shared" si="58"/>
        <v>0</v>
      </c>
      <c r="U89" s="37">
        <f t="shared" si="58"/>
        <v>0</v>
      </c>
      <c r="V89" s="37">
        <f t="shared" si="59"/>
        <v>0</v>
      </c>
      <c r="W89" s="38">
        <f t="shared" si="50"/>
        <v>0</v>
      </c>
      <c r="X89" s="38">
        <f t="shared" si="51"/>
        <v>0</v>
      </c>
      <c r="Y89" s="38"/>
      <c r="Z89" s="38"/>
      <c r="AA89" s="38"/>
    </row>
    <row r="90" spans="1:27" ht="26.25" hidden="1" customHeight="1">
      <c r="A90" s="35" t="s">
        <v>45</v>
      </c>
      <c r="B90" s="36" t="s">
        <v>51</v>
      </c>
      <c r="C90" s="37">
        <f t="shared" si="53"/>
        <v>0</v>
      </c>
      <c r="D90" s="37">
        <f t="shared" si="54"/>
        <v>0</v>
      </c>
      <c r="E90" s="37">
        <v>0</v>
      </c>
      <c r="F90" s="37">
        <v>0</v>
      </c>
      <c r="G90" s="37">
        <v>0</v>
      </c>
      <c r="H90" s="37">
        <f t="shared" si="55"/>
        <v>0</v>
      </c>
      <c r="I90" s="37">
        <v>0</v>
      </c>
      <c r="J90" s="37">
        <v>0</v>
      </c>
      <c r="K90" s="37">
        <v>0</v>
      </c>
      <c r="L90" s="37">
        <v>0</v>
      </c>
      <c r="M90" s="37">
        <f t="shared" si="56"/>
        <v>0</v>
      </c>
      <c r="N90" s="37">
        <v>0</v>
      </c>
      <c r="O90" s="37">
        <v>0</v>
      </c>
      <c r="P90" s="37">
        <v>0</v>
      </c>
      <c r="Q90" s="37">
        <v>0</v>
      </c>
      <c r="R90" s="37">
        <f t="shared" si="57"/>
        <v>0</v>
      </c>
      <c r="S90" s="37">
        <f t="shared" si="58"/>
        <v>0</v>
      </c>
      <c r="T90" s="37">
        <f t="shared" si="58"/>
        <v>0</v>
      </c>
      <c r="U90" s="37">
        <f t="shared" si="58"/>
        <v>0</v>
      </c>
      <c r="V90" s="37">
        <f t="shared" si="59"/>
        <v>0</v>
      </c>
      <c r="W90" s="38"/>
      <c r="X90" s="38"/>
      <c r="Y90" s="38"/>
      <c r="Z90" s="38"/>
      <c r="AA90" s="38"/>
    </row>
    <row r="91" spans="1:27" ht="20.25" hidden="1" customHeight="1">
      <c r="A91" s="35" t="s">
        <v>45</v>
      </c>
      <c r="B91" s="36" t="s">
        <v>52</v>
      </c>
      <c r="C91" s="37">
        <f t="shared" si="53"/>
        <v>601.20000000000005</v>
      </c>
      <c r="D91" s="37">
        <f t="shared" si="54"/>
        <v>0</v>
      </c>
      <c r="E91" s="37">
        <v>0</v>
      </c>
      <c r="F91" s="37">
        <v>0</v>
      </c>
      <c r="G91" s="37">
        <v>0</v>
      </c>
      <c r="H91" s="37">
        <f t="shared" si="55"/>
        <v>601.20000000000005</v>
      </c>
      <c r="I91" s="37">
        <v>600</v>
      </c>
      <c r="J91" s="37">
        <v>0</v>
      </c>
      <c r="K91" s="37">
        <v>1.2</v>
      </c>
      <c r="L91" s="37">
        <v>0</v>
      </c>
      <c r="M91" s="37">
        <f t="shared" si="56"/>
        <v>354.2</v>
      </c>
      <c r="N91" s="37">
        <v>353</v>
      </c>
      <c r="O91" s="37">
        <v>0</v>
      </c>
      <c r="P91" s="37">
        <v>1.2</v>
      </c>
      <c r="Q91" s="37">
        <v>0</v>
      </c>
      <c r="R91" s="37">
        <f t="shared" si="57"/>
        <v>247</v>
      </c>
      <c r="S91" s="37">
        <f t="shared" si="58"/>
        <v>247</v>
      </c>
      <c r="T91" s="37">
        <f t="shared" si="58"/>
        <v>0</v>
      </c>
      <c r="U91" s="37">
        <f t="shared" si="58"/>
        <v>0</v>
      </c>
      <c r="V91" s="37">
        <f t="shared" si="59"/>
        <v>0</v>
      </c>
      <c r="W91" s="38">
        <f t="shared" si="50"/>
        <v>0.58915502328675973</v>
      </c>
      <c r="X91" s="38">
        <f t="shared" si="51"/>
        <v>0.58833333333333337</v>
      </c>
      <c r="Y91" s="38"/>
      <c r="Z91" s="38">
        <f>P91/(G91+K91)</f>
        <v>1</v>
      </c>
      <c r="AA91" s="38"/>
    </row>
    <row r="92" spans="1:27" ht="15.75" hidden="1" customHeight="1">
      <c r="A92" s="35" t="s">
        <v>45</v>
      </c>
      <c r="B92" s="36" t="s">
        <v>53</v>
      </c>
      <c r="C92" s="37">
        <f t="shared" si="53"/>
        <v>1800</v>
      </c>
      <c r="D92" s="37">
        <f t="shared" si="54"/>
        <v>0</v>
      </c>
      <c r="E92" s="37">
        <v>0</v>
      </c>
      <c r="F92" s="37">
        <v>0</v>
      </c>
      <c r="G92" s="37">
        <v>0</v>
      </c>
      <c r="H92" s="37">
        <f t="shared" si="55"/>
        <v>1800</v>
      </c>
      <c r="I92" s="37">
        <v>1800</v>
      </c>
      <c r="J92" s="37">
        <v>0</v>
      </c>
      <c r="K92" s="37">
        <v>0</v>
      </c>
      <c r="L92" s="37">
        <v>0</v>
      </c>
      <c r="M92" s="37">
        <f t="shared" si="56"/>
        <v>951.8</v>
      </c>
      <c r="N92" s="37">
        <v>951.8</v>
      </c>
      <c r="O92" s="37">
        <v>0</v>
      </c>
      <c r="P92" s="37">
        <v>0</v>
      </c>
      <c r="Q92" s="37">
        <v>0</v>
      </c>
      <c r="R92" s="37">
        <f t="shared" si="57"/>
        <v>848.2</v>
      </c>
      <c r="S92" s="37">
        <f t="shared" si="58"/>
        <v>848.2</v>
      </c>
      <c r="T92" s="37">
        <f t="shared" si="58"/>
        <v>0</v>
      </c>
      <c r="U92" s="37">
        <f t="shared" si="58"/>
        <v>0</v>
      </c>
      <c r="V92" s="37">
        <f t="shared" si="59"/>
        <v>0</v>
      </c>
      <c r="W92" s="38">
        <f t="shared" si="50"/>
        <v>0.52877777777777779</v>
      </c>
      <c r="X92" s="38">
        <f t="shared" si="51"/>
        <v>0.52877777777777779</v>
      </c>
      <c r="Y92" s="38"/>
      <c r="Z92" s="38"/>
      <c r="AA92" s="38"/>
    </row>
    <row r="93" spans="1:27" ht="15.75" hidden="1" customHeight="1">
      <c r="A93" s="35" t="s">
        <v>45</v>
      </c>
      <c r="B93" s="36" t="s">
        <v>54</v>
      </c>
      <c r="C93" s="37">
        <f t="shared" si="53"/>
        <v>1038.8499999999999</v>
      </c>
      <c r="D93" s="37">
        <f t="shared" si="54"/>
        <v>0</v>
      </c>
      <c r="E93" s="37">
        <v>0</v>
      </c>
      <c r="F93" s="37">
        <v>0</v>
      </c>
      <c r="G93" s="37">
        <v>0</v>
      </c>
      <c r="H93" s="37">
        <f t="shared" si="55"/>
        <v>1038.8499999999999</v>
      </c>
      <c r="I93" s="37">
        <v>950</v>
      </c>
      <c r="J93" s="37">
        <v>0</v>
      </c>
      <c r="K93" s="37">
        <v>88.85</v>
      </c>
      <c r="L93" s="37">
        <v>0</v>
      </c>
      <c r="M93" s="37">
        <f t="shared" si="56"/>
        <v>649.08000000000004</v>
      </c>
      <c r="N93" s="37">
        <v>560</v>
      </c>
      <c r="O93" s="37">
        <v>0</v>
      </c>
      <c r="P93" s="37">
        <v>89.08</v>
      </c>
      <c r="Q93" s="37">
        <v>0</v>
      </c>
      <c r="R93" s="37">
        <f t="shared" si="57"/>
        <v>389.77</v>
      </c>
      <c r="S93" s="37">
        <f t="shared" si="58"/>
        <v>390</v>
      </c>
      <c r="T93" s="37">
        <f t="shared" si="58"/>
        <v>0</v>
      </c>
      <c r="U93" s="37">
        <f t="shared" si="58"/>
        <v>-0.23000000000000398</v>
      </c>
      <c r="V93" s="37">
        <f t="shared" si="59"/>
        <v>0</v>
      </c>
      <c r="W93" s="38">
        <f t="shared" si="50"/>
        <v>0.6248062761707659</v>
      </c>
      <c r="X93" s="38">
        <f t="shared" si="51"/>
        <v>0.58947368421052626</v>
      </c>
      <c r="Y93" s="38"/>
      <c r="Z93" s="38">
        <f>P93/(G93+K93)</f>
        <v>1.0025886325267306</v>
      </c>
      <c r="AA93" s="38"/>
    </row>
    <row r="94" spans="1:27" ht="15.75" hidden="1" customHeight="1">
      <c r="A94" s="35" t="s">
        <v>45</v>
      </c>
      <c r="B94" s="36" t="s">
        <v>55</v>
      </c>
      <c r="C94" s="37">
        <f t="shared" si="53"/>
        <v>600</v>
      </c>
      <c r="D94" s="37">
        <f t="shared" si="54"/>
        <v>0</v>
      </c>
      <c r="E94" s="37">
        <v>0</v>
      </c>
      <c r="F94" s="37">
        <v>0</v>
      </c>
      <c r="G94" s="37">
        <v>0</v>
      </c>
      <c r="H94" s="37">
        <f t="shared" si="55"/>
        <v>600</v>
      </c>
      <c r="I94" s="37">
        <v>600</v>
      </c>
      <c r="J94" s="37">
        <v>0</v>
      </c>
      <c r="K94" s="37">
        <v>0</v>
      </c>
      <c r="L94" s="37">
        <v>0</v>
      </c>
      <c r="M94" s="37">
        <f t="shared" si="56"/>
        <v>0</v>
      </c>
      <c r="N94" s="37">
        <v>0</v>
      </c>
      <c r="O94" s="37">
        <v>0</v>
      </c>
      <c r="P94" s="37">
        <v>0</v>
      </c>
      <c r="Q94" s="37">
        <v>0</v>
      </c>
      <c r="R94" s="37">
        <f t="shared" si="57"/>
        <v>600</v>
      </c>
      <c r="S94" s="37">
        <f t="shared" si="58"/>
        <v>600</v>
      </c>
      <c r="T94" s="37">
        <f t="shared" si="58"/>
        <v>0</v>
      </c>
      <c r="U94" s="37">
        <f t="shared" si="58"/>
        <v>0</v>
      </c>
      <c r="V94" s="37">
        <f t="shared" si="59"/>
        <v>0</v>
      </c>
      <c r="W94" s="38">
        <f t="shared" si="50"/>
        <v>0</v>
      </c>
      <c r="X94" s="38">
        <f t="shared" si="51"/>
        <v>0</v>
      </c>
      <c r="Y94" s="38"/>
      <c r="Z94" s="38"/>
      <c r="AA94" s="38"/>
    </row>
    <row r="95" spans="1:27" ht="15.75" hidden="1" customHeight="1">
      <c r="A95" s="35" t="s">
        <v>45</v>
      </c>
      <c r="B95" s="36" t="s">
        <v>56</v>
      </c>
      <c r="C95" s="37">
        <f t="shared" si="53"/>
        <v>1300</v>
      </c>
      <c r="D95" s="37">
        <f t="shared" si="54"/>
        <v>0</v>
      </c>
      <c r="E95" s="37">
        <v>0</v>
      </c>
      <c r="F95" s="37">
        <v>0</v>
      </c>
      <c r="G95" s="37">
        <v>0</v>
      </c>
      <c r="H95" s="37">
        <f t="shared" si="55"/>
        <v>1300</v>
      </c>
      <c r="I95" s="37">
        <v>1300</v>
      </c>
      <c r="J95" s="37">
        <v>0</v>
      </c>
      <c r="K95" s="37">
        <v>0</v>
      </c>
      <c r="L95" s="37">
        <v>0</v>
      </c>
      <c r="M95" s="37">
        <f t="shared" si="56"/>
        <v>0</v>
      </c>
      <c r="N95" s="37">
        <v>0</v>
      </c>
      <c r="O95" s="37">
        <v>0</v>
      </c>
      <c r="P95" s="37">
        <v>0</v>
      </c>
      <c r="Q95" s="37">
        <v>0</v>
      </c>
      <c r="R95" s="37">
        <f t="shared" si="57"/>
        <v>1300</v>
      </c>
      <c r="S95" s="37">
        <f t="shared" si="58"/>
        <v>1300</v>
      </c>
      <c r="T95" s="37">
        <f t="shared" si="58"/>
        <v>0</v>
      </c>
      <c r="U95" s="37">
        <f t="shared" si="58"/>
        <v>0</v>
      </c>
      <c r="V95" s="37">
        <f t="shared" si="59"/>
        <v>0</v>
      </c>
      <c r="W95" s="38">
        <f t="shared" si="50"/>
        <v>0</v>
      </c>
      <c r="X95" s="38">
        <f t="shared" si="51"/>
        <v>0</v>
      </c>
      <c r="Y95" s="38"/>
      <c r="Z95" s="38"/>
      <c r="AA95" s="38"/>
    </row>
    <row r="96" spans="1:27" ht="15.75" hidden="1" customHeight="1">
      <c r="A96" s="35" t="s">
        <v>45</v>
      </c>
      <c r="B96" s="36" t="s">
        <v>57</v>
      </c>
      <c r="C96" s="37">
        <f t="shared" si="53"/>
        <v>300</v>
      </c>
      <c r="D96" s="37">
        <f t="shared" si="54"/>
        <v>0</v>
      </c>
      <c r="E96" s="37">
        <v>0</v>
      </c>
      <c r="F96" s="37">
        <v>0</v>
      </c>
      <c r="G96" s="37">
        <v>0</v>
      </c>
      <c r="H96" s="37">
        <f t="shared" si="55"/>
        <v>300</v>
      </c>
      <c r="I96" s="37">
        <v>300</v>
      </c>
      <c r="J96" s="37">
        <v>0</v>
      </c>
      <c r="K96" s="37">
        <v>0</v>
      </c>
      <c r="L96" s="37">
        <v>0</v>
      </c>
      <c r="M96" s="37">
        <f t="shared" si="56"/>
        <v>0</v>
      </c>
      <c r="N96" s="37">
        <v>0</v>
      </c>
      <c r="O96" s="37">
        <v>0</v>
      </c>
      <c r="P96" s="37">
        <v>0</v>
      </c>
      <c r="Q96" s="37">
        <v>0</v>
      </c>
      <c r="R96" s="37">
        <f t="shared" si="57"/>
        <v>300</v>
      </c>
      <c r="S96" s="37">
        <f t="shared" si="58"/>
        <v>300</v>
      </c>
      <c r="T96" s="37">
        <f t="shared" si="58"/>
        <v>0</v>
      </c>
      <c r="U96" s="37">
        <f t="shared" si="58"/>
        <v>0</v>
      </c>
      <c r="V96" s="37">
        <f t="shared" si="59"/>
        <v>0</v>
      </c>
      <c r="W96" s="38">
        <f t="shared" si="50"/>
        <v>0</v>
      </c>
      <c r="X96" s="38">
        <f t="shared" si="51"/>
        <v>0</v>
      </c>
      <c r="Y96" s="38"/>
      <c r="Z96" s="38"/>
      <c r="AA96" s="38"/>
    </row>
    <row r="97" spans="1:27" ht="21" hidden="1">
      <c r="A97" s="35" t="s">
        <v>45</v>
      </c>
      <c r="B97" s="36" t="s">
        <v>58</v>
      </c>
      <c r="C97" s="37">
        <f t="shared" si="53"/>
        <v>279</v>
      </c>
      <c r="D97" s="37">
        <f t="shared" si="54"/>
        <v>0</v>
      </c>
      <c r="E97" s="37">
        <v>0</v>
      </c>
      <c r="F97" s="37">
        <v>0</v>
      </c>
      <c r="G97" s="37">
        <v>0</v>
      </c>
      <c r="H97" s="37">
        <f t="shared" si="55"/>
        <v>279</v>
      </c>
      <c r="I97" s="37">
        <v>279</v>
      </c>
      <c r="J97" s="37">
        <v>0</v>
      </c>
      <c r="K97" s="37">
        <v>0</v>
      </c>
      <c r="L97" s="37">
        <v>0</v>
      </c>
      <c r="M97" s="37">
        <f t="shared" si="56"/>
        <v>154.98000000000002</v>
      </c>
      <c r="N97" s="37">
        <v>154.98000000000002</v>
      </c>
      <c r="O97" s="37">
        <v>0</v>
      </c>
      <c r="P97" s="37">
        <v>0</v>
      </c>
      <c r="Q97" s="37">
        <v>0</v>
      </c>
      <c r="R97" s="37">
        <f t="shared" si="57"/>
        <v>124.01999999999998</v>
      </c>
      <c r="S97" s="37">
        <f t="shared" si="58"/>
        <v>124.01999999999998</v>
      </c>
      <c r="T97" s="37">
        <f t="shared" si="58"/>
        <v>0</v>
      </c>
      <c r="U97" s="37">
        <f t="shared" si="58"/>
        <v>0</v>
      </c>
      <c r="V97" s="37">
        <f t="shared" si="59"/>
        <v>0</v>
      </c>
      <c r="W97" s="38">
        <f t="shared" si="50"/>
        <v>0.55548387096774199</v>
      </c>
      <c r="X97" s="38">
        <f t="shared" si="51"/>
        <v>0.55548387096774199</v>
      </c>
      <c r="Y97" s="38"/>
      <c r="Z97" s="38"/>
      <c r="AA97" s="38"/>
    </row>
    <row r="98" spans="1:27" ht="18.75" hidden="1" customHeight="1">
      <c r="A98" s="35" t="s">
        <v>45</v>
      </c>
      <c r="B98" s="36" t="s">
        <v>59</v>
      </c>
      <c r="C98" s="37">
        <f t="shared" si="53"/>
        <v>1245</v>
      </c>
      <c r="D98" s="37">
        <f t="shared" si="54"/>
        <v>0</v>
      </c>
      <c r="E98" s="37">
        <v>0</v>
      </c>
      <c r="F98" s="37">
        <v>0</v>
      </c>
      <c r="G98" s="37">
        <v>0</v>
      </c>
      <c r="H98" s="37">
        <f t="shared" si="55"/>
        <v>1245</v>
      </c>
      <c r="I98" s="37">
        <v>1240</v>
      </c>
      <c r="J98" s="37">
        <v>0</v>
      </c>
      <c r="K98" s="37">
        <v>5</v>
      </c>
      <c r="L98" s="37">
        <v>0</v>
      </c>
      <c r="M98" s="37">
        <f t="shared" si="56"/>
        <v>255</v>
      </c>
      <c r="N98" s="37">
        <v>250</v>
      </c>
      <c r="O98" s="37">
        <v>0</v>
      </c>
      <c r="P98" s="37">
        <v>5</v>
      </c>
      <c r="Q98" s="37">
        <v>0</v>
      </c>
      <c r="R98" s="37">
        <f t="shared" si="57"/>
        <v>990</v>
      </c>
      <c r="S98" s="37">
        <f t="shared" si="58"/>
        <v>990</v>
      </c>
      <c r="T98" s="37">
        <f t="shared" si="58"/>
        <v>0</v>
      </c>
      <c r="U98" s="37">
        <f t="shared" si="58"/>
        <v>0</v>
      </c>
      <c r="V98" s="37">
        <f t="shared" si="59"/>
        <v>0</v>
      </c>
      <c r="W98" s="38">
        <f t="shared" si="50"/>
        <v>0.20481927710843373</v>
      </c>
      <c r="X98" s="38">
        <f t="shared" si="51"/>
        <v>0.20161290322580644</v>
      </c>
      <c r="Y98" s="38"/>
      <c r="Z98" s="38">
        <f>P98/(G98+K98)</f>
        <v>1</v>
      </c>
      <c r="AA98" s="38"/>
    </row>
    <row r="99" spans="1:27" ht="22.5" hidden="1" customHeight="1">
      <c r="A99" s="35" t="s">
        <v>45</v>
      </c>
      <c r="B99" s="36" t="s">
        <v>60</v>
      </c>
      <c r="C99" s="37">
        <f t="shared" si="53"/>
        <v>12500</v>
      </c>
      <c r="D99" s="37">
        <f t="shared" si="54"/>
        <v>0</v>
      </c>
      <c r="E99" s="37">
        <v>0</v>
      </c>
      <c r="F99" s="37">
        <v>0</v>
      </c>
      <c r="G99" s="37">
        <v>0</v>
      </c>
      <c r="H99" s="37">
        <f t="shared" si="55"/>
        <v>12500</v>
      </c>
      <c r="I99" s="37">
        <v>12500</v>
      </c>
      <c r="J99" s="37">
        <v>0</v>
      </c>
      <c r="K99" s="37">
        <v>0</v>
      </c>
      <c r="L99" s="37">
        <v>0</v>
      </c>
      <c r="M99" s="37">
        <f t="shared" si="56"/>
        <v>205.5</v>
      </c>
      <c r="N99" s="37">
        <v>205.5</v>
      </c>
      <c r="O99" s="37">
        <v>0</v>
      </c>
      <c r="P99" s="37">
        <v>0</v>
      </c>
      <c r="Q99" s="37">
        <v>0</v>
      </c>
      <c r="R99" s="37">
        <f t="shared" si="57"/>
        <v>12294.5</v>
      </c>
      <c r="S99" s="37">
        <f t="shared" si="58"/>
        <v>12294.5</v>
      </c>
      <c r="T99" s="37">
        <f t="shared" si="58"/>
        <v>0</v>
      </c>
      <c r="U99" s="37">
        <f t="shared" si="58"/>
        <v>0</v>
      </c>
      <c r="V99" s="37">
        <f t="shared" si="59"/>
        <v>0</v>
      </c>
      <c r="W99" s="38">
        <f t="shared" si="50"/>
        <v>1.644E-2</v>
      </c>
      <c r="X99" s="38">
        <f t="shared" si="51"/>
        <v>1.644E-2</v>
      </c>
      <c r="Y99" s="38"/>
      <c r="Z99" s="38"/>
      <c r="AA99" s="38"/>
    </row>
    <row r="100" spans="1:27" s="12" customFormat="1" ht="15.75" customHeight="1">
      <c r="A100" s="31" t="s">
        <v>67</v>
      </c>
      <c r="B100" s="32" t="s">
        <v>68</v>
      </c>
      <c r="C100" s="33">
        <f>+C101+C102</f>
        <v>32097</v>
      </c>
      <c r="D100" s="33">
        <f t="shared" ref="D100:V100" si="60">+D101+D102</f>
        <v>79</v>
      </c>
      <c r="E100" s="33">
        <f t="shared" si="60"/>
        <v>79</v>
      </c>
      <c r="F100" s="33">
        <f t="shared" si="60"/>
        <v>0</v>
      </c>
      <c r="G100" s="33">
        <f t="shared" si="60"/>
        <v>0</v>
      </c>
      <c r="H100" s="33">
        <f t="shared" si="60"/>
        <v>32018</v>
      </c>
      <c r="I100" s="33">
        <f t="shared" si="60"/>
        <v>18373</v>
      </c>
      <c r="J100" s="33">
        <f t="shared" si="60"/>
        <v>3050</v>
      </c>
      <c r="K100" s="33">
        <f t="shared" si="60"/>
        <v>0</v>
      </c>
      <c r="L100" s="33">
        <f t="shared" si="60"/>
        <v>10595</v>
      </c>
      <c r="M100" s="33">
        <f t="shared" si="60"/>
        <v>18182.927</v>
      </c>
      <c r="N100" s="33">
        <f t="shared" si="60"/>
        <v>6073.9269999999997</v>
      </c>
      <c r="O100" s="33">
        <f t="shared" si="60"/>
        <v>3050</v>
      </c>
      <c r="P100" s="33">
        <f t="shared" si="60"/>
        <v>0</v>
      </c>
      <c r="Q100" s="33">
        <f t="shared" si="60"/>
        <v>9059</v>
      </c>
      <c r="R100" s="33">
        <f t="shared" si="60"/>
        <v>13914.073</v>
      </c>
      <c r="S100" s="33">
        <f t="shared" si="60"/>
        <v>12378.073</v>
      </c>
      <c r="T100" s="33">
        <f t="shared" si="60"/>
        <v>0</v>
      </c>
      <c r="U100" s="33">
        <f t="shared" si="60"/>
        <v>0</v>
      </c>
      <c r="V100" s="33">
        <f t="shared" si="60"/>
        <v>1536</v>
      </c>
      <c r="W100" s="34">
        <f>M100/C100</f>
        <v>0.56649926784434679</v>
      </c>
      <c r="X100" s="34">
        <f>N100/(E100+I100)</f>
        <v>0.3291744526338608</v>
      </c>
      <c r="Y100" s="34">
        <f>O100/(F100+J100)</f>
        <v>1</v>
      </c>
      <c r="Z100" s="34"/>
      <c r="AA100" s="34">
        <f>Q100/L100</f>
        <v>0.85502595563945261</v>
      </c>
    </row>
    <row r="101" spans="1:27" ht="18.75" customHeight="1">
      <c r="A101" s="35" t="s">
        <v>42</v>
      </c>
      <c r="B101" s="36" t="s">
        <v>43</v>
      </c>
      <c r="C101" s="37">
        <f>+D101+H101</f>
        <v>20774</v>
      </c>
      <c r="D101" s="37">
        <f>SUM(E101:G101)</f>
        <v>79</v>
      </c>
      <c r="E101" s="37">
        <v>79</v>
      </c>
      <c r="F101" s="37">
        <v>0</v>
      </c>
      <c r="G101" s="37">
        <v>0</v>
      </c>
      <c r="H101" s="37">
        <f>SUM(I101:L101)</f>
        <v>20695</v>
      </c>
      <c r="I101" s="37">
        <v>7050</v>
      </c>
      <c r="J101" s="37">
        <v>3050</v>
      </c>
      <c r="K101" s="37">
        <v>0</v>
      </c>
      <c r="L101" s="37">
        <v>10595</v>
      </c>
      <c r="M101" s="37">
        <f>SUM(N101:Q101)</f>
        <v>16948</v>
      </c>
      <c r="N101" s="37">
        <v>4839</v>
      </c>
      <c r="O101" s="37">
        <v>3050</v>
      </c>
      <c r="P101" s="37">
        <v>0</v>
      </c>
      <c r="Q101" s="37">
        <v>9059</v>
      </c>
      <c r="R101" s="37">
        <f>SUM(S101:V101)</f>
        <v>3826</v>
      </c>
      <c r="S101" s="37">
        <f>(E101+I101)-N101</f>
        <v>2290</v>
      </c>
      <c r="T101" s="37">
        <f>(F101+J101)-O101</f>
        <v>0</v>
      </c>
      <c r="U101" s="37">
        <f>(G101+K101)-P101</f>
        <v>0</v>
      </c>
      <c r="V101" s="37">
        <f>L101-Q101</f>
        <v>1536</v>
      </c>
      <c r="W101" s="38">
        <f t="shared" ref="W101:W116" si="61">M101/C101</f>
        <v>0.81582747665350919</v>
      </c>
      <c r="X101" s="38">
        <f t="shared" ref="X101:X116" si="62">N101/(E101+I101)</f>
        <v>0.67877682704446629</v>
      </c>
      <c r="Y101" s="38">
        <f>O101/(F101+J101)</f>
        <v>1</v>
      </c>
      <c r="Z101" s="38"/>
      <c r="AA101" s="38">
        <f>Q101/L101</f>
        <v>0.85502595563945261</v>
      </c>
    </row>
    <row r="102" spans="1:27" ht="15.75" customHeight="1">
      <c r="A102" s="35" t="s">
        <v>42</v>
      </c>
      <c r="B102" s="36" t="s">
        <v>44</v>
      </c>
      <c r="C102" s="37">
        <f t="shared" ref="C102:V102" si="63">SUM(C103:C117)</f>
        <v>11323</v>
      </c>
      <c r="D102" s="37">
        <f t="shared" si="63"/>
        <v>0</v>
      </c>
      <c r="E102" s="37">
        <f t="shared" si="63"/>
        <v>0</v>
      </c>
      <c r="F102" s="37">
        <f t="shared" si="63"/>
        <v>0</v>
      </c>
      <c r="G102" s="37">
        <f t="shared" si="63"/>
        <v>0</v>
      </c>
      <c r="H102" s="37">
        <f t="shared" si="63"/>
        <v>11323</v>
      </c>
      <c r="I102" s="37">
        <f t="shared" si="63"/>
        <v>11323</v>
      </c>
      <c r="J102" s="37">
        <f t="shared" si="63"/>
        <v>0</v>
      </c>
      <c r="K102" s="37">
        <f t="shared" si="63"/>
        <v>0</v>
      </c>
      <c r="L102" s="37">
        <f t="shared" si="63"/>
        <v>0</v>
      </c>
      <c r="M102" s="37">
        <f t="shared" si="63"/>
        <v>1234.9270000000001</v>
      </c>
      <c r="N102" s="37">
        <f t="shared" si="63"/>
        <v>1234.9270000000001</v>
      </c>
      <c r="O102" s="37">
        <f t="shared" si="63"/>
        <v>0</v>
      </c>
      <c r="P102" s="37">
        <f t="shared" si="63"/>
        <v>0</v>
      </c>
      <c r="Q102" s="37">
        <f t="shared" si="63"/>
        <v>0</v>
      </c>
      <c r="R102" s="37">
        <f t="shared" si="63"/>
        <v>10088.073</v>
      </c>
      <c r="S102" s="37">
        <f t="shared" si="63"/>
        <v>10088.073</v>
      </c>
      <c r="T102" s="37">
        <f t="shared" si="63"/>
        <v>0</v>
      </c>
      <c r="U102" s="37">
        <f t="shared" si="63"/>
        <v>0</v>
      </c>
      <c r="V102" s="37">
        <f t="shared" si="63"/>
        <v>0</v>
      </c>
      <c r="W102" s="38">
        <f t="shared" si="61"/>
        <v>0.10906358738850129</v>
      </c>
      <c r="X102" s="38">
        <f t="shared" si="62"/>
        <v>0.10906358738850129</v>
      </c>
      <c r="Y102" s="38"/>
      <c r="Z102" s="38"/>
      <c r="AA102" s="38"/>
    </row>
    <row r="103" spans="1:27" ht="15.75" hidden="1" customHeight="1">
      <c r="A103" s="35" t="s">
        <v>45</v>
      </c>
      <c r="B103" s="36" t="s">
        <v>46</v>
      </c>
      <c r="C103" s="37">
        <f t="shared" ref="C103:C117" si="64">+D103+H103</f>
        <v>3700</v>
      </c>
      <c r="D103" s="37">
        <f t="shared" ref="D103:D117" si="65">SUM(E103:G103)</f>
        <v>0</v>
      </c>
      <c r="E103" s="37">
        <v>0</v>
      </c>
      <c r="F103" s="37">
        <v>0</v>
      </c>
      <c r="G103" s="37">
        <v>0</v>
      </c>
      <c r="H103" s="37">
        <f t="shared" ref="H103:H117" si="66">SUM(I103:L103)</f>
        <v>3700</v>
      </c>
      <c r="I103" s="37">
        <v>3700</v>
      </c>
      <c r="J103" s="37">
        <v>0</v>
      </c>
      <c r="K103" s="37">
        <v>0</v>
      </c>
      <c r="L103" s="37">
        <v>0</v>
      </c>
      <c r="M103" s="37">
        <f t="shared" ref="M103:M117" si="67">SUM(N103:Q103)</f>
        <v>805.18299999999999</v>
      </c>
      <c r="N103" s="37">
        <v>805.18299999999999</v>
      </c>
      <c r="O103" s="37">
        <v>0</v>
      </c>
      <c r="P103" s="37">
        <v>0</v>
      </c>
      <c r="Q103" s="37">
        <v>0</v>
      </c>
      <c r="R103" s="37">
        <f t="shared" ref="R103:R117" si="68">SUM(S103:V103)</f>
        <v>2894.817</v>
      </c>
      <c r="S103" s="37">
        <f t="shared" ref="S103:U117" si="69">(E103+I103)-N103</f>
        <v>2894.817</v>
      </c>
      <c r="T103" s="37">
        <f t="shared" si="69"/>
        <v>0</v>
      </c>
      <c r="U103" s="37">
        <f t="shared" si="69"/>
        <v>0</v>
      </c>
      <c r="V103" s="37">
        <f t="shared" ref="V103:V117" si="70">L103-Q103</f>
        <v>0</v>
      </c>
      <c r="W103" s="38">
        <f t="shared" si="61"/>
        <v>0.21761702702702704</v>
      </c>
      <c r="X103" s="38">
        <f t="shared" si="62"/>
        <v>0.21761702702702704</v>
      </c>
      <c r="Y103" s="38"/>
      <c r="Z103" s="38"/>
      <c r="AA103" s="38"/>
    </row>
    <row r="104" spans="1:27" ht="15.75" hidden="1" customHeight="1">
      <c r="A104" s="35" t="s">
        <v>45</v>
      </c>
      <c r="B104" s="36" t="s">
        <v>47</v>
      </c>
      <c r="C104" s="37">
        <f t="shared" si="64"/>
        <v>2580</v>
      </c>
      <c r="D104" s="37">
        <f t="shared" si="65"/>
        <v>0</v>
      </c>
      <c r="E104" s="37">
        <v>0</v>
      </c>
      <c r="F104" s="37">
        <v>0</v>
      </c>
      <c r="G104" s="37">
        <v>0</v>
      </c>
      <c r="H104" s="37">
        <f t="shared" si="66"/>
        <v>2580</v>
      </c>
      <c r="I104" s="37">
        <v>2580</v>
      </c>
      <c r="J104" s="37">
        <v>0</v>
      </c>
      <c r="K104" s="37">
        <v>0</v>
      </c>
      <c r="L104" s="37">
        <v>0</v>
      </c>
      <c r="M104" s="37">
        <f t="shared" si="67"/>
        <v>73.2</v>
      </c>
      <c r="N104" s="37">
        <v>73.2</v>
      </c>
      <c r="O104" s="37">
        <v>0</v>
      </c>
      <c r="P104" s="37">
        <v>0</v>
      </c>
      <c r="Q104" s="37">
        <v>0</v>
      </c>
      <c r="R104" s="37">
        <f t="shared" si="68"/>
        <v>2506.8000000000002</v>
      </c>
      <c r="S104" s="37">
        <f t="shared" si="69"/>
        <v>2506.8000000000002</v>
      </c>
      <c r="T104" s="37">
        <f t="shared" si="69"/>
        <v>0</v>
      </c>
      <c r="U104" s="37">
        <f t="shared" si="69"/>
        <v>0</v>
      </c>
      <c r="V104" s="37">
        <f t="shared" si="70"/>
        <v>0</v>
      </c>
      <c r="W104" s="38">
        <f t="shared" si="61"/>
        <v>2.8372093023255815E-2</v>
      </c>
      <c r="X104" s="38">
        <f t="shared" si="62"/>
        <v>2.8372093023255815E-2</v>
      </c>
      <c r="Y104" s="38"/>
      <c r="Z104" s="38"/>
      <c r="AA104" s="38"/>
    </row>
    <row r="105" spans="1:27" ht="15.75" hidden="1" customHeight="1">
      <c r="A105" s="35" t="s">
        <v>45</v>
      </c>
      <c r="B105" s="36" t="s">
        <v>48</v>
      </c>
      <c r="C105" s="37">
        <f t="shared" si="64"/>
        <v>330</v>
      </c>
      <c r="D105" s="37">
        <f t="shared" si="65"/>
        <v>0</v>
      </c>
      <c r="E105" s="37">
        <v>0</v>
      </c>
      <c r="F105" s="37">
        <v>0</v>
      </c>
      <c r="G105" s="37">
        <v>0</v>
      </c>
      <c r="H105" s="37">
        <f t="shared" si="66"/>
        <v>330</v>
      </c>
      <c r="I105" s="37">
        <v>330</v>
      </c>
      <c r="J105" s="37">
        <v>0</v>
      </c>
      <c r="K105" s="37">
        <v>0</v>
      </c>
      <c r="L105" s="37">
        <v>0</v>
      </c>
      <c r="M105" s="37">
        <f t="shared" si="67"/>
        <v>0</v>
      </c>
      <c r="N105" s="37">
        <v>0</v>
      </c>
      <c r="O105" s="37">
        <v>0</v>
      </c>
      <c r="P105" s="37">
        <v>0</v>
      </c>
      <c r="Q105" s="37">
        <v>0</v>
      </c>
      <c r="R105" s="37">
        <f t="shared" si="68"/>
        <v>330</v>
      </c>
      <c r="S105" s="37">
        <f t="shared" si="69"/>
        <v>330</v>
      </c>
      <c r="T105" s="37">
        <f t="shared" si="69"/>
        <v>0</v>
      </c>
      <c r="U105" s="37">
        <f t="shared" si="69"/>
        <v>0</v>
      </c>
      <c r="V105" s="37">
        <f t="shared" si="70"/>
        <v>0</v>
      </c>
      <c r="W105" s="38">
        <f t="shared" si="61"/>
        <v>0</v>
      </c>
      <c r="X105" s="38">
        <f t="shared" si="62"/>
        <v>0</v>
      </c>
      <c r="Y105" s="38"/>
      <c r="Z105" s="38"/>
      <c r="AA105" s="38"/>
    </row>
    <row r="106" spans="1:27" ht="24" hidden="1" customHeight="1">
      <c r="A106" s="35" t="s">
        <v>45</v>
      </c>
      <c r="B106" s="36" t="s">
        <v>49</v>
      </c>
      <c r="C106" s="37">
        <f t="shared" si="64"/>
        <v>330</v>
      </c>
      <c r="D106" s="37">
        <f t="shared" si="65"/>
        <v>0</v>
      </c>
      <c r="E106" s="37">
        <v>0</v>
      </c>
      <c r="F106" s="37">
        <v>0</v>
      </c>
      <c r="G106" s="37">
        <v>0</v>
      </c>
      <c r="H106" s="37">
        <f t="shared" si="66"/>
        <v>330</v>
      </c>
      <c r="I106" s="37">
        <v>330</v>
      </c>
      <c r="J106" s="37">
        <v>0</v>
      </c>
      <c r="K106" s="37">
        <v>0</v>
      </c>
      <c r="L106" s="37">
        <v>0</v>
      </c>
      <c r="M106" s="37">
        <f t="shared" si="67"/>
        <v>0</v>
      </c>
      <c r="N106" s="37">
        <v>0</v>
      </c>
      <c r="O106" s="37">
        <v>0</v>
      </c>
      <c r="P106" s="37">
        <v>0</v>
      </c>
      <c r="Q106" s="37">
        <v>0</v>
      </c>
      <c r="R106" s="37">
        <f t="shared" si="68"/>
        <v>330</v>
      </c>
      <c r="S106" s="37">
        <f t="shared" si="69"/>
        <v>330</v>
      </c>
      <c r="T106" s="37">
        <f t="shared" si="69"/>
        <v>0</v>
      </c>
      <c r="U106" s="37">
        <f t="shared" si="69"/>
        <v>0</v>
      </c>
      <c r="V106" s="37">
        <f t="shared" si="70"/>
        <v>0</v>
      </c>
      <c r="W106" s="38">
        <f t="shared" si="61"/>
        <v>0</v>
      </c>
      <c r="X106" s="38">
        <f t="shared" si="62"/>
        <v>0</v>
      </c>
      <c r="Y106" s="38"/>
      <c r="Z106" s="38"/>
      <c r="AA106" s="38"/>
    </row>
    <row r="107" spans="1:27" ht="25.5" hidden="1" customHeight="1">
      <c r="A107" s="35" t="s">
        <v>45</v>
      </c>
      <c r="B107" s="36" t="s">
        <v>50</v>
      </c>
      <c r="C107" s="37">
        <f t="shared" si="64"/>
        <v>200</v>
      </c>
      <c r="D107" s="37">
        <f t="shared" si="65"/>
        <v>0</v>
      </c>
      <c r="E107" s="37">
        <v>0</v>
      </c>
      <c r="F107" s="37">
        <v>0</v>
      </c>
      <c r="G107" s="37">
        <v>0</v>
      </c>
      <c r="H107" s="37">
        <f t="shared" si="66"/>
        <v>200</v>
      </c>
      <c r="I107" s="37">
        <v>200</v>
      </c>
      <c r="J107" s="37">
        <v>0</v>
      </c>
      <c r="K107" s="37">
        <v>0</v>
      </c>
      <c r="L107" s="37">
        <v>0</v>
      </c>
      <c r="M107" s="37">
        <f t="shared" si="67"/>
        <v>0</v>
      </c>
      <c r="N107" s="37">
        <v>0</v>
      </c>
      <c r="O107" s="37">
        <v>0</v>
      </c>
      <c r="P107" s="37">
        <v>0</v>
      </c>
      <c r="Q107" s="37">
        <v>0</v>
      </c>
      <c r="R107" s="37">
        <f t="shared" si="68"/>
        <v>200</v>
      </c>
      <c r="S107" s="37">
        <f t="shared" si="69"/>
        <v>200</v>
      </c>
      <c r="T107" s="37">
        <f t="shared" si="69"/>
        <v>0</v>
      </c>
      <c r="U107" s="37">
        <f t="shared" si="69"/>
        <v>0</v>
      </c>
      <c r="V107" s="37">
        <f t="shared" si="70"/>
        <v>0</v>
      </c>
      <c r="W107" s="38">
        <f t="shared" si="61"/>
        <v>0</v>
      </c>
      <c r="X107" s="38">
        <f t="shared" si="62"/>
        <v>0</v>
      </c>
      <c r="Y107" s="38"/>
      <c r="Z107" s="38"/>
      <c r="AA107" s="38"/>
    </row>
    <row r="108" spans="1:27" ht="26.25" hidden="1" customHeight="1">
      <c r="A108" s="35" t="s">
        <v>45</v>
      </c>
      <c r="B108" s="36" t="s">
        <v>51</v>
      </c>
      <c r="C108" s="37">
        <f t="shared" si="64"/>
        <v>0</v>
      </c>
      <c r="D108" s="37">
        <f t="shared" si="65"/>
        <v>0</v>
      </c>
      <c r="E108" s="37">
        <v>0</v>
      </c>
      <c r="F108" s="37">
        <v>0</v>
      </c>
      <c r="G108" s="37">
        <v>0</v>
      </c>
      <c r="H108" s="37">
        <f t="shared" si="66"/>
        <v>0</v>
      </c>
      <c r="I108" s="37">
        <v>0</v>
      </c>
      <c r="J108" s="37">
        <v>0</v>
      </c>
      <c r="K108" s="37">
        <v>0</v>
      </c>
      <c r="L108" s="37">
        <v>0</v>
      </c>
      <c r="M108" s="37">
        <f t="shared" si="67"/>
        <v>0</v>
      </c>
      <c r="N108" s="37">
        <v>0</v>
      </c>
      <c r="O108" s="37">
        <v>0</v>
      </c>
      <c r="P108" s="37">
        <v>0</v>
      </c>
      <c r="Q108" s="37">
        <v>0</v>
      </c>
      <c r="R108" s="37">
        <f t="shared" si="68"/>
        <v>0</v>
      </c>
      <c r="S108" s="37">
        <f t="shared" si="69"/>
        <v>0</v>
      </c>
      <c r="T108" s="37">
        <f t="shared" si="69"/>
        <v>0</v>
      </c>
      <c r="U108" s="37">
        <f t="shared" si="69"/>
        <v>0</v>
      </c>
      <c r="V108" s="37">
        <f t="shared" si="70"/>
        <v>0</v>
      </c>
      <c r="W108" s="38"/>
      <c r="X108" s="38"/>
      <c r="Y108" s="38"/>
      <c r="Z108" s="38"/>
      <c r="AA108" s="38"/>
    </row>
    <row r="109" spans="1:27" ht="20.25" hidden="1" customHeight="1">
      <c r="A109" s="35" t="s">
        <v>45</v>
      </c>
      <c r="B109" s="36" t="s">
        <v>52</v>
      </c>
      <c r="C109" s="37">
        <f t="shared" si="64"/>
        <v>440</v>
      </c>
      <c r="D109" s="37">
        <f t="shared" si="65"/>
        <v>0</v>
      </c>
      <c r="E109" s="37">
        <v>0</v>
      </c>
      <c r="F109" s="37">
        <v>0</v>
      </c>
      <c r="G109" s="37">
        <v>0</v>
      </c>
      <c r="H109" s="37">
        <f t="shared" si="66"/>
        <v>440</v>
      </c>
      <c r="I109" s="37">
        <v>440</v>
      </c>
      <c r="J109" s="37">
        <v>0</v>
      </c>
      <c r="K109" s="37">
        <v>0</v>
      </c>
      <c r="L109" s="37">
        <v>0</v>
      </c>
      <c r="M109" s="37">
        <f t="shared" si="67"/>
        <v>79.134</v>
      </c>
      <c r="N109" s="37">
        <v>79.134</v>
      </c>
      <c r="O109" s="37">
        <v>0</v>
      </c>
      <c r="P109" s="37">
        <v>0</v>
      </c>
      <c r="Q109" s="37">
        <v>0</v>
      </c>
      <c r="R109" s="37">
        <f t="shared" si="68"/>
        <v>360.86599999999999</v>
      </c>
      <c r="S109" s="37">
        <f t="shared" si="69"/>
        <v>360.86599999999999</v>
      </c>
      <c r="T109" s="37">
        <f t="shared" si="69"/>
        <v>0</v>
      </c>
      <c r="U109" s="37">
        <f t="shared" si="69"/>
        <v>0</v>
      </c>
      <c r="V109" s="37">
        <f t="shared" si="70"/>
        <v>0</v>
      </c>
      <c r="W109" s="38">
        <f t="shared" si="61"/>
        <v>0.17985000000000001</v>
      </c>
      <c r="X109" s="38">
        <f t="shared" si="62"/>
        <v>0.17985000000000001</v>
      </c>
      <c r="Y109" s="38"/>
      <c r="Z109" s="38"/>
      <c r="AA109" s="38"/>
    </row>
    <row r="110" spans="1:27" ht="15.75" hidden="1" customHeight="1">
      <c r="A110" s="35" t="s">
        <v>45</v>
      </c>
      <c r="B110" s="36" t="s">
        <v>53</v>
      </c>
      <c r="C110" s="37">
        <f t="shared" si="64"/>
        <v>1320</v>
      </c>
      <c r="D110" s="37">
        <f t="shared" si="65"/>
        <v>0</v>
      </c>
      <c r="E110" s="37">
        <v>0</v>
      </c>
      <c r="F110" s="37">
        <v>0</v>
      </c>
      <c r="G110" s="37">
        <v>0</v>
      </c>
      <c r="H110" s="37">
        <f t="shared" si="66"/>
        <v>1320</v>
      </c>
      <c r="I110" s="37">
        <v>1320</v>
      </c>
      <c r="J110" s="37">
        <v>0</v>
      </c>
      <c r="K110" s="37">
        <v>0</v>
      </c>
      <c r="L110" s="37">
        <v>0</v>
      </c>
      <c r="M110" s="37">
        <f t="shared" si="67"/>
        <v>163.41</v>
      </c>
      <c r="N110" s="37">
        <v>163.41</v>
      </c>
      <c r="O110" s="37">
        <v>0</v>
      </c>
      <c r="P110" s="37">
        <v>0</v>
      </c>
      <c r="Q110" s="37">
        <v>0</v>
      </c>
      <c r="R110" s="37">
        <f t="shared" si="68"/>
        <v>1156.5899999999999</v>
      </c>
      <c r="S110" s="37">
        <f t="shared" si="69"/>
        <v>1156.5899999999999</v>
      </c>
      <c r="T110" s="37">
        <f t="shared" si="69"/>
        <v>0</v>
      </c>
      <c r="U110" s="37">
        <f t="shared" si="69"/>
        <v>0</v>
      </c>
      <c r="V110" s="37">
        <f t="shared" si="70"/>
        <v>0</v>
      </c>
      <c r="W110" s="38">
        <f t="shared" si="61"/>
        <v>0.12379545454545454</v>
      </c>
      <c r="X110" s="38">
        <f t="shared" si="62"/>
        <v>0.12379545454545454</v>
      </c>
      <c r="Y110" s="38"/>
      <c r="Z110" s="38"/>
      <c r="AA110" s="38"/>
    </row>
    <row r="111" spans="1:27" ht="15.75" hidden="1" customHeight="1">
      <c r="A111" s="35" t="s">
        <v>45</v>
      </c>
      <c r="B111" s="36" t="s">
        <v>54</v>
      </c>
      <c r="C111" s="37">
        <f t="shared" si="64"/>
        <v>726</v>
      </c>
      <c r="D111" s="37">
        <f t="shared" si="65"/>
        <v>0</v>
      </c>
      <c r="E111" s="37">
        <v>0</v>
      </c>
      <c r="F111" s="37">
        <v>0</v>
      </c>
      <c r="G111" s="37">
        <v>0</v>
      </c>
      <c r="H111" s="37">
        <f t="shared" si="66"/>
        <v>726</v>
      </c>
      <c r="I111" s="37">
        <v>726</v>
      </c>
      <c r="J111" s="37">
        <v>0</v>
      </c>
      <c r="K111" s="37">
        <v>0</v>
      </c>
      <c r="L111" s="37">
        <v>0</v>
      </c>
      <c r="M111" s="37">
        <f t="shared" si="67"/>
        <v>40</v>
      </c>
      <c r="N111" s="37">
        <v>40</v>
      </c>
      <c r="O111" s="37">
        <v>0</v>
      </c>
      <c r="P111" s="37">
        <v>0</v>
      </c>
      <c r="Q111" s="37">
        <v>0</v>
      </c>
      <c r="R111" s="37">
        <f t="shared" si="68"/>
        <v>686</v>
      </c>
      <c r="S111" s="37">
        <f t="shared" si="69"/>
        <v>686</v>
      </c>
      <c r="T111" s="37">
        <f t="shared" si="69"/>
        <v>0</v>
      </c>
      <c r="U111" s="37">
        <f t="shared" si="69"/>
        <v>0</v>
      </c>
      <c r="V111" s="37">
        <f t="shared" si="70"/>
        <v>0</v>
      </c>
      <c r="W111" s="38">
        <f t="shared" si="61"/>
        <v>5.5096418732782371E-2</v>
      </c>
      <c r="X111" s="38">
        <f t="shared" si="62"/>
        <v>5.5096418732782371E-2</v>
      </c>
      <c r="Y111" s="38"/>
      <c r="Z111" s="38"/>
      <c r="AA111" s="38"/>
    </row>
    <row r="112" spans="1:27" ht="15.75" hidden="1" customHeight="1">
      <c r="A112" s="35" t="s">
        <v>45</v>
      </c>
      <c r="B112" s="36" t="s">
        <v>55</v>
      </c>
      <c r="C112" s="37">
        <f t="shared" si="64"/>
        <v>300</v>
      </c>
      <c r="D112" s="37">
        <f t="shared" si="65"/>
        <v>0</v>
      </c>
      <c r="E112" s="37">
        <v>0</v>
      </c>
      <c r="F112" s="37">
        <v>0</v>
      </c>
      <c r="G112" s="37">
        <v>0</v>
      </c>
      <c r="H112" s="37">
        <f t="shared" si="66"/>
        <v>300</v>
      </c>
      <c r="I112" s="37">
        <v>300</v>
      </c>
      <c r="J112" s="37">
        <v>0</v>
      </c>
      <c r="K112" s="37">
        <v>0</v>
      </c>
      <c r="L112" s="37">
        <v>0</v>
      </c>
      <c r="M112" s="37">
        <f t="shared" si="67"/>
        <v>0</v>
      </c>
      <c r="N112" s="37">
        <v>0</v>
      </c>
      <c r="O112" s="37">
        <v>0</v>
      </c>
      <c r="P112" s="37">
        <v>0</v>
      </c>
      <c r="Q112" s="37">
        <v>0</v>
      </c>
      <c r="R112" s="37">
        <f t="shared" si="68"/>
        <v>300</v>
      </c>
      <c r="S112" s="37">
        <f t="shared" si="69"/>
        <v>300</v>
      </c>
      <c r="T112" s="37">
        <f t="shared" si="69"/>
        <v>0</v>
      </c>
      <c r="U112" s="37">
        <f t="shared" si="69"/>
        <v>0</v>
      </c>
      <c r="V112" s="37">
        <f t="shared" si="70"/>
        <v>0</v>
      </c>
      <c r="W112" s="38">
        <f t="shared" si="61"/>
        <v>0</v>
      </c>
      <c r="X112" s="38">
        <f t="shared" si="62"/>
        <v>0</v>
      </c>
      <c r="Y112" s="38"/>
      <c r="Z112" s="38"/>
      <c r="AA112" s="38"/>
    </row>
    <row r="113" spans="1:27" ht="15.75" hidden="1" customHeight="1">
      <c r="A113" s="35" t="s">
        <v>45</v>
      </c>
      <c r="B113" s="36" t="s">
        <v>56</v>
      </c>
      <c r="C113" s="37">
        <f t="shared" si="64"/>
        <v>300</v>
      </c>
      <c r="D113" s="37">
        <f t="shared" si="65"/>
        <v>0</v>
      </c>
      <c r="E113" s="37">
        <v>0</v>
      </c>
      <c r="F113" s="37">
        <v>0</v>
      </c>
      <c r="G113" s="37">
        <v>0</v>
      </c>
      <c r="H113" s="37">
        <f t="shared" si="66"/>
        <v>300</v>
      </c>
      <c r="I113" s="37">
        <v>300</v>
      </c>
      <c r="J113" s="37">
        <v>0</v>
      </c>
      <c r="K113" s="37">
        <v>0</v>
      </c>
      <c r="L113" s="37">
        <v>0</v>
      </c>
      <c r="M113" s="37">
        <f t="shared" si="67"/>
        <v>0</v>
      </c>
      <c r="N113" s="37">
        <v>0</v>
      </c>
      <c r="O113" s="37">
        <v>0</v>
      </c>
      <c r="P113" s="37">
        <v>0</v>
      </c>
      <c r="Q113" s="37">
        <v>0</v>
      </c>
      <c r="R113" s="37">
        <f t="shared" si="68"/>
        <v>300</v>
      </c>
      <c r="S113" s="37">
        <f t="shared" si="69"/>
        <v>300</v>
      </c>
      <c r="T113" s="37">
        <f t="shared" si="69"/>
        <v>0</v>
      </c>
      <c r="U113" s="37">
        <f t="shared" si="69"/>
        <v>0</v>
      </c>
      <c r="V113" s="37">
        <f t="shared" si="70"/>
        <v>0</v>
      </c>
      <c r="W113" s="38">
        <f t="shared" si="61"/>
        <v>0</v>
      </c>
      <c r="X113" s="38">
        <f t="shared" si="62"/>
        <v>0</v>
      </c>
      <c r="Y113" s="38"/>
      <c r="Z113" s="38"/>
      <c r="AA113" s="38"/>
    </row>
    <row r="114" spans="1:27" ht="15.75" hidden="1" customHeight="1">
      <c r="A114" s="35" t="s">
        <v>45</v>
      </c>
      <c r="B114" s="36" t="s">
        <v>57</v>
      </c>
      <c r="C114" s="37">
        <f t="shared" si="64"/>
        <v>0</v>
      </c>
      <c r="D114" s="37">
        <f t="shared" si="65"/>
        <v>0</v>
      </c>
      <c r="E114" s="37">
        <v>0</v>
      </c>
      <c r="F114" s="37">
        <v>0</v>
      </c>
      <c r="G114" s="37">
        <v>0</v>
      </c>
      <c r="H114" s="37">
        <f t="shared" si="66"/>
        <v>0</v>
      </c>
      <c r="I114" s="37">
        <v>0</v>
      </c>
      <c r="J114" s="37">
        <v>0</v>
      </c>
      <c r="K114" s="37">
        <v>0</v>
      </c>
      <c r="L114" s="37">
        <v>0</v>
      </c>
      <c r="M114" s="37">
        <f t="shared" si="67"/>
        <v>0</v>
      </c>
      <c r="N114" s="37">
        <v>0</v>
      </c>
      <c r="O114" s="37">
        <v>0</v>
      </c>
      <c r="P114" s="37">
        <v>0</v>
      </c>
      <c r="Q114" s="37">
        <v>0</v>
      </c>
      <c r="R114" s="37">
        <f t="shared" si="68"/>
        <v>0</v>
      </c>
      <c r="S114" s="37">
        <f t="shared" si="69"/>
        <v>0</v>
      </c>
      <c r="T114" s="37">
        <f t="shared" si="69"/>
        <v>0</v>
      </c>
      <c r="U114" s="37">
        <f t="shared" si="69"/>
        <v>0</v>
      </c>
      <c r="V114" s="37">
        <f t="shared" si="70"/>
        <v>0</v>
      </c>
      <c r="W114" s="38"/>
      <c r="X114" s="38"/>
      <c r="Y114" s="38"/>
      <c r="Z114" s="38"/>
      <c r="AA114" s="38"/>
    </row>
    <row r="115" spans="1:27" ht="21" hidden="1">
      <c r="A115" s="35" t="s">
        <v>45</v>
      </c>
      <c r="B115" s="36" t="s">
        <v>58</v>
      </c>
      <c r="C115" s="37">
        <f t="shared" si="64"/>
        <v>161</v>
      </c>
      <c r="D115" s="37">
        <f t="shared" si="65"/>
        <v>0</v>
      </c>
      <c r="E115" s="37">
        <v>0</v>
      </c>
      <c r="F115" s="37">
        <v>0</v>
      </c>
      <c r="G115" s="37">
        <v>0</v>
      </c>
      <c r="H115" s="37">
        <f t="shared" si="66"/>
        <v>161</v>
      </c>
      <c r="I115" s="37">
        <v>161</v>
      </c>
      <c r="J115" s="37">
        <v>0</v>
      </c>
      <c r="K115" s="37">
        <v>0</v>
      </c>
      <c r="L115" s="37">
        <v>0</v>
      </c>
      <c r="M115" s="37">
        <f t="shared" si="67"/>
        <v>44</v>
      </c>
      <c r="N115" s="37">
        <v>44</v>
      </c>
      <c r="O115" s="37">
        <v>0</v>
      </c>
      <c r="P115" s="37">
        <v>0</v>
      </c>
      <c r="Q115" s="37">
        <v>0</v>
      </c>
      <c r="R115" s="37">
        <f t="shared" si="68"/>
        <v>117</v>
      </c>
      <c r="S115" s="37">
        <f t="shared" si="69"/>
        <v>117</v>
      </c>
      <c r="T115" s="37">
        <f t="shared" si="69"/>
        <v>0</v>
      </c>
      <c r="U115" s="37">
        <f t="shared" si="69"/>
        <v>0</v>
      </c>
      <c r="V115" s="37">
        <f t="shared" si="70"/>
        <v>0</v>
      </c>
      <c r="W115" s="38">
        <f t="shared" si="61"/>
        <v>0.27329192546583853</v>
      </c>
      <c r="X115" s="38">
        <f t="shared" si="62"/>
        <v>0.27329192546583853</v>
      </c>
      <c r="Y115" s="38"/>
      <c r="Z115" s="38"/>
      <c r="AA115" s="38"/>
    </row>
    <row r="116" spans="1:27" ht="18.75" hidden="1" customHeight="1">
      <c r="A116" s="35" t="s">
        <v>45</v>
      </c>
      <c r="B116" s="36" t="s">
        <v>59</v>
      </c>
      <c r="C116" s="37">
        <f t="shared" si="64"/>
        <v>936</v>
      </c>
      <c r="D116" s="37">
        <f t="shared" si="65"/>
        <v>0</v>
      </c>
      <c r="E116" s="37">
        <v>0</v>
      </c>
      <c r="F116" s="37">
        <v>0</v>
      </c>
      <c r="G116" s="37">
        <v>0</v>
      </c>
      <c r="H116" s="37">
        <f t="shared" si="66"/>
        <v>936</v>
      </c>
      <c r="I116" s="37">
        <v>936</v>
      </c>
      <c r="J116" s="37">
        <v>0</v>
      </c>
      <c r="K116" s="37">
        <v>0</v>
      </c>
      <c r="L116" s="37">
        <v>0</v>
      </c>
      <c r="M116" s="37">
        <f t="shared" si="67"/>
        <v>30</v>
      </c>
      <c r="N116" s="37">
        <v>30</v>
      </c>
      <c r="O116" s="37">
        <v>0</v>
      </c>
      <c r="P116" s="37">
        <v>0</v>
      </c>
      <c r="Q116" s="37">
        <v>0</v>
      </c>
      <c r="R116" s="37">
        <f t="shared" si="68"/>
        <v>906</v>
      </c>
      <c r="S116" s="37">
        <f t="shared" si="69"/>
        <v>906</v>
      </c>
      <c r="T116" s="37">
        <f t="shared" si="69"/>
        <v>0</v>
      </c>
      <c r="U116" s="37">
        <f t="shared" si="69"/>
        <v>0</v>
      </c>
      <c r="V116" s="37">
        <f t="shared" si="70"/>
        <v>0</v>
      </c>
      <c r="W116" s="38">
        <f t="shared" si="61"/>
        <v>3.2051282051282048E-2</v>
      </c>
      <c r="X116" s="38">
        <f t="shared" si="62"/>
        <v>3.2051282051282048E-2</v>
      </c>
      <c r="Y116" s="38"/>
      <c r="Z116" s="38"/>
      <c r="AA116" s="38"/>
    </row>
    <row r="117" spans="1:27" ht="22.5" hidden="1" customHeight="1">
      <c r="A117" s="35" t="s">
        <v>45</v>
      </c>
      <c r="B117" s="36" t="s">
        <v>60</v>
      </c>
      <c r="C117" s="37">
        <f t="shared" si="64"/>
        <v>0</v>
      </c>
      <c r="D117" s="37">
        <f t="shared" si="65"/>
        <v>0</v>
      </c>
      <c r="E117" s="37">
        <v>0</v>
      </c>
      <c r="F117" s="37">
        <v>0</v>
      </c>
      <c r="G117" s="37">
        <v>0</v>
      </c>
      <c r="H117" s="37">
        <f t="shared" si="66"/>
        <v>0</v>
      </c>
      <c r="I117" s="37">
        <v>0</v>
      </c>
      <c r="J117" s="37">
        <v>0</v>
      </c>
      <c r="K117" s="37">
        <v>0</v>
      </c>
      <c r="L117" s="37">
        <v>0</v>
      </c>
      <c r="M117" s="37">
        <f t="shared" si="67"/>
        <v>0</v>
      </c>
      <c r="N117" s="37">
        <v>0</v>
      </c>
      <c r="O117" s="37">
        <v>0</v>
      </c>
      <c r="P117" s="37">
        <v>0</v>
      </c>
      <c r="Q117" s="37">
        <v>0</v>
      </c>
      <c r="R117" s="37">
        <f t="shared" si="68"/>
        <v>0</v>
      </c>
      <c r="S117" s="37">
        <f t="shared" si="69"/>
        <v>0</v>
      </c>
      <c r="T117" s="37">
        <f t="shared" si="69"/>
        <v>0</v>
      </c>
      <c r="U117" s="37">
        <f t="shared" si="69"/>
        <v>0</v>
      </c>
      <c r="V117" s="37">
        <f t="shared" si="70"/>
        <v>0</v>
      </c>
      <c r="W117" s="38"/>
      <c r="X117" s="38"/>
      <c r="Y117" s="38"/>
      <c r="Z117" s="38"/>
      <c r="AA117" s="38"/>
    </row>
    <row r="118" spans="1:27" s="12" customFormat="1" ht="15.75" customHeight="1">
      <c r="A118" s="31" t="s">
        <v>69</v>
      </c>
      <c r="B118" s="32" t="s">
        <v>70</v>
      </c>
      <c r="C118" s="33">
        <f>+C119+C120</f>
        <v>51430</v>
      </c>
      <c r="D118" s="33">
        <f t="shared" ref="D118:V118" si="71">+D119+D120</f>
        <v>154</v>
      </c>
      <c r="E118" s="33">
        <f t="shared" si="71"/>
        <v>154</v>
      </c>
      <c r="F118" s="33">
        <f t="shared" si="71"/>
        <v>0</v>
      </c>
      <c r="G118" s="33">
        <f t="shared" si="71"/>
        <v>0</v>
      </c>
      <c r="H118" s="33">
        <f t="shared" si="71"/>
        <v>51276</v>
      </c>
      <c r="I118" s="33">
        <f t="shared" si="71"/>
        <v>30161</v>
      </c>
      <c r="J118" s="33">
        <f t="shared" si="71"/>
        <v>350</v>
      </c>
      <c r="K118" s="33">
        <f t="shared" si="71"/>
        <v>7228</v>
      </c>
      <c r="L118" s="33">
        <f t="shared" si="71"/>
        <v>13537</v>
      </c>
      <c r="M118" s="33">
        <f t="shared" si="71"/>
        <v>11457.226999999999</v>
      </c>
      <c r="N118" s="33">
        <f t="shared" si="71"/>
        <v>5026.7569999999996</v>
      </c>
      <c r="O118" s="33">
        <f t="shared" si="71"/>
        <v>0</v>
      </c>
      <c r="P118" s="33">
        <f t="shared" si="71"/>
        <v>1987.47</v>
      </c>
      <c r="Q118" s="33">
        <f t="shared" si="71"/>
        <v>4443</v>
      </c>
      <c r="R118" s="33">
        <f t="shared" si="71"/>
        <v>39972.773000000001</v>
      </c>
      <c r="S118" s="33">
        <f t="shared" si="71"/>
        <v>25288.243000000002</v>
      </c>
      <c r="T118" s="33">
        <f t="shared" si="71"/>
        <v>350</v>
      </c>
      <c r="U118" s="33">
        <f t="shared" si="71"/>
        <v>5240.5300000000007</v>
      </c>
      <c r="V118" s="33">
        <f t="shared" si="71"/>
        <v>9094</v>
      </c>
      <c r="W118" s="34">
        <f>M118/C118</f>
        <v>0.22277322574372932</v>
      </c>
      <c r="X118" s="34">
        <f>N118/(E118+I118)</f>
        <v>0.16581748309417779</v>
      </c>
      <c r="Y118" s="34">
        <f>O118/(F118+J118)</f>
        <v>0</v>
      </c>
      <c r="Z118" s="34">
        <f>P118/(G118+K118)</f>
        <v>0.27496817930271167</v>
      </c>
      <c r="AA118" s="34">
        <f>Q118/L118</f>
        <v>0.32821156829430448</v>
      </c>
    </row>
    <row r="119" spans="1:27" ht="18.75" customHeight="1">
      <c r="A119" s="35" t="s">
        <v>42</v>
      </c>
      <c r="B119" s="36" t="s">
        <v>43</v>
      </c>
      <c r="C119" s="37">
        <f>+D119+H119</f>
        <v>31664</v>
      </c>
      <c r="D119" s="37">
        <f>SUM(E119:G119)</f>
        <v>154</v>
      </c>
      <c r="E119" s="37">
        <v>154</v>
      </c>
      <c r="F119" s="37">
        <v>0</v>
      </c>
      <c r="G119" s="37">
        <v>0</v>
      </c>
      <c r="H119" s="37">
        <f>SUM(I119:L119)</f>
        <v>31510</v>
      </c>
      <c r="I119" s="37">
        <v>11240</v>
      </c>
      <c r="J119" s="37">
        <v>350</v>
      </c>
      <c r="K119" s="37">
        <v>6383</v>
      </c>
      <c r="L119" s="37">
        <v>13537</v>
      </c>
      <c r="M119" s="37">
        <f>SUM(N119:Q119)</f>
        <v>9903.89</v>
      </c>
      <c r="N119" s="37">
        <v>3497.58</v>
      </c>
      <c r="O119" s="37">
        <v>0</v>
      </c>
      <c r="P119" s="37">
        <v>1963.31</v>
      </c>
      <c r="Q119" s="37">
        <v>4443</v>
      </c>
      <c r="R119" s="37">
        <f>SUM(S119:V119)</f>
        <v>21760.11</v>
      </c>
      <c r="S119" s="37">
        <f>(E119+I119)-N119</f>
        <v>7896.42</v>
      </c>
      <c r="T119" s="37">
        <f>(F119+J119)-O119</f>
        <v>350</v>
      </c>
      <c r="U119" s="37">
        <f>(G119+K119)-P119</f>
        <v>4419.6900000000005</v>
      </c>
      <c r="V119" s="37">
        <f>L119-Q119</f>
        <v>9094</v>
      </c>
      <c r="W119" s="38">
        <f t="shared" ref="W119:W134" si="72">M119/C119</f>
        <v>0.31278076048509346</v>
      </c>
      <c r="X119" s="38">
        <f t="shared" ref="X119:X134" si="73">N119/(E119+I119)</f>
        <v>0.30696682464454977</v>
      </c>
      <c r="Y119" s="38">
        <f>O119/(F119+J119)</f>
        <v>0</v>
      </c>
      <c r="Z119" s="38">
        <f t="shared" ref="Z119:Z134" si="74">P119/(G119+K119)</f>
        <v>0.30758420805263981</v>
      </c>
      <c r="AA119" s="38">
        <f>Q119/L119</f>
        <v>0.32821156829430448</v>
      </c>
    </row>
    <row r="120" spans="1:27" ht="15.75" customHeight="1">
      <c r="A120" s="35" t="s">
        <v>42</v>
      </c>
      <c r="B120" s="36" t="s">
        <v>44</v>
      </c>
      <c r="C120" s="37">
        <f t="shared" ref="C120:V120" si="75">SUM(C121:C135)</f>
        <v>19766</v>
      </c>
      <c r="D120" s="37">
        <f t="shared" si="75"/>
        <v>0</v>
      </c>
      <c r="E120" s="37">
        <f t="shared" si="75"/>
        <v>0</v>
      </c>
      <c r="F120" s="37">
        <f t="shared" si="75"/>
        <v>0</v>
      </c>
      <c r="G120" s="37">
        <f t="shared" si="75"/>
        <v>0</v>
      </c>
      <c r="H120" s="37">
        <f t="shared" si="75"/>
        <v>19766</v>
      </c>
      <c r="I120" s="37">
        <f t="shared" si="75"/>
        <v>18921</v>
      </c>
      <c r="J120" s="37">
        <f t="shared" si="75"/>
        <v>0</v>
      </c>
      <c r="K120" s="37">
        <f t="shared" si="75"/>
        <v>845</v>
      </c>
      <c r="L120" s="37">
        <f t="shared" si="75"/>
        <v>0</v>
      </c>
      <c r="M120" s="37">
        <f t="shared" si="75"/>
        <v>1553.337</v>
      </c>
      <c r="N120" s="37">
        <f t="shared" si="75"/>
        <v>1529.1770000000001</v>
      </c>
      <c r="O120" s="37">
        <f t="shared" si="75"/>
        <v>0</v>
      </c>
      <c r="P120" s="37">
        <f t="shared" si="75"/>
        <v>24.16</v>
      </c>
      <c r="Q120" s="37">
        <f t="shared" si="75"/>
        <v>0</v>
      </c>
      <c r="R120" s="37">
        <f t="shared" si="75"/>
        <v>18212.663</v>
      </c>
      <c r="S120" s="37">
        <f t="shared" si="75"/>
        <v>17391.823</v>
      </c>
      <c r="T120" s="37">
        <f t="shared" si="75"/>
        <v>0</v>
      </c>
      <c r="U120" s="37">
        <f t="shared" si="75"/>
        <v>820.84</v>
      </c>
      <c r="V120" s="37">
        <f t="shared" si="75"/>
        <v>0</v>
      </c>
      <c r="W120" s="38">
        <f t="shared" si="72"/>
        <v>7.8586309824951933E-2</v>
      </c>
      <c r="X120" s="38">
        <f t="shared" si="73"/>
        <v>8.0819037048781781E-2</v>
      </c>
      <c r="Y120" s="38"/>
      <c r="Z120" s="38">
        <f t="shared" si="74"/>
        <v>2.859171597633136E-2</v>
      </c>
      <c r="AA120" s="38"/>
    </row>
    <row r="121" spans="1:27" ht="15.75" hidden="1" customHeight="1">
      <c r="A121" s="35" t="s">
        <v>45</v>
      </c>
      <c r="B121" s="36" t="s">
        <v>46</v>
      </c>
      <c r="C121" s="37">
        <f t="shared" ref="C121:C135" si="76">+D121+H121</f>
        <v>4590</v>
      </c>
      <c r="D121" s="37">
        <f t="shared" ref="D121:D135" si="77">SUM(E121:G121)</f>
        <v>0</v>
      </c>
      <c r="E121" s="37">
        <v>0</v>
      </c>
      <c r="F121" s="37">
        <v>0</v>
      </c>
      <c r="G121" s="37">
        <v>0</v>
      </c>
      <c r="H121" s="37">
        <f t="shared" ref="H121:H135" si="78">SUM(I121:L121)</f>
        <v>4590</v>
      </c>
      <c r="I121" s="37">
        <v>4590</v>
      </c>
      <c r="J121" s="37">
        <v>0</v>
      </c>
      <c r="K121" s="37">
        <v>0</v>
      </c>
      <c r="L121" s="37">
        <v>0</v>
      </c>
      <c r="M121" s="37">
        <f t="shared" ref="M121:M135" si="79">SUM(N121:Q121)</f>
        <v>768.85699999999997</v>
      </c>
      <c r="N121" s="37">
        <v>768.85699999999997</v>
      </c>
      <c r="O121" s="37">
        <v>0</v>
      </c>
      <c r="P121" s="37">
        <v>0</v>
      </c>
      <c r="Q121" s="37">
        <v>0</v>
      </c>
      <c r="R121" s="37">
        <f t="shared" ref="R121:R135" si="80">SUM(S121:V121)</f>
        <v>3821.143</v>
      </c>
      <c r="S121" s="37">
        <f t="shared" ref="S121:U135" si="81">(E121+I121)-N121</f>
        <v>3821.143</v>
      </c>
      <c r="T121" s="37">
        <f t="shared" si="81"/>
        <v>0</v>
      </c>
      <c r="U121" s="37">
        <f t="shared" si="81"/>
        <v>0</v>
      </c>
      <c r="V121" s="37">
        <f t="shared" ref="V121:V135" si="82">L121-Q121</f>
        <v>0</v>
      </c>
      <c r="W121" s="38">
        <f t="shared" si="72"/>
        <v>0.1675069716775599</v>
      </c>
      <c r="X121" s="38">
        <f t="shared" si="73"/>
        <v>0.1675069716775599</v>
      </c>
      <c r="Y121" s="38"/>
      <c r="Z121" s="38"/>
      <c r="AA121" s="38"/>
    </row>
    <row r="122" spans="1:27" ht="15.75" hidden="1" customHeight="1">
      <c r="A122" s="35" t="s">
        <v>45</v>
      </c>
      <c r="B122" s="36" t="s">
        <v>47</v>
      </c>
      <c r="C122" s="37">
        <f t="shared" si="76"/>
        <v>7050</v>
      </c>
      <c r="D122" s="37">
        <f t="shared" si="77"/>
        <v>0</v>
      </c>
      <c r="E122" s="37">
        <v>0</v>
      </c>
      <c r="F122" s="37">
        <v>0</v>
      </c>
      <c r="G122" s="37">
        <v>0</v>
      </c>
      <c r="H122" s="37">
        <f t="shared" si="78"/>
        <v>7050</v>
      </c>
      <c r="I122" s="37">
        <v>6806</v>
      </c>
      <c r="J122" s="37">
        <v>0</v>
      </c>
      <c r="K122" s="37">
        <v>244</v>
      </c>
      <c r="L122" s="37">
        <v>0</v>
      </c>
      <c r="M122" s="37">
        <f t="shared" si="79"/>
        <v>236.17000000000002</v>
      </c>
      <c r="N122" s="37">
        <v>236.17000000000002</v>
      </c>
      <c r="O122" s="37">
        <v>0</v>
      </c>
      <c r="P122" s="37">
        <v>0</v>
      </c>
      <c r="Q122" s="37">
        <v>0</v>
      </c>
      <c r="R122" s="37">
        <f t="shared" si="80"/>
        <v>6813.83</v>
      </c>
      <c r="S122" s="37">
        <f t="shared" si="81"/>
        <v>6569.83</v>
      </c>
      <c r="T122" s="37">
        <f t="shared" si="81"/>
        <v>0</v>
      </c>
      <c r="U122" s="37">
        <f t="shared" si="81"/>
        <v>244</v>
      </c>
      <c r="V122" s="37">
        <f t="shared" si="82"/>
        <v>0</v>
      </c>
      <c r="W122" s="38">
        <f t="shared" si="72"/>
        <v>3.3499290780141848E-2</v>
      </c>
      <c r="X122" s="38">
        <f t="shared" si="73"/>
        <v>3.4700264472524243E-2</v>
      </c>
      <c r="Y122" s="38"/>
      <c r="Z122" s="38">
        <f t="shared" si="74"/>
        <v>0</v>
      </c>
      <c r="AA122" s="38"/>
    </row>
    <row r="123" spans="1:27" ht="15.75" hidden="1" customHeight="1">
      <c r="A123" s="35" t="s">
        <v>45</v>
      </c>
      <c r="B123" s="36" t="s">
        <v>48</v>
      </c>
      <c r="C123" s="37">
        <f t="shared" si="76"/>
        <v>410</v>
      </c>
      <c r="D123" s="37">
        <f t="shared" si="77"/>
        <v>0</v>
      </c>
      <c r="E123" s="37">
        <v>0</v>
      </c>
      <c r="F123" s="37">
        <v>0</v>
      </c>
      <c r="G123" s="37">
        <v>0</v>
      </c>
      <c r="H123" s="37">
        <f t="shared" si="78"/>
        <v>410</v>
      </c>
      <c r="I123" s="37">
        <v>405</v>
      </c>
      <c r="J123" s="37">
        <v>0</v>
      </c>
      <c r="K123" s="37">
        <v>5</v>
      </c>
      <c r="L123" s="37">
        <v>0</v>
      </c>
      <c r="M123" s="37">
        <f t="shared" si="79"/>
        <v>0</v>
      </c>
      <c r="N123" s="37">
        <v>0</v>
      </c>
      <c r="O123" s="37">
        <v>0</v>
      </c>
      <c r="P123" s="37">
        <v>0</v>
      </c>
      <c r="Q123" s="37">
        <v>0</v>
      </c>
      <c r="R123" s="37">
        <f t="shared" si="80"/>
        <v>410</v>
      </c>
      <c r="S123" s="37">
        <f t="shared" si="81"/>
        <v>405</v>
      </c>
      <c r="T123" s="37">
        <f t="shared" si="81"/>
        <v>0</v>
      </c>
      <c r="U123" s="37">
        <f t="shared" si="81"/>
        <v>5</v>
      </c>
      <c r="V123" s="37">
        <f t="shared" si="82"/>
        <v>0</v>
      </c>
      <c r="W123" s="38">
        <f t="shared" si="72"/>
        <v>0</v>
      </c>
      <c r="X123" s="38">
        <f t="shared" si="73"/>
        <v>0</v>
      </c>
      <c r="Y123" s="38"/>
      <c r="Z123" s="38">
        <f t="shared" si="74"/>
        <v>0</v>
      </c>
      <c r="AA123" s="38"/>
    </row>
    <row r="124" spans="1:27" ht="24" hidden="1" customHeight="1">
      <c r="A124" s="35" t="s">
        <v>45</v>
      </c>
      <c r="B124" s="36" t="s">
        <v>49</v>
      </c>
      <c r="C124" s="37">
        <f t="shared" si="76"/>
        <v>410</v>
      </c>
      <c r="D124" s="37">
        <f t="shared" si="77"/>
        <v>0</v>
      </c>
      <c r="E124" s="37">
        <v>0</v>
      </c>
      <c r="F124" s="37">
        <v>0</v>
      </c>
      <c r="G124" s="37">
        <v>0</v>
      </c>
      <c r="H124" s="37">
        <f t="shared" si="78"/>
        <v>410</v>
      </c>
      <c r="I124" s="37">
        <v>405</v>
      </c>
      <c r="J124" s="37">
        <v>0</v>
      </c>
      <c r="K124" s="37">
        <v>5</v>
      </c>
      <c r="L124" s="37">
        <v>0</v>
      </c>
      <c r="M124" s="37">
        <f t="shared" si="79"/>
        <v>0</v>
      </c>
      <c r="N124" s="37">
        <v>0</v>
      </c>
      <c r="O124" s="37">
        <v>0</v>
      </c>
      <c r="P124" s="37">
        <v>0</v>
      </c>
      <c r="Q124" s="37">
        <v>0</v>
      </c>
      <c r="R124" s="37">
        <f t="shared" si="80"/>
        <v>410</v>
      </c>
      <c r="S124" s="37">
        <f t="shared" si="81"/>
        <v>405</v>
      </c>
      <c r="T124" s="37">
        <f t="shared" si="81"/>
        <v>0</v>
      </c>
      <c r="U124" s="37">
        <f t="shared" si="81"/>
        <v>5</v>
      </c>
      <c r="V124" s="37">
        <f t="shared" si="82"/>
        <v>0</v>
      </c>
      <c r="W124" s="38">
        <f t="shared" si="72"/>
        <v>0</v>
      </c>
      <c r="X124" s="38">
        <f t="shared" si="73"/>
        <v>0</v>
      </c>
      <c r="Y124" s="38"/>
      <c r="Z124" s="38">
        <f t="shared" si="74"/>
        <v>0</v>
      </c>
      <c r="AA124" s="38"/>
    </row>
    <row r="125" spans="1:27" ht="25.5" hidden="1" customHeight="1">
      <c r="A125" s="35" t="s">
        <v>45</v>
      </c>
      <c r="B125" s="36" t="s">
        <v>50</v>
      </c>
      <c r="C125" s="37">
        <f t="shared" si="76"/>
        <v>200</v>
      </c>
      <c r="D125" s="37">
        <f t="shared" si="77"/>
        <v>0</v>
      </c>
      <c r="E125" s="37">
        <v>0</v>
      </c>
      <c r="F125" s="37">
        <v>0</v>
      </c>
      <c r="G125" s="37">
        <v>0</v>
      </c>
      <c r="H125" s="37">
        <f t="shared" si="78"/>
        <v>200</v>
      </c>
      <c r="I125" s="37">
        <v>200</v>
      </c>
      <c r="J125" s="37">
        <v>0</v>
      </c>
      <c r="K125" s="37">
        <v>0</v>
      </c>
      <c r="L125" s="37">
        <v>0</v>
      </c>
      <c r="M125" s="37">
        <f t="shared" si="79"/>
        <v>0</v>
      </c>
      <c r="N125" s="37">
        <v>0</v>
      </c>
      <c r="O125" s="37">
        <v>0</v>
      </c>
      <c r="P125" s="37">
        <v>0</v>
      </c>
      <c r="Q125" s="37">
        <v>0</v>
      </c>
      <c r="R125" s="37">
        <f t="shared" si="80"/>
        <v>200</v>
      </c>
      <c r="S125" s="37">
        <f t="shared" si="81"/>
        <v>200</v>
      </c>
      <c r="T125" s="37">
        <f t="shared" si="81"/>
        <v>0</v>
      </c>
      <c r="U125" s="37">
        <f t="shared" si="81"/>
        <v>0</v>
      </c>
      <c r="V125" s="37">
        <f t="shared" si="82"/>
        <v>0</v>
      </c>
      <c r="W125" s="38">
        <f t="shared" si="72"/>
        <v>0</v>
      </c>
      <c r="X125" s="38">
        <f t="shared" si="73"/>
        <v>0</v>
      </c>
      <c r="Y125" s="38"/>
      <c r="Z125" s="38"/>
      <c r="AA125" s="38"/>
    </row>
    <row r="126" spans="1:27" ht="26.25" hidden="1" customHeight="1">
      <c r="A126" s="35" t="s">
        <v>45</v>
      </c>
      <c r="B126" s="36" t="s">
        <v>51</v>
      </c>
      <c r="C126" s="37">
        <f t="shared" si="76"/>
        <v>0</v>
      </c>
      <c r="D126" s="37">
        <f t="shared" si="77"/>
        <v>0</v>
      </c>
      <c r="E126" s="37">
        <v>0</v>
      </c>
      <c r="F126" s="37">
        <v>0</v>
      </c>
      <c r="G126" s="37">
        <v>0</v>
      </c>
      <c r="H126" s="37">
        <f t="shared" si="78"/>
        <v>0</v>
      </c>
      <c r="I126" s="37">
        <v>0</v>
      </c>
      <c r="J126" s="37">
        <v>0</v>
      </c>
      <c r="K126" s="37">
        <v>0</v>
      </c>
      <c r="L126" s="37">
        <v>0</v>
      </c>
      <c r="M126" s="37">
        <f t="shared" si="79"/>
        <v>0</v>
      </c>
      <c r="N126" s="37">
        <v>0</v>
      </c>
      <c r="O126" s="37">
        <v>0</v>
      </c>
      <c r="P126" s="37">
        <v>0</v>
      </c>
      <c r="Q126" s="37">
        <v>0</v>
      </c>
      <c r="R126" s="37">
        <f t="shared" si="80"/>
        <v>0</v>
      </c>
      <c r="S126" s="37">
        <f t="shared" si="81"/>
        <v>0</v>
      </c>
      <c r="T126" s="37">
        <f t="shared" si="81"/>
        <v>0</v>
      </c>
      <c r="U126" s="37">
        <f t="shared" si="81"/>
        <v>0</v>
      </c>
      <c r="V126" s="37">
        <f t="shared" si="82"/>
        <v>0</v>
      </c>
      <c r="W126" s="38"/>
      <c r="X126" s="38"/>
      <c r="Y126" s="38"/>
      <c r="Z126" s="38"/>
      <c r="AA126" s="38"/>
    </row>
    <row r="127" spans="1:27" ht="20.25" hidden="1" customHeight="1">
      <c r="A127" s="35" t="s">
        <v>45</v>
      </c>
      <c r="B127" s="36" t="s">
        <v>52</v>
      </c>
      <c r="C127" s="37">
        <f t="shared" si="76"/>
        <v>550</v>
      </c>
      <c r="D127" s="37">
        <f t="shared" si="77"/>
        <v>0</v>
      </c>
      <c r="E127" s="37">
        <v>0</v>
      </c>
      <c r="F127" s="37">
        <v>0</v>
      </c>
      <c r="G127" s="37">
        <v>0</v>
      </c>
      <c r="H127" s="37">
        <f t="shared" si="78"/>
        <v>550</v>
      </c>
      <c r="I127" s="37">
        <v>540</v>
      </c>
      <c r="J127" s="37">
        <v>0</v>
      </c>
      <c r="K127" s="37">
        <v>10</v>
      </c>
      <c r="L127" s="37">
        <v>0</v>
      </c>
      <c r="M127" s="37">
        <f t="shared" si="79"/>
        <v>75</v>
      </c>
      <c r="N127" s="37">
        <v>75</v>
      </c>
      <c r="O127" s="37">
        <v>0</v>
      </c>
      <c r="P127" s="37">
        <v>0</v>
      </c>
      <c r="Q127" s="37">
        <v>0</v>
      </c>
      <c r="R127" s="37">
        <f t="shared" si="80"/>
        <v>475</v>
      </c>
      <c r="S127" s="37">
        <f t="shared" si="81"/>
        <v>465</v>
      </c>
      <c r="T127" s="37">
        <f t="shared" si="81"/>
        <v>0</v>
      </c>
      <c r="U127" s="37">
        <f t="shared" si="81"/>
        <v>10</v>
      </c>
      <c r="V127" s="37">
        <f t="shared" si="82"/>
        <v>0</v>
      </c>
      <c r="W127" s="38">
        <f t="shared" si="72"/>
        <v>0.13636363636363635</v>
      </c>
      <c r="X127" s="38">
        <f t="shared" si="73"/>
        <v>0.1388888888888889</v>
      </c>
      <c r="Y127" s="38"/>
      <c r="Z127" s="38">
        <f t="shared" si="74"/>
        <v>0</v>
      </c>
      <c r="AA127" s="38"/>
    </row>
    <row r="128" spans="1:27" ht="15.75" hidden="1" customHeight="1">
      <c r="A128" s="35" t="s">
        <v>45</v>
      </c>
      <c r="B128" s="36" t="s">
        <v>53</v>
      </c>
      <c r="C128" s="37">
        <f t="shared" si="76"/>
        <v>3277</v>
      </c>
      <c r="D128" s="37">
        <f t="shared" si="77"/>
        <v>0</v>
      </c>
      <c r="E128" s="37">
        <v>0</v>
      </c>
      <c r="F128" s="37">
        <v>0</v>
      </c>
      <c r="G128" s="37">
        <v>0</v>
      </c>
      <c r="H128" s="37">
        <f t="shared" si="78"/>
        <v>3277</v>
      </c>
      <c r="I128" s="37">
        <v>3129</v>
      </c>
      <c r="J128" s="37">
        <v>0</v>
      </c>
      <c r="K128" s="37">
        <v>148</v>
      </c>
      <c r="L128" s="37">
        <v>0</v>
      </c>
      <c r="M128" s="37">
        <f t="shared" si="79"/>
        <v>224.31</v>
      </c>
      <c r="N128" s="37">
        <v>200.15</v>
      </c>
      <c r="O128" s="37">
        <v>0</v>
      </c>
      <c r="P128" s="37">
        <v>24.16</v>
      </c>
      <c r="Q128" s="37">
        <v>0</v>
      </c>
      <c r="R128" s="37">
        <f t="shared" si="80"/>
        <v>3052.69</v>
      </c>
      <c r="S128" s="37">
        <f t="shared" si="81"/>
        <v>2928.85</v>
      </c>
      <c r="T128" s="37">
        <f t="shared" si="81"/>
        <v>0</v>
      </c>
      <c r="U128" s="37">
        <f t="shared" si="81"/>
        <v>123.84</v>
      </c>
      <c r="V128" s="37">
        <f t="shared" si="82"/>
        <v>0</v>
      </c>
      <c r="W128" s="38">
        <f t="shared" si="72"/>
        <v>6.844980164784864E-2</v>
      </c>
      <c r="X128" s="38">
        <f t="shared" si="73"/>
        <v>6.3966123362096519E-2</v>
      </c>
      <c r="Y128" s="38"/>
      <c r="Z128" s="38">
        <f t="shared" si="74"/>
        <v>0.16324324324324324</v>
      </c>
      <c r="AA128" s="38"/>
    </row>
    <row r="129" spans="1:27" ht="15.75" hidden="1" customHeight="1">
      <c r="A129" s="35" t="s">
        <v>45</v>
      </c>
      <c r="B129" s="36" t="s">
        <v>54</v>
      </c>
      <c r="C129" s="37">
        <f t="shared" si="76"/>
        <v>1213</v>
      </c>
      <c r="D129" s="37">
        <f t="shared" si="77"/>
        <v>0</v>
      </c>
      <c r="E129" s="37">
        <v>0</v>
      </c>
      <c r="F129" s="37">
        <v>0</v>
      </c>
      <c r="G129" s="37">
        <v>0</v>
      </c>
      <c r="H129" s="37">
        <f t="shared" si="78"/>
        <v>1213</v>
      </c>
      <c r="I129" s="37">
        <v>866</v>
      </c>
      <c r="J129" s="37">
        <v>0</v>
      </c>
      <c r="K129" s="37">
        <v>347</v>
      </c>
      <c r="L129" s="37">
        <v>0</v>
      </c>
      <c r="M129" s="37">
        <f t="shared" si="79"/>
        <v>199</v>
      </c>
      <c r="N129" s="37">
        <v>199</v>
      </c>
      <c r="O129" s="37">
        <v>0</v>
      </c>
      <c r="P129" s="37">
        <v>0</v>
      </c>
      <c r="Q129" s="37">
        <v>0</v>
      </c>
      <c r="R129" s="37">
        <f t="shared" si="80"/>
        <v>1014</v>
      </c>
      <c r="S129" s="37">
        <f t="shared" si="81"/>
        <v>667</v>
      </c>
      <c r="T129" s="37">
        <f t="shared" si="81"/>
        <v>0</v>
      </c>
      <c r="U129" s="37">
        <f t="shared" si="81"/>
        <v>347</v>
      </c>
      <c r="V129" s="37">
        <f t="shared" si="82"/>
        <v>0</v>
      </c>
      <c r="W129" s="38">
        <f t="shared" si="72"/>
        <v>0.16405605935696621</v>
      </c>
      <c r="X129" s="38">
        <f t="shared" si="73"/>
        <v>0.22979214780600463</v>
      </c>
      <c r="Y129" s="38"/>
      <c r="Z129" s="38">
        <f t="shared" si="74"/>
        <v>0</v>
      </c>
      <c r="AA129" s="38"/>
    </row>
    <row r="130" spans="1:27" ht="15.75" hidden="1" customHeight="1">
      <c r="A130" s="35" t="s">
        <v>45</v>
      </c>
      <c r="B130" s="36" t="s">
        <v>55</v>
      </c>
      <c r="C130" s="37">
        <f t="shared" si="76"/>
        <v>335</v>
      </c>
      <c r="D130" s="37">
        <f t="shared" si="77"/>
        <v>0</v>
      </c>
      <c r="E130" s="37">
        <v>0</v>
      </c>
      <c r="F130" s="37">
        <v>0</v>
      </c>
      <c r="G130" s="37">
        <v>0</v>
      </c>
      <c r="H130" s="37">
        <f t="shared" si="78"/>
        <v>335</v>
      </c>
      <c r="I130" s="37">
        <v>300</v>
      </c>
      <c r="J130" s="37">
        <v>0</v>
      </c>
      <c r="K130" s="37">
        <v>35</v>
      </c>
      <c r="L130" s="37">
        <v>0</v>
      </c>
      <c r="M130" s="37">
        <f t="shared" si="79"/>
        <v>0</v>
      </c>
      <c r="N130" s="37">
        <v>0</v>
      </c>
      <c r="O130" s="37">
        <v>0</v>
      </c>
      <c r="P130" s="37">
        <v>0</v>
      </c>
      <c r="Q130" s="37">
        <v>0</v>
      </c>
      <c r="R130" s="37">
        <f t="shared" si="80"/>
        <v>335</v>
      </c>
      <c r="S130" s="37">
        <f t="shared" si="81"/>
        <v>300</v>
      </c>
      <c r="T130" s="37">
        <f t="shared" si="81"/>
        <v>0</v>
      </c>
      <c r="U130" s="37">
        <f t="shared" si="81"/>
        <v>35</v>
      </c>
      <c r="V130" s="37">
        <f t="shared" si="82"/>
        <v>0</v>
      </c>
      <c r="W130" s="38">
        <f t="shared" si="72"/>
        <v>0</v>
      </c>
      <c r="X130" s="38">
        <f t="shared" si="73"/>
        <v>0</v>
      </c>
      <c r="Y130" s="38"/>
      <c r="Z130" s="38">
        <f t="shared" si="74"/>
        <v>0</v>
      </c>
      <c r="AA130" s="38"/>
    </row>
    <row r="131" spans="1:27" ht="15.75" hidden="1" customHeight="1">
      <c r="A131" s="35" t="s">
        <v>45</v>
      </c>
      <c r="B131" s="36" t="s">
        <v>56</v>
      </c>
      <c r="C131" s="37">
        <f t="shared" si="76"/>
        <v>100</v>
      </c>
      <c r="D131" s="37">
        <f t="shared" si="77"/>
        <v>0</v>
      </c>
      <c r="E131" s="37">
        <v>0</v>
      </c>
      <c r="F131" s="37">
        <v>0</v>
      </c>
      <c r="G131" s="37">
        <v>0</v>
      </c>
      <c r="H131" s="37">
        <f t="shared" si="78"/>
        <v>100</v>
      </c>
      <c r="I131" s="37">
        <v>100</v>
      </c>
      <c r="J131" s="37">
        <v>0</v>
      </c>
      <c r="K131" s="37">
        <v>0</v>
      </c>
      <c r="L131" s="37">
        <v>0</v>
      </c>
      <c r="M131" s="37">
        <f t="shared" si="79"/>
        <v>0</v>
      </c>
      <c r="N131" s="37">
        <v>0</v>
      </c>
      <c r="O131" s="37">
        <v>0</v>
      </c>
      <c r="P131" s="37">
        <v>0</v>
      </c>
      <c r="Q131" s="37">
        <v>0</v>
      </c>
      <c r="R131" s="37">
        <f t="shared" si="80"/>
        <v>100</v>
      </c>
      <c r="S131" s="37">
        <f t="shared" si="81"/>
        <v>100</v>
      </c>
      <c r="T131" s="37">
        <f t="shared" si="81"/>
        <v>0</v>
      </c>
      <c r="U131" s="37">
        <f t="shared" si="81"/>
        <v>0</v>
      </c>
      <c r="V131" s="37">
        <f t="shared" si="82"/>
        <v>0</v>
      </c>
      <c r="W131" s="38">
        <f t="shared" si="72"/>
        <v>0</v>
      </c>
      <c r="X131" s="38">
        <f t="shared" si="73"/>
        <v>0</v>
      </c>
      <c r="Y131" s="38"/>
      <c r="Z131" s="38"/>
      <c r="AA131" s="38"/>
    </row>
    <row r="132" spans="1:27" ht="15.75" hidden="1" customHeight="1">
      <c r="A132" s="35" t="s">
        <v>45</v>
      </c>
      <c r="B132" s="36" t="s">
        <v>57</v>
      </c>
      <c r="C132" s="37">
        <f t="shared" si="76"/>
        <v>300</v>
      </c>
      <c r="D132" s="37">
        <f t="shared" si="77"/>
        <v>0</v>
      </c>
      <c r="E132" s="37">
        <v>0</v>
      </c>
      <c r="F132" s="37">
        <v>0</v>
      </c>
      <c r="G132" s="37">
        <v>0</v>
      </c>
      <c r="H132" s="37">
        <f t="shared" si="78"/>
        <v>300</v>
      </c>
      <c r="I132" s="37">
        <v>300</v>
      </c>
      <c r="J132" s="37">
        <v>0</v>
      </c>
      <c r="K132" s="37">
        <v>0</v>
      </c>
      <c r="L132" s="37">
        <v>0</v>
      </c>
      <c r="M132" s="37">
        <f t="shared" si="79"/>
        <v>0</v>
      </c>
      <c r="N132" s="37">
        <v>0</v>
      </c>
      <c r="O132" s="37">
        <v>0</v>
      </c>
      <c r="P132" s="37">
        <v>0</v>
      </c>
      <c r="Q132" s="37">
        <v>0</v>
      </c>
      <c r="R132" s="37">
        <f t="shared" si="80"/>
        <v>300</v>
      </c>
      <c r="S132" s="37">
        <f t="shared" si="81"/>
        <v>300</v>
      </c>
      <c r="T132" s="37">
        <f t="shared" si="81"/>
        <v>0</v>
      </c>
      <c r="U132" s="37">
        <f t="shared" si="81"/>
        <v>0</v>
      </c>
      <c r="V132" s="37">
        <f t="shared" si="82"/>
        <v>0</v>
      </c>
      <c r="W132" s="38">
        <f t="shared" si="72"/>
        <v>0</v>
      </c>
      <c r="X132" s="38">
        <f t="shared" si="73"/>
        <v>0</v>
      </c>
      <c r="Y132" s="38"/>
      <c r="Z132" s="38"/>
      <c r="AA132" s="38"/>
    </row>
    <row r="133" spans="1:27" ht="21" hidden="1">
      <c r="A133" s="35" t="s">
        <v>45</v>
      </c>
      <c r="B133" s="36" t="s">
        <v>58</v>
      </c>
      <c r="C133" s="37">
        <f t="shared" si="76"/>
        <v>145</v>
      </c>
      <c r="D133" s="37">
        <f t="shared" si="77"/>
        <v>0</v>
      </c>
      <c r="E133" s="37">
        <v>0</v>
      </c>
      <c r="F133" s="37">
        <v>0</v>
      </c>
      <c r="G133" s="37">
        <v>0</v>
      </c>
      <c r="H133" s="37">
        <f t="shared" si="78"/>
        <v>145</v>
      </c>
      <c r="I133" s="37">
        <v>139</v>
      </c>
      <c r="J133" s="37">
        <v>0</v>
      </c>
      <c r="K133" s="37">
        <v>6</v>
      </c>
      <c r="L133" s="37">
        <v>0</v>
      </c>
      <c r="M133" s="37">
        <f t="shared" si="79"/>
        <v>0</v>
      </c>
      <c r="N133" s="37">
        <v>0</v>
      </c>
      <c r="O133" s="37">
        <v>0</v>
      </c>
      <c r="P133" s="37">
        <v>0</v>
      </c>
      <c r="Q133" s="37">
        <v>0</v>
      </c>
      <c r="R133" s="37">
        <f t="shared" si="80"/>
        <v>145</v>
      </c>
      <c r="S133" s="37">
        <f t="shared" si="81"/>
        <v>139</v>
      </c>
      <c r="T133" s="37">
        <f t="shared" si="81"/>
        <v>0</v>
      </c>
      <c r="U133" s="37">
        <f t="shared" si="81"/>
        <v>6</v>
      </c>
      <c r="V133" s="37">
        <f t="shared" si="82"/>
        <v>0</v>
      </c>
      <c r="W133" s="38">
        <f t="shared" si="72"/>
        <v>0</v>
      </c>
      <c r="X133" s="38">
        <f t="shared" si="73"/>
        <v>0</v>
      </c>
      <c r="Y133" s="38"/>
      <c r="Z133" s="38">
        <f t="shared" si="74"/>
        <v>0</v>
      </c>
      <c r="AA133" s="38"/>
    </row>
    <row r="134" spans="1:27" ht="18.75" hidden="1" customHeight="1">
      <c r="A134" s="35" t="s">
        <v>45</v>
      </c>
      <c r="B134" s="36" t="s">
        <v>59</v>
      </c>
      <c r="C134" s="37">
        <f t="shared" si="76"/>
        <v>1186</v>
      </c>
      <c r="D134" s="37">
        <f t="shared" si="77"/>
        <v>0</v>
      </c>
      <c r="E134" s="37">
        <v>0</v>
      </c>
      <c r="F134" s="37">
        <v>0</v>
      </c>
      <c r="G134" s="37">
        <v>0</v>
      </c>
      <c r="H134" s="37">
        <f t="shared" si="78"/>
        <v>1186</v>
      </c>
      <c r="I134" s="37">
        <v>1141</v>
      </c>
      <c r="J134" s="37">
        <v>0</v>
      </c>
      <c r="K134" s="37">
        <v>45</v>
      </c>
      <c r="L134" s="37">
        <v>0</v>
      </c>
      <c r="M134" s="37">
        <f t="shared" si="79"/>
        <v>50</v>
      </c>
      <c r="N134" s="37">
        <v>50</v>
      </c>
      <c r="O134" s="37">
        <v>0</v>
      </c>
      <c r="P134" s="37">
        <v>0</v>
      </c>
      <c r="Q134" s="37">
        <v>0</v>
      </c>
      <c r="R134" s="37">
        <f t="shared" si="80"/>
        <v>1136</v>
      </c>
      <c r="S134" s="37">
        <f t="shared" si="81"/>
        <v>1091</v>
      </c>
      <c r="T134" s="37">
        <f t="shared" si="81"/>
        <v>0</v>
      </c>
      <c r="U134" s="37">
        <f t="shared" si="81"/>
        <v>45</v>
      </c>
      <c r="V134" s="37">
        <f t="shared" si="82"/>
        <v>0</v>
      </c>
      <c r="W134" s="38">
        <f t="shared" si="72"/>
        <v>4.2158516020236091E-2</v>
      </c>
      <c r="X134" s="38">
        <f t="shared" si="73"/>
        <v>4.3821209465381247E-2</v>
      </c>
      <c r="Y134" s="38"/>
      <c r="Z134" s="38">
        <f t="shared" si="74"/>
        <v>0</v>
      </c>
      <c r="AA134" s="38"/>
    </row>
    <row r="135" spans="1:27" ht="22.5" hidden="1" customHeight="1">
      <c r="A135" s="35" t="s">
        <v>45</v>
      </c>
      <c r="B135" s="36" t="s">
        <v>60</v>
      </c>
      <c r="C135" s="37">
        <f t="shared" si="76"/>
        <v>0</v>
      </c>
      <c r="D135" s="37">
        <f t="shared" si="77"/>
        <v>0</v>
      </c>
      <c r="E135" s="37">
        <v>0</v>
      </c>
      <c r="F135" s="37">
        <v>0</v>
      </c>
      <c r="G135" s="37">
        <v>0</v>
      </c>
      <c r="H135" s="37">
        <f t="shared" si="78"/>
        <v>0</v>
      </c>
      <c r="I135" s="37">
        <v>0</v>
      </c>
      <c r="J135" s="37">
        <v>0</v>
      </c>
      <c r="K135" s="37">
        <v>0</v>
      </c>
      <c r="L135" s="37">
        <v>0</v>
      </c>
      <c r="M135" s="37">
        <f t="shared" si="79"/>
        <v>0</v>
      </c>
      <c r="N135" s="37">
        <v>0</v>
      </c>
      <c r="O135" s="37">
        <v>0</v>
      </c>
      <c r="P135" s="37">
        <v>0</v>
      </c>
      <c r="Q135" s="37">
        <v>0</v>
      </c>
      <c r="R135" s="37">
        <f t="shared" si="80"/>
        <v>0</v>
      </c>
      <c r="S135" s="37">
        <f t="shared" si="81"/>
        <v>0</v>
      </c>
      <c r="T135" s="37">
        <f t="shared" si="81"/>
        <v>0</v>
      </c>
      <c r="U135" s="37">
        <f t="shared" si="81"/>
        <v>0</v>
      </c>
      <c r="V135" s="37">
        <f t="shared" si="82"/>
        <v>0</v>
      </c>
      <c r="W135" s="38"/>
      <c r="X135" s="38"/>
      <c r="Y135" s="38"/>
      <c r="Z135" s="38"/>
      <c r="AA135" s="38"/>
    </row>
    <row r="136" spans="1:27" s="12" customFormat="1" ht="15.75" customHeight="1">
      <c r="A136" s="31" t="s">
        <v>71</v>
      </c>
      <c r="B136" s="32" t="s">
        <v>72</v>
      </c>
      <c r="C136" s="33">
        <f>+C137+C138</f>
        <v>28653</v>
      </c>
      <c r="D136" s="33">
        <f t="shared" ref="D136:V136" si="83">+D137+D138</f>
        <v>198</v>
      </c>
      <c r="E136" s="33">
        <f t="shared" si="83"/>
        <v>198</v>
      </c>
      <c r="F136" s="33">
        <f t="shared" si="83"/>
        <v>0</v>
      </c>
      <c r="G136" s="33">
        <f t="shared" si="83"/>
        <v>0</v>
      </c>
      <c r="H136" s="33">
        <f t="shared" si="83"/>
        <v>28455</v>
      </c>
      <c r="I136" s="33">
        <f t="shared" si="83"/>
        <v>17095</v>
      </c>
      <c r="J136" s="33">
        <f t="shared" si="83"/>
        <v>0</v>
      </c>
      <c r="K136" s="33">
        <f t="shared" si="83"/>
        <v>0</v>
      </c>
      <c r="L136" s="33">
        <f t="shared" si="83"/>
        <v>11360</v>
      </c>
      <c r="M136" s="33">
        <f t="shared" si="83"/>
        <v>11022.74</v>
      </c>
      <c r="N136" s="33">
        <f t="shared" si="83"/>
        <v>5975.74</v>
      </c>
      <c r="O136" s="33">
        <f t="shared" si="83"/>
        <v>0</v>
      </c>
      <c r="P136" s="33">
        <f t="shared" si="83"/>
        <v>0</v>
      </c>
      <c r="Q136" s="33">
        <f t="shared" si="83"/>
        <v>5047</v>
      </c>
      <c r="R136" s="33">
        <f t="shared" si="83"/>
        <v>17630.260000000002</v>
      </c>
      <c r="S136" s="33">
        <f t="shared" si="83"/>
        <v>11317.26</v>
      </c>
      <c r="T136" s="33">
        <f t="shared" si="83"/>
        <v>0</v>
      </c>
      <c r="U136" s="33">
        <f t="shared" si="83"/>
        <v>0</v>
      </c>
      <c r="V136" s="33">
        <f t="shared" si="83"/>
        <v>6313</v>
      </c>
      <c r="W136" s="34">
        <f>M136/C136</f>
        <v>0.38469758838516038</v>
      </c>
      <c r="X136" s="34">
        <f>N136/(E136+I136)</f>
        <v>0.34555831839472617</v>
      </c>
      <c r="Y136" s="34"/>
      <c r="Z136" s="34"/>
      <c r="AA136" s="34">
        <f>Q136/L136</f>
        <v>0.44427816901408451</v>
      </c>
    </row>
    <row r="137" spans="1:27" ht="18.75" customHeight="1">
      <c r="A137" s="35" t="s">
        <v>42</v>
      </c>
      <c r="B137" s="36" t="s">
        <v>43</v>
      </c>
      <c r="C137" s="37">
        <f>+D137+H137</f>
        <v>18798</v>
      </c>
      <c r="D137" s="37">
        <f>SUM(E137:G137)</f>
        <v>198</v>
      </c>
      <c r="E137" s="37">
        <v>198</v>
      </c>
      <c r="F137" s="37">
        <v>0</v>
      </c>
      <c r="G137" s="37">
        <v>0</v>
      </c>
      <c r="H137" s="37">
        <f>SUM(I137:L137)</f>
        <v>18600</v>
      </c>
      <c r="I137" s="37">
        <v>7240</v>
      </c>
      <c r="J137" s="37">
        <v>0</v>
      </c>
      <c r="K137" s="37">
        <v>0</v>
      </c>
      <c r="L137" s="37">
        <v>11360</v>
      </c>
      <c r="M137" s="37">
        <f>SUM(N137:Q137)</f>
        <v>8776</v>
      </c>
      <c r="N137" s="37">
        <v>3729</v>
      </c>
      <c r="O137" s="37">
        <v>0</v>
      </c>
      <c r="P137" s="37">
        <v>0</v>
      </c>
      <c r="Q137" s="37">
        <v>5047</v>
      </c>
      <c r="R137" s="37">
        <f>SUM(S137:V137)</f>
        <v>10022</v>
      </c>
      <c r="S137" s="37">
        <f>(E137+I137)-N137</f>
        <v>3709</v>
      </c>
      <c r="T137" s="37">
        <f>(F137+J137)-O137</f>
        <v>0</v>
      </c>
      <c r="U137" s="37">
        <f>(G137+K137)-P137</f>
        <v>0</v>
      </c>
      <c r="V137" s="37">
        <f>L137-Q137</f>
        <v>6313</v>
      </c>
      <c r="W137" s="38">
        <f t="shared" ref="W137:W153" si="84">M137/C137</f>
        <v>0.46685817640174487</v>
      </c>
      <c r="X137" s="38">
        <f t="shared" ref="X137:X153" si="85">N137/(E137+I137)</f>
        <v>0.50134444743210538</v>
      </c>
      <c r="Y137" s="38"/>
      <c r="Z137" s="38"/>
      <c r="AA137" s="38">
        <f>Q137/L137</f>
        <v>0.44427816901408451</v>
      </c>
    </row>
    <row r="138" spans="1:27" ht="15.75" customHeight="1">
      <c r="A138" s="35" t="s">
        <v>42</v>
      </c>
      <c r="B138" s="36" t="s">
        <v>44</v>
      </c>
      <c r="C138" s="37">
        <f t="shared" ref="C138:V138" si="86">SUM(C139:C153)</f>
        <v>9855</v>
      </c>
      <c r="D138" s="37">
        <f t="shared" si="86"/>
        <v>0</v>
      </c>
      <c r="E138" s="37">
        <f t="shared" si="86"/>
        <v>0</v>
      </c>
      <c r="F138" s="37">
        <f t="shared" si="86"/>
        <v>0</v>
      </c>
      <c r="G138" s="37">
        <f t="shared" si="86"/>
        <v>0</v>
      </c>
      <c r="H138" s="37">
        <f t="shared" si="86"/>
        <v>9855</v>
      </c>
      <c r="I138" s="37">
        <f t="shared" si="86"/>
        <v>9855</v>
      </c>
      <c r="J138" s="37">
        <f t="shared" si="86"/>
        <v>0</v>
      </c>
      <c r="K138" s="37">
        <f t="shared" si="86"/>
        <v>0</v>
      </c>
      <c r="L138" s="37">
        <f t="shared" si="86"/>
        <v>0</v>
      </c>
      <c r="M138" s="37">
        <f t="shared" si="86"/>
        <v>2246.7399999999998</v>
      </c>
      <c r="N138" s="37">
        <f t="shared" si="86"/>
        <v>2246.7399999999998</v>
      </c>
      <c r="O138" s="37">
        <f t="shared" si="86"/>
        <v>0</v>
      </c>
      <c r="P138" s="37">
        <f t="shared" si="86"/>
        <v>0</v>
      </c>
      <c r="Q138" s="37">
        <f t="shared" si="86"/>
        <v>0</v>
      </c>
      <c r="R138" s="37">
        <f t="shared" si="86"/>
        <v>7608.26</v>
      </c>
      <c r="S138" s="37">
        <f t="shared" si="86"/>
        <v>7608.26</v>
      </c>
      <c r="T138" s="37">
        <f t="shared" si="86"/>
        <v>0</v>
      </c>
      <c r="U138" s="37">
        <f t="shared" si="86"/>
        <v>0</v>
      </c>
      <c r="V138" s="37">
        <f t="shared" si="86"/>
        <v>0</v>
      </c>
      <c r="W138" s="38">
        <f t="shared" si="84"/>
        <v>0.22797970573313037</v>
      </c>
      <c r="X138" s="38">
        <f t="shared" si="85"/>
        <v>0.22797970573313037</v>
      </c>
      <c r="Y138" s="38"/>
      <c r="Z138" s="38"/>
      <c r="AA138" s="38"/>
    </row>
    <row r="139" spans="1:27" ht="15.75" hidden="1" customHeight="1">
      <c r="A139" s="35" t="s">
        <v>45</v>
      </c>
      <c r="B139" s="36" t="s">
        <v>46</v>
      </c>
      <c r="C139" s="37">
        <f t="shared" ref="C139:C153" si="87">+D139+H139</f>
        <v>2900</v>
      </c>
      <c r="D139" s="37">
        <f t="shared" ref="D139:D153" si="88">SUM(E139:G139)</f>
        <v>0</v>
      </c>
      <c r="E139" s="37">
        <v>0</v>
      </c>
      <c r="F139" s="37">
        <v>0</v>
      </c>
      <c r="G139" s="37">
        <v>0</v>
      </c>
      <c r="H139" s="37">
        <f t="shared" ref="H139:H153" si="89">SUM(I139:L139)</f>
        <v>2900</v>
      </c>
      <c r="I139" s="37">
        <v>2900</v>
      </c>
      <c r="J139" s="37">
        <v>0</v>
      </c>
      <c r="K139" s="37">
        <v>0</v>
      </c>
      <c r="L139" s="37">
        <v>0</v>
      </c>
      <c r="M139" s="37">
        <f t="shared" ref="M139:M153" si="90">SUM(N139:Q139)</f>
        <v>1041.3799999999999</v>
      </c>
      <c r="N139" s="37">
        <v>1041.3799999999999</v>
      </c>
      <c r="O139" s="37">
        <v>0</v>
      </c>
      <c r="P139" s="37">
        <v>0</v>
      </c>
      <c r="Q139" s="37">
        <v>0</v>
      </c>
      <c r="R139" s="37">
        <f t="shared" ref="R139:R153" si="91">SUM(S139:V139)</f>
        <v>1858.6200000000001</v>
      </c>
      <c r="S139" s="37">
        <f t="shared" ref="S139:U153" si="92">(E139+I139)-N139</f>
        <v>1858.6200000000001</v>
      </c>
      <c r="T139" s="37">
        <f t="shared" si="92"/>
        <v>0</v>
      </c>
      <c r="U139" s="37">
        <f t="shared" si="92"/>
        <v>0</v>
      </c>
      <c r="V139" s="37">
        <f t="shared" ref="V139:V153" si="93">L139-Q139</f>
        <v>0</v>
      </c>
      <c r="W139" s="38">
        <f t="shared" si="84"/>
        <v>0.3590965517241379</v>
      </c>
      <c r="X139" s="38">
        <f t="shared" si="85"/>
        <v>0.3590965517241379</v>
      </c>
      <c r="Y139" s="38"/>
      <c r="Z139" s="38"/>
      <c r="AA139" s="38"/>
    </row>
    <row r="140" spans="1:27" ht="15.75" hidden="1" customHeight="1">
      <c r="A140" s="35" t="s">
        <v>45</v>
      </c>
      <c r="B140" s="36" t="s">
        <v>47</v>
      </c>
      <c r="C140" s="37">
        <f t="shared" si="87"/>
        <v>2130</v>
      </c>
      <c r="D140" s="37">
        <f t="shared" si="88"/>
        <v>0</v>
      </c>
      <c r="E140" s="37">
        <v>0</v>
      </c>
      <c r="F140" s="37">
        <v>0</v>
      </c>
      <c r="G140" s="37">
        <v>0</v>
      </c>
      <c r="H140" s="37">
        <f t="shared" si="89"/>
        <v>2130</v>
      </c>
      <c r="I140" s="37">
        <v>2130</v>
      </c>
      <c r="J140" s="37">
        <v>0</v>
      </c>
      <c r="K140" s="37">
        <v>0</v>
      </c>
      <c r="L140" s="37">
        <v>0</v>
      </c>
      <c r="M140" s="37">
        <f t="shared" si="90"/>
        <v>393.4</v>
      </c>
      <c r="N140" s="37">
        <v>393.4</v>
      </c>
      <c r="O140" s="37">
        <v>0</v>
      </c>
      <c r="P140" s="37">
        <v>0</v>
      </c>
      <c r="Q140" s="37">
        <v>0</v>
      </c>
      <c r="R140" s="37">
        <f t="shared" si="91"/>
        <v>1736.6</v>
      </c>
      <c r="S140" s="37">
        <f t="shared" si="92"/>
        <v>1736.6</v>
      </c>
      <c r="T140" s="37">
        <f t="shared" si="92"/>
        <v>0</v>
      </c>
      <c r="U140" s="37">
        <f t="shared" si="92"/>
        <v>0</v>
      </c>
      <c r="V140" s="37">
        <f t="shared" si="93"/>
        <v>0</v>
      </c>
      <c r="W140" s="38">
        <f t="shared" si="84"/>
        <v>0.18469483568075115</v>
      </c>
      <c r="X140" s="38">
        <f t="shared" si="85"/>
        <v>0.18469483568075115</v>
      </c>
      <c r="Y140" s="38"/>
      <c r="Z140" s="38"/>
      <c r="AA140" s="38"/>
    </row>
    <row r="141" spans="1:27" ht="15.75" hidden="1" customHeight="1">
      <c r="A141" s="35" t="s">
        <v>45</v>
      </c>
      <c r="B141" s="36" t="s">
        <v>48</v>
      </c>
      <c r="C141" s="37">
        <f t="shared" si="87"/>
        <v>255</v>
      </c>
      <c r="D141" s="37">
        <f t="shared" si="88"/>
        <v>0</v>
      </c>
      <c r="E141" s="37">
        <v>0</v>
      </c>
      <c r="F141" s="37">
        <v>0</v>
      </c>
      <c r="G141" s="37">
        <v>0</v>
      </c>
      <c r="H141" s="37">
        <f t="shared" si="89"/>
        <v>255</v>
      </c>
      <c r="I141" s="37">
        <v>255</v>
      </c>
      <c r="J141" s="37">
        <v>0</v>
      </c>
      <c r="K141" s="37">
        <v>0</v>
      </c>
      <c r="L141" s="37">
        <v>0</v>
      </c>
      <c r="M141" s="37">
        <f t="shared" si="90"/>
        <v>7.5</v>
      </c>
      <c r="N141" s="37">
        <v>7.5</v>
      </c>
      <c r="O141" s="37">
        <v>0</v>
      </c>
      <c r="P141" s="37">
        <v>0</v>
      </c>
      <c r="Q141" s="37">
        <v>0</v>
      </c>
      <c r="R141" s="37">
        <f t="shared" si="91"/>
        <v>247.5</v>
      </c>
      <c r="S141" s="37">
        <f t="shared" si="92"/>
        <v>247.5</v>
      </c>
      <c r="T141" s="37">
        <f t="shared" si="92"/>
        <v>0</v>
      </c>
      <c r="U141" s="37">
        <f t="shared" si="92"/>
        <v>0</v>
      </c>
      <c r="V141" s="37">
        <f t="shared" si="93"/>
        <v>0</v>
      </c>
      <c r="W141" s="38">
        <f t="shared" si="84"/>
        <v>2.9411764705882353E-2</v>
      </c>
      <c r="X141" s="38">
        <f t="shared" si="85"/>
        <v>2.9411764705882353E-2</v>
      </c>
      <c r="Y141" s="38"/>
      <c r="Z141" s="38"/>
      <c r="AA141" s="38"/>
    </row>
    <row r="142" spans="1:27" ht="24" hidden="1" customHeight="1">
      <c r="A142" s="35" t="s">
        <v>45</v>
      </c>
      <c r="B142" s="36" t="s">
        <v>49</v>
      </c>
      <c r="C142" s="37">
        <f t="shared" si="87"/>
        <v>255</v>
      </c>
      <c r="D142" s="37">
        <f t="shared" si="88"/>
        <v>0</v>
      </c>
      <c r="E142" s="37">
        <v>0</v>
      </c>
      <c r="F142" s="37">
        <v>0</v>
      </c>
      <c r="G142" s="37">
        <v>0</v>
      </c>
      <c r="H142" s="37">
        <f t="shared" si="89"/>
        <v>255</v>
      </c>
      <c r="I142" s="37">
        <v>255</v>
      </c>
      <c r="J142" s="37">
        <v>0</v>
      </c>
      <c r="K142" s="37">
        <v>0</v>
      </c>
      <c r="L142" s="37">
        <v>0</v>
      </c>
      <c r="M142" s="37">
        <f t="shared" si="90"/>
        <v>7.5</v>
      </c>
      <c r="N142" s="37">
        <v>7.5</v>
      </c>
      <c r="O142" s="37">
        <v>0</v>
      </c>
      <c r="P142" s="37">
        <v>0</v>
      </c>
      <c r="Q142" s="37">
        <v>0</v>
      </c>
      <c r="R142" s="37">
        <f t="shared" si="91"/>
        <v>247.5</v>
      </c>
      <c r="S142" s="37">
        <f t="shared" si="92"/>
        <v>247.5</v>
      </c>
      <c r="T142" s="37">
        <f t="shared" si="92"/>
        <v>0</v>
      </c>
      <c r="U142" s="37">
        <f t="shared" si="92"/>
        <v>0</v>
      </c>
      <c r="V142" s="37">
        <f t="shared" si="93"/>
        <v>0</v>
      </c>
      <c r="W142" s="38">
        <f t="shared" si="84"/>
        <v>2.9411764705882353E-2</v>
      </c>
      <c r="X142" s="38">
        <f t="shared" si="85"/>
        <v>2.9411764705882353E-2</v>
      </c>
      <c r="Y142" s="38"/>
      <c r="Z142" s="38"/>
      <c r="AA142" s="38"/>
    </row>
    <row r="143" spans="1:27" ht="25.5" hidden="1" customHeight="1">
      <c r="A143" s="35" t="s">
        <v>45</v>
      </c>
      <c r="B143" s="36" t="s">
        <v>50</v>
      </c>
      <c r="C143" s="37">
        <f t="shared" si="87"/>
        <v>200</v>
      </c>
      <c r="D143" s="37">
        <f t="shared" si="88"/>
        <v>0</v>
      </c>
      <c r="E143" s="37">
        <v>0</v>
      </c>
      <c r="F143" s="37">
        <v>0</v>
      </c>
      <c r="G143" s="37">
        <v>0</v>
      </c>
      <c r="H143" s="37">
        <f t="shared" si="89"/>
        <v>200</v>
      </c>
      <c r="I143" s="37">
        <v>200</v>
      </c>
      <c r="J143" s="37">
        <v>0</v>
      </c>
      <c r="K143" s="37">
        <v>0</v>
      </c>
      <c r="L143" s="37">
        <v>0</v>
      </c>
      <c r="M143" s="37">
        <f t="shared" si="90"/>
        <v>0</v>
      </c>
      <c r="N143" s="37">
        <v>0</v>
      </c>
      <c r="O143" s="37">
        <v>0</v>
      </c>
      <c r="P143" s="37">
        <v>0</v>
      </c>
      <c r="Q143" s="37">
        <v>0</v>
      </c>
      <c r="R143" s="37">
        <f t="shared" si="91"/>
        <v>200</v>
      </c>
      <c r="S143" s="37">
        <f t="shared" si="92"/>
        <v>200</v>
      </c>
      <c r="T143" s="37">
        <f t="shared" si="92"/>
        <v>0</v>
      </c>
      <c r="U143" s="37">
        <f t="shared" si="92"/>
        <v>0</v>
      </c>
      <c r="V143" s="37">
        <f t="shared" si="93"/>
        <v>0</v>
      </c>
      <c r="W143" s="38">
        <f t="shared" si="84"/>
        <v>0</v>
      </c>
      <c r="X143" s="38">
        <f t="shared" si="85"/>
        <v>0</v>
      </c>
      <c r="Y143" s="38"/>
      <c r="Z143" s="38"/>
      <c r="AA143" s="38"/>
    </row>
    <row r="144" spans="1:27" ht="26.25" hidden="1" customHeight="1">
      <c r="A144" s="35" t="s">
        <v>45</v>
      </c>
      <c r="B144" s="36" t="s">
        <v>51</v>
      </c>
      <c r="C144" s="37">
        <f t="shared" si="87"/>
        <v>0</v>
      </c>
      <c r="D144" s="37">
        <f t="shared" si="88"/>
        <v>0</v>
      </c>
      <c r="E144" s="37">
        <v>0</v>
      </c>
      <c r="F144" s="37">
        <v>0</v>
      </c>
      <c r="G144" s="37">
        <v>0</v>
      </c>
      <c r="H144" s="37">
        <f t="shared" si="89"/>
        <v>0</v>
      </c>
      <c r="I144" s="37">
        <v>0</v>
      </c>
      <c r="J144" s="37">
        <v>0</v>
      </c>
      <c r="K144" s="37">
        <v>0</v>
      </c>
      <c r="L144" s="37">
        <v>0</v>
      </c>
      <c r="M144" s="37">
        <f t="shared" si="90"/>
        <v>0</v>
      </c>
      <c r="N144" s="37">
        <v>0</v>
      </c>
      <c r="O144" s="37">
        <v>0</v>
      </c>
      <c r="P144" s="37">
        <v>0</v>
      </c>
      <c r="Q144" s="37">
        <v>0</v>
      </c>
      <c r="R144" s="37">
        <f t="shared" si="91"/>
        <v>0</v>
      </c>
      <c r="S144" s="37">
        <f t="shared" si="92"/>
        <v>0</v>
      </c>
      <c r="T144" s="37">
        <f t="shared" si="92"/>
        <v>0</v>
      </c>
      <c r="U144" s="37">
        <f t="shared" si="92"/>
        <v>0</v>
      </c>
      <c r="V144" s="37">
        <f t="shared" si="93"/>
        <v>0</v>
      </c>
      <c r="W144" s="38"/>
      <c r="X144" s="38"/>
      <c r="Y144" s="38"/>
      <c r="Z144" s="38"/>
      <c r="AA144" s="38"/>
    </row>
    <row r="145" spans="1:27" ht="20.25" hidden="1" customHeight="1">
      <c r="A145" s="35" t="s">
        <v>45</v>
      </c>
      <c r="B145" s="36" t="s">
        <v>52</v>
      </c>
      <c r="C145" s="37">
        <f t="shared" si="87"/>
        <v>340</v>
      </c>
      <c r="D145" s="37">
        <f t="shared" si="88"/>
        <v>0</v>
      </c>
      <c r="E145" s="37">
        <v>0</v>
      </c>
      <c r="F145" s="37">
        <v>0</v>
      </c>
      <c r="G145" s="37">
        <v>0</v>
      </c>
      <c r="H145" s="37">
        <f t="shared" si="89"/>
        <v>340</v>
      </c>
      <c r="I145" s="37">
        <v>340</v>
      </c>
      <c r="J145" s="37">
        <v>0</v>
      </c>
      <c r="K145" s="37">
        <v>0</v>
      </c>
      <c r="L145" s="37">
        <v>0</v>
      </c>
      <c r="M145" s="37">
        <f t="shared" si="90"/>
        <v>83.8</v>
      </c>
      <c r="N145" s="37">
        <v>83.8</v>
      </c>
      <c r="O145" s="37">
        <v>0</v>
      </c>
      <c r="P145" s="37">
        <v>0</v>
      </c>
      <c r="Q145" s="37">
        <v>0</v>
      </c>
      <c r="R145" s="37">
        <f t="shared" si="91"/>
        <v>256.2</v>
      </c>
      <c r="S145" s="37">
        <f t="shared" si="92"/>
        <v>256.2</v>
      </c>
      <c r="T145" s="37">
        <f t="shared" si="92"/>
        <v>0</v>
      </c>
      <c r="U145" s="37">
        <f t="shared" si="92"/>
        <v>0</v>
      </c>
      <c r="V145" s="37">
        <f t="shared" si="93"/>
        <v>0</v>
      </c>
      <c r="W145" s="38">
        <f t="shared" si="84"/>
        <v>0.24647058823529411</v>
      </c>
      <c r="X145" s="38">
        <f t="shared" si="85"/>
        <v>0.24647058823529411</v>
      </c>
      <c r="Y145" s="38"/>
      <c r="Z145" s="38"/>
      <c r="AA145" s="38"/>
    </row>
    <row r="146" spans="1:27" ht="15.75" hidden="1" customHeight="1">
      <c r="A146" s="35" t="s">
        <v>45</v>
      </c>
      <c r="B146" s="36" t="s">
        <v>53</v>
      </c>
      <c r="C146" s="37">
        <f t="shared" si="87"/>
        <v>1020</v>
      </c>
      <c r="D146" s="37">
        <f t="shared" si="88"/>
        <v>0</v>
      </c>
      <c r="E146" s="37">
        <v>0</v>
      </c>
      <c r="F146" s="37">
        <v>0</v>
      </c>
      <c r="G146" s="37">
        <v>0</v>
      </c>
      <c r="H146" s="37">
        <f t="shared" si="89"/>
        <v>1020</v>
      </c>
      <c r="I146" s="37">
        <v>1020</v>
      </c>
      <c r="J146" s="37">
        <v>0</v>
      </c>
      <c r="K146" s="37">
        <v>0</v>
      </c>
      <c r="L146" s="37">
        <v>0</v>
      </c>
      <c r="M146" s="37">
        <f t="shared" si="90"/>
        <v>389.95000000000005</v>
      </c>
      <c r="N146" s="37">
        <v>389.95000000000005</v>
      </c>
      <c r="O146" s="37">
        <v>0</v>
      </c>
      <c r="P146" s="37">
        <v>0</v>
      </c>
      <c r="Q146" s="37">
        <v>0</v>
      </c>
      <c r="R146" s="37">
        <f t="shared" si="91"/>
        <v>630.04999999999995</v>
      </c>
      <c r="S146" s="37">
        <f t="shared" si="92"/>
        <v>630.04999999999995</v>
      </c>
      <c r="T146" s="37">
        <f t="shared" si="92"/>
        <v>0</v>
      </c>
      <c r="U146" s="37">
        <f t="shared" si="92"/>
        <v>0</v>
      </c>
      <c r="V146" s="37">
        <f t="shared" si="93"/>
        <v>0</v>
      </c>
      <c r="W146" s="38">
        <f t="shared" si="84"/>
        <v>0.38230392156862747</v>
      </c>
      <c r="X146" s="38">
        <f t="shared" si="85"/>
        <v>0.38230392156862747</v>
      </c>
      <c r="Y146" s="38"/>
      <c r="Z146" s="38"/>
      <c r="AA146" s="38"/>
    </row>
    <row r="147" spans="1:27" ht="15.75" hidden="1" customHeight="1">
      <c r="A147" s="35" t="s">
        <v>45</v>
      </c>
      <c r="B147" s="36" t="s">
        <v>54</v>
      </c>
      <c r="C147" s="37">
        <f t="shared" si="87"/>
        <v>586</v>
      </c>
      <c r="D147" s="37">
        <f t="shared" si="88"/>
        <v>0</v>
      </c>
      <c r="E147" s="37">
        <v>0</v>
      </c>
      <c r="F147" s="37">
        <v>0</v>
      </c>
      <c r="G147" s="37">
        <v>0</v>
      </c>
      <c r="H147" s="37">
        <f t="shared" si="89"/>
        <v>586</v>
      </c>
      <c r="I147" s="37">
        <v>586</v>
      </c>
      <c r="J147" s="37">
        <v>0</v>
      </c>
      <c r="K147" s="37">
        <v>0</v>
      </c>
      <c r="L147" s="37">
        <v>0</v>
      </c>
      <c r="M147" s="37">
        <f t="shared" si="90"/>
        <v>240</v>
      </c>
      <c r="N147" s="37">
        <v>240</v>
      </c>
      <c r="O147" s="37">
        <v>0</v>
      </c>
      <c r="P147" s="37">
        <v>0</v>
      </c>
      <c r="Q147" s="37">
        <v>0</v>
      </c>
      <c r="R147" s="37">
        <f t="shared" si="91"/>
        <v>346</v>
      </c>
      <c r="S147" s="37">
        <f t="shared" si="92"/>
        <v>346</v>
      </c>
      <c r="T147" s="37">
        <f t="shared" si="92"/>
        <v>0</v>
      </c>
      <c r="U147" s="37">
        <f t="shared" si="92"/>
        <v>0</v>
      </c>
      <c r="V147" s="37">
        <f t="shared" si="93"/>
        <v>0</v>
      </c>
      <c r="W147" s="38">
        <f t="shared" si="84"/>
        <v>0.40955631399317405</v>
      </c>
      <c r="X147" s="38">
        <f t="shared" si="85"/>
        <v>0.40955631399317405</v>
      </c>
      <c r="Y147" s="38"/>
      <c r="Z147" s="38"/>
      <c r="AA147" s="38"/>
    </row>
    <row r="148" spans="1:27" ht="15.75" hidden="1" customHeight="1">
      <c r="A148" s="35" t="s">
        <v>45</v>
      </c>
      <c r="B148" s="36" t="s">
        <v>55</v>
      </c>
      <c r="C148" s="37">
        <f t="shared" si="87"/>
        <v>600</v>
      </c>
      <c r="D148" s="37">
        <f t="shared" si="88"/>
        <v>0</v>
      </c>
      <c r="E148" s="37">
        <v>0</v>
      </c>
      <c r="F148" s="37">
        <v>0</v>
      </c>
      <c r="G148" s="37">
        <v>0</v>
      </c>
      <c r="H148" s="37">
        <f t="shared" si="89"/>
        <v>600</v>
      </c>
      <c r="I148" s="37">
        <v>600</v>
      </c>
      <c r="J148" s="37">
        <v>0</v>
      </c>
      <c r="K148" s="37">
        <v>0</v>
      </c>
      <c r="L148" s="37">
        <v>0</v>
      </c>
      <c r="M148" s="37">
        <f t="shared" si="90"/>
        <v>0</v>
      </c>
      <c r="N148" s="37">
        <v>0</v>
      </c>
      <c r="O148" s="37">
        <v>0</v>
      </c>
      <c r="P148" s="37">
        <v>0</v>
      </c>
      <c r="Q148" s="37">
        <v>0</v>
      </c>
      <c r="R148" s="37">
        <f t="shared" si="91"/>
        <v>600</v>
      </c>
      <c r="S148" s="37">
        <f t="shared" si="92"/>
        <v>600</v>
      </c>
      <c r="T148" s="37">
        <f t="shared" si="92"/>
        <v>0</v>
      </c>
      <c r="U148" s="37">
        <f t="shared" si="92"/>
        <v>0</v>
      </c>
      <c r="V148" s="37">
        <f t="shared" si="93"/>
        <v>0</v>
      </c>
      <c r="W148" s="38">
        <f t="shared" si="84"/>
        <v>0</v>
      </c>
      <c r="X148" s="38">
        <f t="shared" si="85"/>
        <v>0</v>
      </c>
      <c r="Y148" s="38"/>
      <c r="Z148" s="38"/>
      <c r="AA148" s="38"/>
    </row>
    <row r="149" spans="1:27" ht="15.75" hidden="1" customHeight="1">
      <c r="A149" s="35" t="s">
        <v>45</v>
      </c>
      <c r="B149" s="36" t="s">
        <v>56</v>
      </c>
      <c r="C149" s="37">
        <f t="shared" si="87"/>
        <v>100</v>
      </c>
      <c r="D149" s="37">
        <f t="shared" si="88"/>
        <v>0</v>
      </c>
      <c r="E149" s="37">
        <v>0</v>
      </c>
      <c r="F149" s="37">
        <v>0</v>
      </c>
      <c r="G149" s="37">
        <v>0</v>
      </c>
      <c r="H149" s="37">
        <f t="shared" si="89"/>
        <v>100</v>
      </c>
      <c r="I149" s="37">
        <v>100</v>
      </c>
      <c r="J149" s="37">
        <v>0</v>
      </c>
      <c r="K149" s="37">
        <v>0</v>
      </c>
      <c r="L149" s="37">
        <v>0</v>
      </c>
      <c r="M149" s="37">
        <f t="shared" si="90"/>
        <v>0</v>
      </c>
      <c r="N149" s="37">
        <v>0</v>
      </c>
      <c r="O149" s="37">
        <v>0</v>
      </c>
      <c r="P149" s="37">
        <v>0</v>
      </c>
      <c r="Q149" s="37">
        <v>0</v>
      </c>
      <c r="R149" s="37">
        <f t="shared" si="91"/>
        <v>100</v>
      </c>
      <c r="S149" s="37">
        <f t="shared" si="92"/>
        <v>100</v>
      </c>
      <c r="T149" s="37">
        <f t="shared" si="92"/>
        <v>0</v>
      </c>
      <c r="U149" s="37">
        <f t="shared" si="92"/>
        <v>0</v>
      </c>
      <c r="V149" s="37">
        <f t="shared" si="93"/>
        <v>0</v>
      </c>
      <c r="W149" s="38">
        <f t="shared" si="84"/>
        <v>0</v>
      </c>
      <c r="X149" s="38">
        <f t="shared" si="85"/>
        <v>0</v>
      </c>
      <c r="Y149" s="38"/>
      <c r="Z149" s="38"/>
      <c r="AA149" s="38"/>
    </row>
    <row r="150" spans="1:27" ht="15.75" hidden="1" customHeight="1">
      <c r="A150" s="35" t="s">
        <v>45</v>
      </c>
      <c r="B150" s="36" t="s">
        <v>57</v>
      </c>
      <c r="C150" s="37">
        <f t="shared" si="87"/>
        <v>300</v>
      </c>
      <c r="D150" s="37">
        <f t="shared" si="88"/>
        <v>0</v>
      </c>
      <c r="E150" s="37">
        <v>0</v>
      </c>
      <c r="F150" s="37">
        <v>0</v>
      </c>
      <c r="G150" s="37">
        <v>0</v>
      </c>
      <c r="H150" s="37">
        <f t="shared" si="89"/>
        <v>300</v>
      </c>
      <c r="I150" s="37">
        <v>300</v>
      </c>
      <c r="J150" s="37">
        <v>0</v>
      </c>
      <c r="K150" s="37">
        <v>0</v>
      </c>
      <c r="L150" s="37">
        <v>0</v>
      </c>
      <c r="M150" s="37">
        <f t="shared" si="90"/>
        <v>0</v>
      </c>
      <c r="N150" s="37">
        <v>0</v>
      </c>
      <c r="O150" s="37">
        <v>0</v>
      </c>
      <c r="P150" s="37">
        <v>0</v>
      </c>
      <c r="Q150" s="37">
        <v>0</v>
      </c>
      <c r="R150" s="37">
        <f t="shared" si="91"/>
        <v>300</v>
      </c>
      <c r="S150" s="37">
        <f t="shared" si="92"/>
        <v>300</v>
      </c>
      <c r="T150" s="37">
        <f t="shared" si="92"/>
        <v>0</v>
      </c>
      <c r="U150" s="37">
        <f t="shared" si="92"/>
        <v>0</v>
      </c>
      <c r="V150" s="37">
        <f t="shared" si="93"/>
        <v>0</v>
      </c>
      <c r="W150" s="38">
        <f t="shared" si="84"/>
        <v>0</v>
      </c>
      <c r="X150" s="38">
        <f t="shared" si="85"/>
        <v>0</v>
      </c>
      <c r="Y150" s="38"/>
      <c r="Z150" s="38"/>
      <c r="AA150" s="38"/>
    </row>
    <row r="151" spans="1:27" ht="21" hidden="1">
      <c r="A151" s="35" t="s">
        <v>45</v>
      </c>
      <c r="B151" s="36" t="s">
        <v>58</v>
      </c>
      <c r="C151" s="37">
        <f t="shared" si="87"/>
        <v>18</v>
      </c>
      <c r="D151" s="37">
        <f t="shared" si="88"/>
        <v>0</v>
      </c>
      <c r="E151" s="37">
        <v>0</v>
      </c>
      <c r="F151" s="37">
        <v>0</v>
      </c>
      <c r="G151" s="37">
        <v>0</v>
      </c>
      <c r="H151" s="37">
        <f t="shared" si="89"/>
        <v>18</v>
      </c>
      <c r="I151" s="37">
        <v>18</v>
      </c>
      <c r="J151" s="37">
        <v>0</v>
      </c>
      <c r="K151" s="37">
        <v>0</v>
      </c>
      <c r="L151" s="37">
        <v>0</v>
      </c>
      <c r="M151" s="37">
        <f t="shared" si="90"/>
        <v>0</v>
      </c>
      <c r="N151" s="37">
        <v>0</v>
      </c>
      <c r="O151" s="37">
        <v>0</v>
      </c>
      <c r="P151" s="37">
        <v>0</v>
      </c>
      <c r="Q151" s="37">
        <v>0</v>
      </c>
      <c r="R151" s="37">
        <f t="shared" si="91"/>
        <v>18</v>
      </c>
      <c r="S151" s="37">
        <f t="shared" si="92"/>
        <v>18</v>
      </c>
      <c r="T151" s="37">
        <f t="shared" si="92"/>
        <v>0</v>
      </c>
      <c r="U151" s="37">
        <f t="shared" si="92"/>
        <v>0</v>
      </c>
      <c r="V151" s="37">
        <f t="shared" si="93"/>
        <v>0</v>
      </c>
      <c r="W151" s="38">
        <f t="shared" si="84"/>
        <v>0</v>
      </c>
      <c r="X151" s="38">
        <f t="shared" si="85"/>
        <v>0</v>
      </c>
      <c r="Y151" s="38"/>
      <c r="Z151" s="38"/>
      <c r="AA151" s="38"/>
    </row>
    <row r="152" spans="1:27" ht="18.75" hidden="1" customHeight="1">
      <c r="A152" s="35" t="s">
        <v>45</v>
      </c>
      <c r="B152" s="36" t="s">
        <v>59</v>
      </c>
      <c r="C152" s="37">
        <f t="shared" si="87"/>
        <v>746</v>
      </c>
      <c r="D152" s="37">
        <f t="shared" si="88"/>
        <v>0</v>
      </c>
      <c r="E152" s="37">
        <v>0</v>
      </c>
      <c r="F152" s="37">
        <v>0</v>
      </c>
      <c r="G152" s="37">
        <v>0</v>
      </c>
      <c r="H152" s="37">
        <f t="shared" si="89"/>
        <v>746</v>
      </c>
      <c r="I152" s="37">
        <v>746</v>
      </c>
      <c r="J152" s="37">
        <v>0</v>
      </c>
      <c r="K152" s="37">
        <v>0</v>
      </c>
      <c r="L152" s="37">
        <v>0</v>
      </c>
      <c r="M152" s="37">
        <f t="shared" si="90"/>
        <v>83.21</v>
      </c>
      <c r="N152" s="37">
        <v>83.21</v>
      </c>
      <c r="O152" s="37">
        <v>0</v>
      </c>
      <c r="P152" s="37">
        <v>0</v>
      </c>
      <c r="Q152" s="37">
        <v>0</v>
      </c>
      <c r="R152" s="37">
        <f t="shared" si="91"/>
        <v>662.79</v>
      </c>
      <c r="S152" s="37">
        <f t="shared" si="92"/>
        <v>662.79</v>
      </c>
      <c r="T152" s="37">
        <f t="shared" si="92"/>
        <v>0</v>
      </c>
      <c r="U152" s="37">
        <f t="shared" si="92"/>
        <v>0</v>
      </c>
      <c r="V152" s="37">
        <f t="shared" si="93"/>
        <v>0</v>
      </c>
      <c r="W152" s="38">
        <f t="shared" si="84"/>
        <v>0.11154155495978552</v>
      </c>
      <c r="X152" s="38">
        <f t="shared" si="85"/>
        <v>0.11154155495978552</v>
      </c>
      <c r="Y152" s="38"/>
      <c r="Z152" s="38"/>
      <c r="AA152" s="38"/>
    </row>
    <row r="153" spans="1:27" ht="22.5" hidden="1" customHeight="1">
      <c r="A153" s="35" t="s">
        <v>45</v>
      </c>
      <c r="B153" s="36" t="s">
        <v>60</v>
      </c>
      <c r="C153" s="37">
        <f t="shared" si="87"/>
        <v>405</v>
      </c>
      <c r="D153" s="37">
        <f t="shared" si="88"/>
        <v>0</v>
      </c>
      <c r="E153" s="37">
        <v>0</v>
      </c>
      <c r="F153" s="37">
        <v>0</v>
      </c>
      <c r="G153" s="37">
        <v>0</v>
      </c>
      <c r="H153" s="37">
        <f t="shared" si="89"/>
        <v>405</v>
      </c>
      <c r="I153" s="37">
        <v>405</v>
      </c>
      <c r="J153" s="37">
        <v>0</v>
      </c>
      <c r="K153" s="37">
        <v>0</v>
      </c>
      <c r="L153" s="37">
        <v>0</v>
      </c>
      <c r="M153" s="37">
        <f t="shared" si="90"/>
        <v>0</v>
      </c>
      <c r="N153" s="37">
        <v>0</v>
      </c>
      <c r="O153" s="37">
        <v>0</v>
      </c>
      <c r="P153" s="37">
        <v>0</v>
      </c>
      <c r="Q153" s="37">
        <v>0</v>
      </c>
      <c r="R153" s="37">
        <f t="shared" si="91"/>
        <v>405</v>
      </c>
      <c r="S153" s="37">
        <f t="shared" si="92"/>
        <v>405</v>
      </c>
      <c r="T153" s="37">
        <f t="shared" si="92"/>
        <v>0</v>
      </c>
      <c r="U153" s="37">
        <f t="shared" si="92"/>
        <v>0</v>
      </c>
      <c r="V153" s="37">
        <f t="shared" si="93"/>
        <v>0</v>
      </c>
      <c r="W153" s="38">
        <f t="shared" si="84"/>
        <v>0</v>
      </c>
      <c r="X153" s="38">
        <f t="shared" si="85"/>
        <v>0</v>
      </c>
      <c r="Y153" s="38"/>
      <c r="Z153" s="38"/>
      <c r="AA153" s="38"/>
    </row>
    <row r="154" spans="1:27" s="12" customFormat="1" ht="15.75" customHeight="1">
      <c r="A154" s="31" t="s">
        <v>73</v>
      </c>
      <c r="B154" s="32" t="s">
        <v>74</v>
      </c>
      <c r="C154" s="33">
        <f>+C155+C156</f>
        <v>46308</v>
      </c>
      <c r="D154" s="33">
        <f t="shared" ref="D154:V154" si="94">+D155+D156</f>
        <v>82</v>
      </c>
      <c r="E154" s="33">
        <f t="shared" si="94"/>
        <v>82</v>
      </c>
      <c r="F154" s="33">
        <f t="shared" si="94"/>
        <v>0</v>
      </c>
      <c r="G154" s="33">
        <f t="shared" si="94"/>
        <v>0</v>
      </c>
      <c r="H154" s="33">
        <f t="shared" si="94"/>
        <v>46226</v>
      </c>
      <c r="I154" s="33">
        <f t="shared" si="94"/>
        <v>24738</v>
      </c>
      <c r="J154" s="33">
        <f t="shared" si="94"/>
        <v>0</v>
      </c>
      <c r="K154" s="33">
        <f t="shared" si="94"/>
        <v>0</v>
      </c>
      <c r="L154" s="33">
        <f t="shared" si="94"/>
        <v>21488</v>
      </c>
      <c r="M154" s="33">
        <f t="shared" si="94"/>
        <v>19288.142</v>
      </c>
      <c r="N154" s="33">
        <f t="shared" si="94"/>
        <v>7393.9829999999993</v>
      </c>
      <c r="O154" s="33">
        <f t="shared" si="94"/>
        <v>0</v>
      </c>
      <c r="P154" s="33">
        <f t="shared" si="94"/>
        <v>0</v>
      </c>
      <c r="Q154" s="33">
        <f t="shared" si="94"/>
        <v>11894.159</v>
      </c>
      <c r="R154" s="33">
        <f t="shared" si="94"/>
        <v>27019.858</v>
      </c>
      <c r="S154" s="33">
        <f t="shared" si="94"/>
        <v>17426.017</v>
      </c>
      <c r="T154" s="33">
        <f t="shared" si="94"/>
        <v>0</v>
      </c>
      <c r="U154" s="33">
        <f t="shared" si="94"/>
        <v>0</v>
      </c>
      <c r="V154" s="33">
        <f t="shared" si="94"/>
        <v>9593.8410000000003</v>
      </c>
      <c r="W154" s="34">
        <f>M154/C154</f>
        <v>0.41651857130517406</v>
      </c>
      <c r="X154" s="34">
        <f>N154/(E154+I154)</f>
        <v>0.29790423045930697</v>
      </c>
      <c r="Y154" s="34"/>
      <c r="Z154" s="34"/>
      <c r="AA154" s="34">
        <f>Q154/L154</f>
        <v>0.55352564221891287</v>
      </c>
    </row>
    <row r="155" spans="1:27" ht="18.75" customHeight="1">
      <c r="A155" s="35" t="s">
        <v>42</v>
      </c>
      <c r="B155" s="36" t="s">
        <v>43</v>
      </c>
      <c r="C155" s="37">
        <f>+D155+H155</f>
        <v>29930</v>
      </c>
      <c r="D155" s="37">
        <f>SUM(E155:G155)</f>
        <v>82</v>
      </c>
      <c r="E155" s="37">
        <v>82</v>
      </c>
      <c r="F155" s="37">
        <v>0</v>
      </c>
      <c r="G155" s="37">
        <v>0</v>
      </c>
      <c r="H155" s="37">
        <f>SUM(I155:L155)</f>
        <v>29848</v>
      </c>
      <c r="I155" s="37">
        <v>8360</v>
      </c>
      <c r="J155" s="37">
        <v>0</v>
      </c>
      <c r="K155" s="37">
        <v>0</v>
      </c>
      <c r="L155" s="37">
        <v>21488</v>
      </c>
      <c r="M155" s="37">
        <f>SUM(N155:Q155)</f>
        <v>15475.199000000001</v>
      </c>
      <c r="N155" s="37">
        <v>3581.04</v>
      </c>
      <c r="O155" s="37">
        <v>0</v>
      </c>
      <c r="P155" s="37">
        <v>0</v>
      </c>
      <c r="Q155" s="37">
        <v>11894.159</v>
      </c>
      <c r="R155" s="37">
        <f>SUM(S155:V155)</f>
        <v>14454.800999999999</v>
      </c>
      <c r="S155" s="37">
        <f>(E155+I155)-N155</f>
        <v>4860.96</v>
      </c>
      <c r="T155" s="37">
        <f>(F155+J155)-O155</f>
        <v>0</v>
      </c>
      <c r="U155" s="37">
        <f>(G155+K155)-P155</f>
        <v>0</v>
      </c>
      <c r="V155" s="37">
        <f>L155-Q155</f>
        <v>9593.8410000000003</v>
      </c>
      <c r="W155" s="38">
        <f t="shared" ref="W155:W171" si="95">M155/C155</f>
        <v>0.51704640828600068</v>
      </c>
      <c r="X155" s="38">
        <f t="shared" ref="X155:X171" si="96">N155/(E155+I155)</f>
        <v>0.42419331911869224</v>
      </c>
      <c r="Y155" s="38"/>
      <c r="Z155" s="38"/>
      <c r="AA155" s="38">
        <f>Q155/L155</f>
        <v>0.55352564221891287</v>
      </c>
    </row>
    <row r="156" spans="1:27" ht="15.75" customHeight="1">
      <c r="A156" s="35" t="s">
        <v>42</v>
      </c>
      <c r="B156" s="36" t="s">
        <v>44</v>
      </c>
      <c r="C156" s="37">
        <f t="shared" ref="C156:V156" si="97">SUM(C157:C171)</f>
        <v>16378</v>
      </c>
      <c r="D156" s="37">
        <f t="shared" si="97"/>
        <v>0</v>
      </c>
      <c r="E156" s="37">
        <f t="shared" si="97"/>
        <v>0</v>
      </c>
      <c r="F156" s="37">
        <f t="shared" si="97"/>
        <v>0</v>
      </c>
      <c r="G156" s="37">
        <f t="shared" si="97"/>
        <v>0</v>
      </c>
      <c r="H156" s="37">
        <f t="shared" si="97"/>
        <v>16378</v>
      </c>
      <c r="I156" s="37">
        <f t="shared" si="97"/>
        <v>16378</v>
      </c>
      <c r="J156" s="37">
        <f t="shared" si="97"/>
        <v>0</v>
      </c>
      <c r="K156" s="37">
        <f t="shared" si="97"/>
        <v>0</v>
      </c>
      <c r="L156" s="37">
        <f t="shared" si="97"/>
        <v>0</v>
      </c>
      <c r="M156" s="37">
        <f t="shared" si="97"/>
        <v>3812.9429999999993</v>
      </c>
      <c r="N156" s="37">
        <f t="shared" si="97"/>
        <v>3812.9429999999993</v>
      </c>
      <c r="O156" s="37">
        <f t="shared" si="97"/>
        <v>0</v>
      </c>
      <c r="P156" s="37">
        <f t="shared" si="97"/>
        <v>0</v>
      </c>
      <c r="Q156" s="37">
        <f t="shared" si="97"/>
        <v>0</v>
      </c>
      <c r="R156" s="37">
        <f t="shared" si="97"/>
        <v>12565.057000000001</v>
      </c>
      <c r="S156" s="37">
        <f t="shared" si="97"/>
        <v>12565.057000000001</v>
      </c>
      <c r="T156" s="37">
        <f t="shared" si="97"/>
        <v>0</v>
      </c>
      <c r="U156" s="37">
        <f t="shared" si="97"/>
        <v>0</v>
      </c>
      <c r="V156" s="37">
        <f t="shared" si="97"/>
        <v>0</v>
      </c>
      <c r="W156" s="38">
        <f t="shared" si="95"/>
        <v>0.23280882891683963</v>
      </c>
      <c r="X156" s="38">
        <f t="shared" si="96"/>
        <v>0.23280882891683963</v>
      </c>
      <c r="Y156" s="38"/>
      <c r="Z156" s="38"/>
      <c r="AA156" s="38"/>
    </row>
    <row r="157" spans="1:27" ht="15.75" hidden="1" customHeight="1">
      <c r="A157" s="35" t="s">
        <v>45</v>
      </c>
      <c r="B157" s="36" t="s">
        <v>46</v>
      </c>
      <c r="C157" s="37">
        <f t="shared" ref="C157:C171" si="98">+D157+H157</f>
        <v>5070</v>
      </c>
      <c r="D157" s="37">
        <f t="shared" ref="D157:D171" si="99">SUM(E157:G157)</f>
        <v>0</v>
      </c>
      <c r="E157" s="37">
        <v>0</v>
      </c>
      <c r="F157" s="37">
        <v>0</v>
      </c>
      <c r="G157" s="37">
        <v>0</v>
      </c>
      <c r="H157" s="37">
        <f t="shared" ref="H157:H171" si="100">SUM(I157:L157)</f>
        <v>5070</v>
      </c>
      <c r="I157" s="37">
        <v>5070</v>
      </c>
      <c r="J157" s="37">
        <v>0</v>
      </c>
      <c r="K157" s="37">
        <v>0</v>
      </c>
      <c r="L157" s="37">
        <v>0</v>
      </c>
      <c r="M157" s="37">
        <f t="shared" ref="M157:M171" si="101">SUM(N157:Q157)</f>
        <v>1840.3819999999998</v>
      </c>
      <c r="N157" s="37">
        <v>1840.3819999999998</v>
      </c>
      <c r="O157" s="37">
        <v>0</v>
      </c>
      <c r="P157" s="37">
        <v>0</v>
      </c>
      <c r="Q157" s="37">
        <v>0</v>
      </c>
      <c r="R157" s="37">
        <f t="shared" ref="R157:R171" si="102">SUM(S157:V157)</f>
        <v>3229.6180000000004</v>
      </c>
      <c r="S157" s="37">
        <f t="shared" ref="S157:U171" si="103">(E157+I157)-N157</f>
        <v>3229.6180000000004</v>
      </c>
      <c r="T157" s="37">
        <f t="shared" si="103"/>
        <v>0</v>
      </c>
      <c r="U157" s="37">
        <f t="shared" si="103"/>
        <v>0</v>
      </c>
      <c r="V157" s="37">
        <f t="shared" ref="V157:V171" si="104">L157-Q157</f>
        <v>0</v>
      </c>
      <c r="W157" s="38">
        <f t="shared" si="95"/>
        <v>0.36299447731755419</v>
      </c>
      <c r="X157" s="38">
        <f t="shared" si="96"/>
        <v>0.36299447731755419</v>
      </c>
      <c r="Y157" s="38"/>
      <c r="Z157" s="38"/>
      <c r="AA157" s="38"/>
    </row>
    <row r="158" spans="1:27" ht="15.75" hidden="1" customHeight="1">
      <c r="A158" s="35" t="s">
        <v>45</v>
      </c>
      <c r="B158" s="36" t="s">
        <v>47</v>
      </c>
      <c r="C158" s="37">
        <f t="shared" si="98"/>
        <v>3600</v>
      </c>
      <c r="D158" s="37">
        <f t="shared" si="99"/>
        <v>0</v>
      </c>
      <c r="E158" s="37">
        <v>0</v>
      </c>
      <c r="F158" s="37">
        <v>0</v>
      </c>
      <c r="G158" s="37">
        <v>0</v>
      </c>
      <c r="H158" s="37">
        <f t="shared" si="100"/>
        <v>3600</v>
      </c>
      <c r="I158" s="37">
        <v>3600</v>
      </c>
      <c r="J158" s="37">
        <v>0</v>
      </c>
      <c r="K158" s="37">
        <v>0</v>
      </c>
      <c r="L158" s="37">
        <v>0</v>
      </c>
      <c r="M158" s="37">
        <f t="shared" si="101"/>
        <v>411</v>
      </c>
      <c r="N158" s="37">
        <v>411</v>
      </c>
      <c r="O158" s="37">
        <v>0</v>
      </c>
      <c r="P158" s="37">
        <v>0</v>
      </c>
      <c r="Q158" s="37">
        <v>0</v>
      </c>
      <c r="R158" s="37">
        <f t="shared" si="102"/>
        <v>3189</v>
      </c>
      <c r="S158" s="37">
        <f t="shared" si="103"/>
        <v>3189</v>
      </c>
      <c r="T158" s="37">
        <f t="shared" si="103"/>
        <v>0</v>
      </c>
      <c r="U158" s="37">
        <f t="shared" si="103"/>
        <v>0</v>
      </c>
      <c r="V158" s="37">
        <f t="shared" si="104"/>
        <v>0</v>
      </c>
      <c r="W158" s="38">
        <f t="shared" si="95"/>
        <v>0.11416666666666667</v>
      </c>
      <c r="X158" s="38">
        <f t="shared" si="96"/>
        <v>0.11416666666666667</v>
      </c>
      <c r="Y158" s="38"/>
      <c r="Z158" s="38"/>
      <c r="AA158" s="38"/>
    </row>
    <row r="159" spans="1:27" ht="15.75" hidden="1" customHeight="1">
      <c r="A159" s="35" t="s">
        <v>45</v>
      </c>
      <c r="B159" s="36" t="s">
        <v>48</v>
      </c>
      <c r="C159" s="37">
        <f t="shared" si="98"/>
        <v>450</v>
      </c>
      <c r="D159" s="37">
        <f t="shared" si="99"/>
        <v>0</v>
      </c>
      <c r="E159" s="37">
        <v>0</v>
      </c>
      <c r="F159" s="37">
        <v>0</v>
      </c>
      <c r="G159" s="37">
        <v>0</v>
      </c>
      <c r="H159" s="37">
        <f t="shared" si="100"/>
        <v>450</v>
      </c>
      <c r="I159" s="37">
        <v>450</v>
      </c>
      <c r="J159" s="37">
        <v>0</v>
      </c>
      <c r="K159" s="37">
        <v>0</v>
      </c>
      <c r="L159" s="37">
        <v>0</v>
      </c>
      <c r="M159" s="37">
        <f t="shared" si="101"/>
        <v>15</v>
      </c>
      <c r="N159" s="37">
        <v>15</v>
      </c>
      <c r="O159" s="37">
        <v>0</v>
      </c>
      <c r="P159" s="37">
        <v>0</v>
      </c>
      <c r="Q159" s="37">
        <v>0</v>
      </c>
      <c r="R159" s="37">
        <f t="shared" si="102"/>
        <v>435</v>
      </c>
      <c r="S159" s="37">
        <f t="shared" si="103"/>
        <v>435</v>
      </c>
      <c r="T159" s="37">
        <f t="shared" si="103"/>
        <v>0</v>
      </c>
      <c r="U159" s="37">
        <f t="shared" si="103"/>
        <v>0</v>
      </c>
      <c r="V159" s="37">
        <f t="shared" si="104"/>
        <v>0</v>
      </c>
      <c r="W159" s="38">
        <f t="shared" si="95"/>
        <v>3.3333333333333333E-2</v>
      </c>
      <c r="X159" s="38">
        <f t="shared" si="96"/>
        <v>3.3333333333333333E-2</v>
      </c>
      <c r="Y159" s="38"/>
      <c r="Z159" s="38"/>
      <c r="AA159" s="38"/>
    </row>
    <row r="160" spans="1:27" ht="24" hidden="1" customHeight="1">
      <c r="A160" s="35" t="s">
        <v>45</v>
      </c>
      <c r="B160" s="36" t="s">
        <v>49</v>
      </c>
      <c r="C160" s="37">
        <f t="shared" si="98"/>
        <v>450</v>
      </c>
      <c r="D160" s="37">
        <f t="shared" si="99"/>
        <v>0</v>
      </c>
      <c r="E160" s="37">
        <v>0</v>
      </c>
      <c r="F160" s="37">
        <v>0</v>
      </c>
      <c r="G160" s="37">
        <v>0</v>
      </c>
      <c r="H160" s="37">
        <f t="shared" si="100"/>
        <v>450</v>
      </c>
      <c r="I160" s="37">
        <v>450</v>
      </c>
      <c r="J160" s="37">
        <v>0</v>
      </c>
      <c r="K160" s="37">
        <v>0</v>
      </c>
      <c r="L160" s="37">
        <v>0</v>
      </c>
      <c r="M160" s="37">
        <f t="shared" si="101"/>
        <v>0</v>
      </c>
      <c r="N160" s="37">
        <v>0</v>
      </c>
      <c r="O160" s="37">
        <v>0</v>
      </c>
      <c r="P160" s="37">
        <v>0</v>
      </c>
      <c r="Q160" s="37">
        <v>0</v>
      </c>
      <c r="R160" s="37">
        <f t="shared" si="102"/>
        <v>450</v>
      </c>
      <c r="S160" s="37">
        <f t="shared" si="103"/>
        <v>450</v>
      </c>
      <c r="T160" s="37">
        <f t="shared" si="103"/>
        <v>0</v>
      </c>
      <c r="U160" s="37">
        <f t="shared" si="103"/>
        <v>0</v>
      </c>
      <c r="V160" s="37">
        <f t="shared" si="104"/>
        <v>0</v>
      </c>
      <c r="W160" s="38">
        <f t="shared" si="95"/>
        <v>0</v>
      </c>
      <c r="X160" s="38">
        <f t="shared" si="96"/>
        <v>0</v>
      </c>
      <c r="Y160" s="38"/>
      <c r="Z160" s="38"/>
      <c r="AA160" s="38"/>
    </row>
    <row r="161" spans="1:27" ht="25.5" hidden="1" customHeight="1">
      <c r="A161" s="35" t="s">
        <v>45</v>
      </c>
      <c r="B161" s="36" t="s">
        <v>50</v>
      </c>
      <c r="C161" s="37">
        <f t="shared" si="98"/>
        <v>200</v>
      </c>
      <c r="D161" s="37">
        <f t="shared" si="99"/>
        <v>0</v>
      </c>
      <c r="E161" s="37">
        <v>0</v>
      </c>
      <c r="F161" s="37">
        <v>0</v>
      </c>
      <c r="G161" s="37">
        <v>0</v>
      </c>
      <c r="H161" s="37">
        <f t="shared" si="100"/>
        <v>200</v>
      </c>
      <c r="I161" s="37">
        <v>200</v>
      </c>
      <c r="J161" s="37">
        <v>0</v>
      </c>
      <c r="K161" s="37">
        <v>0</v>
      </c>
      <c r="L161" s="37">
        <v>0</v>
      </c>
      <c r="M161" s="37">
        <f t="shared" si="101"/>
        <v>0</v>
      </c>
      <c r="N161" s="37">
        <v>0</v>
      </c>
      <c r="O161" s="37">
        <v>0</v>
      </c>
      <c r="P161" s="37">
        <v>0</v>
      </c>
      <c r="Q161" s="37">
        <v>0</v>
      </c>
      <c r="R161" s="37">
        <f t="shared" si="102"/>
        <v>200</v>
      </c>
      <c r="S161" s="37">
        <f t="shared" si="103"/>
        <v>200</v>
      </c>
      <c r="T161" s="37">
        <f t="shared" si="103"/>
        <v>0</v>
      </c>
      <c r="U161" s="37">
        <f t="shared" si="103"/>
        <v>0</v>
      </c>
      <c r="V161" s="37">
        <f t="shared" si="104"/>
        <v>0</v>
      </c>
      <c r="W161" s="38">
        <f t="shared" si="95"/>
        <v>0</v>
      </c>
      <c r="X161" s="38">
        <f t="shared" si="96"/>
        <v>0</v>
      </c>
      <c r="Y161" s="38"/>
      <c r="Z161" s="38"/>
      <c r="AA161" s="38"/>
    </row>
    <row r="162" spans="1:27" ht="26.25" hidden="1" customHeight="1">
      <c r="A162" s="35" t="s">
        <v>45</v>
      </c>
      <c r="B162" s="36" t="s">
        <v>51</v>
      </c>
      <c r="C162" s="37">
        <f t="shared" si="98"/>
        <v>0</v>
      </c>
      <c r="D162" s="37">
        <f t="shared" si="99"/>
        <v>0</v>
      </c>
      <c r="E162" s="37">
        <v>0</v>
      </c>
      <c r="F162" s="37">
        <v>0</v>
      </c>
      <c r="G162" s="37">
        <v>0</v>
      </c>
      <c r="H162" s="37">
        <f t="shared" si="100"/>
        <v>0</v>
      </c>
      <c r="I162" s="37">
        <v>0</v>
      </c>
      <c r="J162" s="37">
        <v>0</v>
      </c>
      <c r="K162" s="37">
        <v>0</v>
      </c>
      <c r="L162" s="37">
        <v>0</v>
      </c>
      <c r="M162" s="37">
        <f t="shared" si="101"/>
        <v>0</v>
      </c>
      <c r="N162" s="37">
        <v>0</v>
      </c>
      <c r="O162" s="37">
        <v>0</v>
      </c>
      <c r="P162" s="37">
        <v>0</v>
      </c>
      <c r="Q162" s="37">
        <v>0</v>
      </c>
      <c r="R162" s="37">
        <f t="shared" si="102"/>
        <v>0</v>
      </c>
      <c r="S162" s="37">
        <f t="shared" si="103"/>
        <v>0</v>
      </c>
      <c r="T162" s="37">
        <f t="shared" si="103"/>
        <v>0</v>
      </c>
      <c r="U162" s="37">
        <f t="shared" si="103"/>
        <v>0</v>
      </c>
      <c r="V162" s="37">
        <f t="shared" si="104"/>
        <v>0</v>
      </c>
      <c r="W162" s="38"/>
      <c r="X162" s="38"/>
      <c r="Y162" s="38"/>
      <c r="Z162" s="38"/>
      <c r="AA162" s="38"/>
    </row>
    <row r="163" spans="1:27" ht="20.25" hidden="1" customHeight="1">
      <c r="A163" s="35" t="s">
        <v>45</v>
      </c>
      <c r="B163" s="36" t="s">
        <v>52</v>
      </c>
      <c r="C163" s="37">
        <f t="shared" si="98"/>
        <v>600</v>
      </c>
      <c r="D163" s="37">
        <f t="shared" si="99"/>
        <v>0</v>
      </c>
      <c r="E163" s="37">
        <v>0</v>
      </c>
      <c r="F163" s="37">
        <v>0</v>
      </c>
      <c r="G163" s="37">
        <v>0</v>
      </c>
      <c r="H163" s="37">
        <f t="shared" si="100"/>
        <v>600</v>
      </c>
      <c r="I163" s="37">
        <v>600</v>
      </c>
      <c r="J163" s="37">
        <v>0</v>
      </c>
      <c r="K163" s="37">
        <v>0</v>
      </c>
      <c r="L163" s="37">
        <v>0</v>
      </c>
      <c r="M163" s="37">
        <f t="shared" si="101"/>
        <v>16.256</v>
      </c>
      <c r="N163" s="37">
        <v>16.256</v>
      </c>
      <c r="O163" s="37">
        <v>0</v>
      </c>
      <c r="P163" s="37">
        <v>0</v>
      </c>
      <c r="Q163" s="37">
        <v>0</v>
      </c>
      <c r="R163" s="37">
        <f t="shared" si="102"/>
        <v>583.74400000000003</v>
      </c>
      <c r="S163" s="37">
        <f t="shared" si="103"/>
        <v>583.74400000000003</v>
      </c>
      <c r="T163" s="37">
        <f t="shared" si="103"/>
        <v>0</v>
      </c>
      <c r="U163" s="37">
        <f t="shared" si="103"/>
        <v>0</v>
      </c>
      <c r="V163" s="37">
        <f t="shared" si="104"/>
        <v>0</v>
      </c>
      <c r="W163" s="38">
        <f t="shared" si="95"/>
        <v>2.7093333333333334E-2</v>
      </c>
      <c r="X163" s="38">
        <f t="shared" si="96"/>
        <v>2.7093333333333334E-2</v>
      </c>
      <c r="Y163" s="38"/>
      <c r="Z163" s="38"/>
      <c r="AA163" s="38"/>
    </row>
    <row r="164" spans="1:27" ht="15.75" hidden="1" customHeight="1">
      <c r="A164" s="35" t="s">
        <v>45</v>
      </c>
      <c r="B164" s="36" t="s">
        <v>53</v>
      </c>
      <c r="C164" s="37">
        <f t="shared" si="98"/>
        <v>1800</v>
      </c>
      <c r="D164" s="37">
        <f t="shared" si="99"/>
        <v>0</v>
      </c>
      <c r="E164" s="37">
        <v>0</v>
      </c>
      <c r="F164" s="37">
        <v>0</v>
      </c>
      <c r="G164" s="37">
        <v>0</v>
      </c>
      <c r="H164" s="37">
        <f t="shared" si="100"/>
        <v>1800</v>
      </c>
      <c r="I164" s="37">
        <v>1800</v>
      </c>
      <c r="J164" s="37">
        <v>0</v>
      </c>
      <c r="K164" s="37">
        <v>0</v>
      </c>
      <c r="L164" s="37">
        <v>0</v>
      </c>
      <c r="M164" s="37">
        <f t="shared" si="101"/>
        <v>511.30500000000001</v>
      </c>
      <c r="N164" s="37">
        <v>511.30500000000001</v>
      </c>
      <c r="O164" s="37">
        <v>0</v>
      </c>
      <c r="P164" s="37">
        <v>0</v>
      </c>
      <c r="Q164" s="37">
        <v>0</v>
      </c>
      <c r="R164" s="37">
        <f t="shared" si="102"/>
        <v>1288.6949999999999</v>
      </c>
      <c r="S164" s="37">
        <f t="shared" si="103"/>
        <v>1288.6949999999999</v>
      </c>
      <c r="T164" s="37">
        <f t="shared" si="103"/>
        <v>0</v>
      </c>
      <c r="U164" s="37">
        <f t="shared" si="103"/>
        <v>0</v>
      </c>
      <c r="V164" s="37">
        <f t="shared" si="104"/>
        <v>0</v>
      </c>
      <c r="W164" s="38">
        <f t="shared" si="95"/>
        <v>0.28405833333333336</v>
      </c>
      <c r="X164" s="38">
        <f t="shared" si="96"/>
        <v>0.28405833333333336</v>
      </c>
      <c r="Y164" s="38"/>
      <c r="Z164" s="38"/>
      <c r="AA164" s="38"/>
    </row>
    <row r="165" spans="1:27" ht="15.75" hidden="1" customHeight="1">
      <c r="A165" s="35" t="s">
        <v>45</v>
      </c>
      <c r="B165" s="36" t="s">
        <v>54</v>
      </c>
      <c r="C165" s="37">
        <f t="shared" si="98"/>
        <v>950</v>
      </c>
      <c r="D165" s="37">
        <f t="shared" si="99"/>
        <v>0</v>
      </c>
      <c r="E165" s="37">
        <v>0</v>
      </c>
      <c r="F165" s="37">
        <v>0</v>
      </c>
      <c r="G165" s="37">
        <v>0</v>
      </c>
      <c r="H165" s="37">
        <f t="shared" si="100"/>
        <v>950</v>
      </c>
      <c r="I165" s="37">
        <v>950</v>
      </c>
      <c r="J165" s="37">
        <v>0</v>
      </c>
      <c r="K165" s="37">
        <v>0</v>
      </c>
      <c r="L165" s="37">
        <v>0</v>
      </c>
      <c r="M165" s="37">
        <f t="shared" si="101"/>
        <v>750</v>
      </c>
      <c r="N165" s="37">
        <v>750</v>
      </c>
      <c r="O165" s="37">
        <v>0</v>
      </c>
      <c r="P165" s="37">
        <v>0</v>
      </c>
      <c r="Q165" s="37">
        <v>0</v>
      </c>
      <c r="R165" s="37">
        <f t="shared" si="102"/>
        <v>200</v>
      </c>
      <c r="S165" s="37">
        <f t="shared" si="103"/>
        <v>200</v>
      </c>
      <c r="T165" s="37">
        <f t="shared" si="103"/>
        <v>0</v>
      </c>
      <c r="U165" s="37">
        <f t="shared" si="103"/>
        <v>0</v>
      </c>
      <c r="V165" s="37">
        <f t="shared" si="104"/>
        <v>0</v>
      </c>
      <c r="W165" s="38">
        <f t="shared" si="95"/>
        <v>0.78947368421052633</v>
      </c>
      <c r="X165" s="38">
        <f t="shared" si="96"/>
        <v>0.78947368421052633</v>
      </c>
      <c r="Y165" s="38"/>
      <c r="Z165" s="38"/>
      <c r="AA165" s="38"/>
    </row>
    <row r="166" spans="1:27" ht="15.75" hidden="1" customHeight="1">
      <c r="A166" s="35" t="s">
        <v>45</v>
      </c>
      <c r="B166" s="36" t="s">
        <v>55</v>
      </c>
      <c r="C166" s="37">
        <f t="shared" si="98"/>
        <v>300</v>
      </c>
      <c r="D166" s="37">
        <f t="shared" si="99"/>
        <v>0</v>
      </c>
      <c r="E166" s="37">
        <v>0</v>
      </c>
      <c r="F166" s="37">
        <v>0</v>
      </c>
      <c r="G166" s="37">
        <v>0</v>
      </c>
      <c r="H166" s="37">
        <f t="shared" si="100"/>
        <v>300</v>
      </c>
      <c r="I166" s="37">
        <v>300</v>
      </c>
      <c r="J166" s="37">
        <v>0</v>
      </c>
      <c r="K166" s="37">
        <v>0</v>
      </c>
      <c r="L166" s="37">
        <v>0</v>
      </c>
      <c r="M166" s="37">
        <f t="shared" si="101"/>
        <v>0</v>
      </c>
      <c r="N166" s="37">
        <v>0</v>
      </c>
      <c r="O166" s="37">
        <v>0</v>
      </c>
      <c r="P166" s="37">
        <v>0</v>
      </c>
      <c r="Q166" s="37">
        <v>0</v>
      </c>
      <c r="R166" s="37">
        <f t="shared" si="102"/>
        <v>300</v>
      </c>
      <c r="S166" s="37">
        <f t="shared" si="103"/>
        <v>300</v>
      </c>
      <c r="T166" s="37">
        <f t="shared" si="103"/>
        <v>0</v>
      </c>
      <c r="U166" s="37">
        <f t="shared" si="103"/>
        <v>0</v>
      </c>
      <c r="V166" s="37">
        <f t="shared" si="104"/>
        <v>0</v>
      </c>
      <c r="W166" s="38">
        <f t="shared" si="95"/>
        <v>0</v>
      </c>
      <c r="X166" s="38">
        <f t="shared" si="96"/>
        <v>0</v>
      </c>
      <c r="Y166" s="38"/>
      <c r="Z166" s="38"/>
      <c r="AA166" s="38"/>
    </row>
    <row r="167" spans="1:27" ht="15.75" hidden="1" customHeight="1">
      <c r="A167" s="35" t="s">
        <v>45</v>
      </c>
      <c r="B167" s="36" t="s">
        <v>56</v>
      </c>
      <c r="C167" s="37">
        <f t="shared" si="98"/>
        <v>200</v>
      </c>
      <c r="D167" s="37">
        <f t="shared" si="99"/>
        <v>0</v>
      </c>
      <c r="E167" s="37">
        <v>0</v>
      </c>
      <c r="F167" s="37">
        <v>0</v>
      </c>
      <c r="G167" s="37">
        <v>0</v>
      </c>
      <c r="H167" s="37">
        <f t="shared" si="100"/>
        <v>200</v>
      </c>
      <c r="I167" s="37">
        <v>200</v>
      </c>
      <c r="J167" s="37">
        <v>0</v>
      </c>
      <c r="K167" s="37">
        <v>0</v>
      </c>
      <c r="L167" s="37">
        <v>0</v>
      </c>
      <c r="M167" s="37">
        <f t="shared" si="101"/>
        <v>0</v>
      </c>
      <c r="N167" s="37">
        <v>0</v>
      </c>
      <c r="O167" s="37">
        <v>0</v>
      </c>
      <c r="P167" s="37">
        <v>0</v>
      </c>
      <c r="Q167" s="37">
        <v>0</v>
      </c>
      <c r="R167" s="37">
        <f t="shared" si="102"/>
        <v>200</v>
      </c>
      <c r="S167" s="37">
        <f t="shared" si="103"/>
        <v>200</v>
      </c>
      <c r="T167" s="37">
        <f t="shared" si="103"/>
        <v>0</v>
      </c>
      <c r="U167" s="37">
        <f t="shared" si="103"/>
        <v>0</v>
      </c>
      <c r="V167" s="37">
        <f t="shared" si="104"/>
        <v>0</v>
      </c>
      <c r="W167" s="38">
        <f t="shared" si="95"/>
        <v>0</v>
      </c>
      <c r="X167" s="38">
        <f t="shared" si="96"/>
        <v>0</v>
      </c>
      <c r="Y167" s="38"/>
      <c r="Z167" s="38"/>
      <c r="AA167" s="38"/>
    </row>
    <row r="168" spans="1:27" ht="15.75" hidden="1" customHeight="1">
      <c r="A168" s="35" t="s">
        <v>45</v>
      </c>
      <c r="B168" s="36" t="s">
        <v>57</v>
      </c>
      <c r="C168" s="37">
        <f t="shared" si="98"/>
        <v>0</v>
      </c>
      <c r="D168" s="37">
        <f t="shared" si="99"/>
        <v>0</v>
      </c>
      <c r="E168" s="37">
        <v>0</v>
      </c>
      <c r="F168" s="37">
        <v>0</v>
      </c>
      <c r="G168" s="37">
        <v>0</v>
      </c>
      <c r="H168" s="37">
        <f t="shared" si="100"/>
        <v>0</v>
      </c>
      <c r="I168" s="37">
        <v>0</v>
      </c>
      <c r="J168" s="37">
        <v>0</v>
      </c>
      <c r="K168" s="37">
        <v>0</v>
      </c>
      <c r="L168" s="37">
        <v>0</v>
      </c>
      <c r="M168" s="37">
        <f t="shared" si="101"/>
        <v>0</v>
      </c>
      <c r="N168" s="37">
        <v>0</v>
      </c>
      <c r="O168" s="37">
        <v>0</v>
      </c>
      <c r="P168" s="37">
        <v>0</v>
      </c>
      <c r="Q168" s="37">
        <v>0</v>
      </c>
      <c r="R168" s="37">
        <f t="shared" si="102"/>
        <v>0</v>
      </c>
      <c r="S168" s="37">
        <f t="shared" si="103"/>
        <v>0</v>
      </c>
      <c r="T168" s="37">
        <f t="shared" si="103"/>
        <v>0</v>
      </c>
      <c r="U168" s="37">
        <f t="shared" si="103"/>
        <v>0</v>
      </c>
      <c r="V168" s="37">
        <f t="shared" si="104"/>
        <v>0</v>
      </c>
      <c r="W168" s="38"/>
      <c r="X168" s="38"/>
      <c r="Y168" s="38"/>
      <c r="Z168" s="38"/>
      <c r="AA168" s="38"/>
    </row>
    <row r="169" spans="1:27" ht="21" hidden="1">
      <c r="A169" s="35" t="s">
        <v>45</v>
      </c>
      <c r="B169" s="36" t="s">
        <v>58</v>
      </c>
      <c r="C169" s="37">
        <f t="shared" si="98"/>
        <v>294</v>
      </c>
      <c r="D169" s="37">
        <f t="shared" si="99"/>
        <v>0</v>
      </c>
      <c r="E169" s="37">
        <v>0</v>
      </c>
      <c r="F169" s="37">
        <v>0</v>
      </c>
      <c r="G169" s="37">
        <v>0</v>
      </c>
      <c r="H169" s="37">
        <f t="shared" si="100"/>
        <v>294</v>
      </c>
      <c r="I169" s="37">
        <v>294</v>
      </c>
      <c r="J169" s="37">
        <v>0</v>
      </c>
      <c r="K169" s="37">
        <v>0</v>
      </c>
      <c r="L169" s="37">
        <v>0</v>
      </c>
      <c r="M169" s="37">
        <f t="shared" si="101"/>
        <v>85</v>
      </c>
      <c r="N169" s="37">
        <v>85</v>
      </c>
      <c r="O169" s="37">
        <v>0</v>
      </c>
      <c r="P169" s="37">
        <v>0</v>
      </c>
      <c r="Q169" s="37">
        <v>0</v>
      </c>
      <c r="R169" s="37">
        <f t="shared" si="102"/>
        <v>209</v>
      </c>
      <c r="S169" s="37">
        <f t="shared" si="103"/>
        <v>209</v>
      </c>
      <c r="T169" s="37">
        <f t="shared" si="103"/>
        <v>0</v>
      </c>
      <c r="U169" s="37">
        <f t="shared" si="103"/>
        <v>0</v>
      </c>
      <c r="V169" s="37">
        <f t="shared" si="104"/>
        <v>0</v>
      </c>
      <c r="W169" s="38">
        <f t="shared" si="95"/>
        <v>0.28911564625850339</v>
      </c>
      <c r="X169" s="38">
        <f t="shared" si="96"/>
        <v>0.28911564625850339</v>
      </c>
      <c r="Y169" s="38"/>
      <c r="Z169" s="38"/>
      <c r="AA169" s="38"/>
    </row>
    <row r="170" spans="1:27" ht="18.75" hidden="1" customHeight="1">
      <c r="A170" s="35" t="s">
        <v>45</v>
      </c>
      <c r="B170" s="36" t="s">
        <v>59</v>
      </c>
      <c r="C170" s="37">
        <f t="shared" si="98"/>
        <v>1240</v>
      </c>
      <c r="D170" s="37">
        <f t="shared" si="99"/>
        <v>0</v>
      </c>
      <c r="E170" s="37">
        <v>0</v>
      </c>
      <c r="F170" s="37">
        <v>0</v>
      </c>
      <c r="G170" s="37">
        <v>0</v>
      </c>
      <c r="H170" s="37">
        <f t="shared" si="100"/>
        <v>1240</v>
      </c>
      <c r="I170" s="37">
        <v>1240</v>
      </c>
      <c r="J170" s="37">
        <v>0</v>
      </c>
      <c r="K170" s="37">
        <v>0</v>
      </c>
      <c r="L170" s="37">
        <v>0</v>
      </c>
      <c r="M170" s="37">
        <f t="shared" si="101"/>
        <v>184</v>
      </c>
      <c r="N170" s="37">
        <v>184</v>
      </c>
      <c r="O170" s="37">
        <v>0</v>
      </c>
      <c r="P170" s="37">
        <v>0</v>
      </c>
      <c r="Q170" s="37">
        <v>0</v>
      </c>
      <c r="R170" s="37">
        <f t="shared" si="102"/>
        <v>1056</v>
      </c>
      <c r="S170" s="37">
        <f t="shared" si="103"/>
        <v>1056</v>
      </c>
      <c r="T170" s="37">
        <f t="shared" si="103"/>
        <v>0</v>
      </c>
      <c r="U170" s="37">
        <f t="shared" si="103"/>
        <v>0</v>
      </c>
      <c r="V170" s="37">
        <f t="shared" si="104"/>
        <v>0</v>
      </c>
      <c r="W170" s="38">
        <f t="shared" si="95"/>
        <v>0.14838709677419354</v>
      </c>
      <c r="X170" s="38">
        <f t="shared" si="96"/>
        <v>0.14838709677419354</v>
      </c>
      <c r="Y170" s="38"/>
      <c r="Z170" s="38"/>
      <c r="AA170" s="38"/>
    </row>
    <row r="171" spans="1:27" ht="22.5" hidden="1" customHeight="1">
      <c r="A171" s="35" t="s">
        <v>45</v>
      </c>
      <c r="B171" s="36" t="s">
        <v>60</v>
      </c>
      <c r="C171" s="37">
        <f t="shared" si="98"/>
        <v>1224</v>
      </c>
      <c r="D171" s="37">
        <f t="shared" si="99"/>
        <v>0</v>
      </c>
      <c r="E171" s="37">
        <v>0</v>
      </c>
      <c r="F171" s="37">
        <v>0</v>
      </c>
      <c r="G171" s="37">
        <v>0</v>
      </c>
      <c r="H171" s="37">
        <f t="shared" si="100"/>
        <v>1224</v>
      </c>
      <c r="I171" s="37">
        <v>1224</v>
      </c>
      <c r="J171" s="37">
        <v>0</v>
      </c>
      <c r="K171" s="37">
        <v>0</v>
      </c>
      <c r="L171" s="37">
        <v>0</v>
      </c>
      <c r="M171" s="37">
        <f t="shared" si="101"/>
        <v>0</v>
      </c>
      <c r="N171" s="37">
        <v>0</v>
      </c>
      <c r="O171" s="37">
        <v>0</v>
      </c>
      <c r="P171" s="37">
        <v>0</v>
      </c>
      <c r="Q171" s="37">
        <v>0</v>
      </c>
      <c r="R171" s="37">
        <f t="shared" si="102"/>
        <v>1224</v>
      </c>
      <c r="S171" s="37">
        <f t="shared" si="103"/>
        <v>1224</v>
      </c>
      <c r="T171" s="37">
        <f t="shared" si="103"/>
        <v>0</v>
      </c>
      <c r="U171" s="37">
        <f t="shared" si="103"/>
        <v>0</v>
      </c>
      <c r="V171" s="37">
        <f t="shared" si="104"/>
        <v>0</v>
      </c>
      <c r="W171" s="38">
        <f t="shared" si="95"/>
        <v>0</v>
      </c>
      <c r="X171" s="38">
        <f t="shared" si="96"/>
        <v>0</v>
      </c>
      <c r="Y171" s="38"/>
      <c r="Z171" s="38"/>
      <c r="AA171" s="38"/>
    </row>
    <row r="172" spans="1:27" s="12" customFormat="1" ht="15.75" customHeight="1">
      <c r="A172" s="31" t="s">
        <v>75</v>
      </c>
      <c r="B172" s="32" t="s">
        <v>76</v>
      </c>
      <c r="C172" s="33">
        <f>+C173+C174</f>
        <v>37819.346453999999</v>
      </c>
      <c r="D172" s="33">
        <f t="shared" ref="D172:V172" si="105">+D173+D174</f>
        <v>3306.346454</v>
      </c>
      <c r="E172" s="33">
        <f t="shared" si="105"/>
        <v>3306.346454</v>
      </c>
      <c r="F172" s="33">
        <f t="shared" si="105"/>
        <v>0</v>
      </c>
      <c r="G172" s="33">
        <f t="shared" si="105"/>
        <v>0</v>
      </c>
      <c r="H172" s="33">
        <f t="shared" si="105"/>
        <v>34513</v>
      </c>
      <c r="I172" s="33">
        <f t="shared" si="105"/>
        <v>17405</v>
      </c>
      <c r="J172" s="33">
        <f t="shared" si="105"/>
        <v>0</v>
      </c>
      <c r="K172" s="33">
        <f t="shared" si="105"/>
        <v>0</v>
      </c>
      <c r="L172" s="33">
        <f t="shared" si="105"/>
        <v>17108</v>
      </c>
      <c r="M172" s="33">
        <f t="shared" si="105"/>
        <v>5921.4281729999993</v>
      </c>
      <c r="N172" s="33">
        <f t="shared" si="105"/>
        <v>2782.141173</v>
      </c>
      <c r="O172" s="33">
        <f t="shared" si="105"/>
        <v>0</v>
      </c>
      <c r="P172" s="33">
        <f t="shared" si="105"/>
        <v>0</v>
      </c>
      <c r="Q172" s="33">
        <f t="shared" si="105"/>
        <v>3139.2869999999998</v>
      </c>
      <c r="R172" s="33">
        <f t="shared" si="105"/>
        <v>31897.918280999998</v>
      </c>
      <c r="S172" s="33">
        <f t="shared" si="105"/>
        <v>17929.205280999999</v>
      </c>
      <c r="T172" s="33">
        <f t="shared" si="105"/>
        <v>0</v>
      </c>
      <c r="U172" s="33">
        <f t="shared" si="105"/>
        <v>0</v>
      </c>
      <c r="V172" s="33">
        <f t="shared" si="105"/>
        <v>13968.713</v>
      </c>
      <c r="W172" s="34">
        <f>M172/C172</f>
        <v>0.15657140400885255</v>
      </c>
      <c r="X172" s="34">
        <f>N172/(E172+I172)</f>
        <v>0.13432932422714039</v>
      </c>
      <c r="Y172" s="34"/>
      <c r="Z172" s="34"/>
      <c r="AA172" s="34">
        <f>Q172/L172</f>
        <v>0.18349818798223053</v>
      </c>
    </row>
    <row r="173" spans="1:27" ht="18.75" customHeight="1">
      <c r="A173" s="35" t="s">
        <v>42</v>
      </c>
      <c r="B173" s="36" t="s">
        <v>43</v>
      </c>
      <c r="C173" s="37">
        <f>+D173+H173</f>
        <v>25309.262999999999</v>
      </c>
      <c r="D173" s="37">
        <f>SUM(E173:G173)</f>
        <v>2961.2629999999999</v>
      </c>
      <c r="E173" s="37">
        <v>2961.2629999999999</v>
      </c>
      <c r="F173" s="37">
        <v>0</v>
      </c>
      <c r="G173" s="37">
        <v>0</v>
      </c>
      <c r="H173" s="37">
        <f>SUM(I173:L173)</f>
        <v>22348</v>
      </c>
      <c r="I173" s="37">
        <v>5240</v>
      </c>
      <c r="J173" s="37">
        <v>0</v>
      </c>
      <c r="K173" s="37">
        <v>0</v>
      </c>
      <c r="L173" s="37">
        <v>17108</v>
      </c>
      <c r="M173" s="37">
        <f>SUM(N173:Q173)</f>
        <v>4072.2637369999998</v>
      </c>
      <c r="N173" s="37">
        <v>932.97673699999996</v>
      </c>
      <c r="O173" s="37">
        <v>0</v>
      </c>
      <c r="P173" s="37">
        <v>0</v>
      </c>
      <c r="Q173" s="37">
        <v>3139.2869999999998</v>
      </c>
      <c r="R173" s="37">
        <f>SUM(S173:V173)</f>
        <v>21236.999262999998</v>
      </c>
      <c r="S173" s="37">
        <f>(E173+I173)-N173</f>
        <v>7268.2862629999991</v>
      </c>
      <c r="T173" s="37">
        <f>(F173+J173)-O173</f>
        <v>0</v>
      </c>
      <c r="U173" s="37">
        <f>(G173+K173)-P173</f>
        <v>0</v>
      </c>
      <c r="V173" s="37">
        <f>L173-Q173</f>
        <v>13968.713</v>
      </c>
      <c r="W173" s="38">
        <f t="shared" ref="W173:W188" si="106">M173/C173</f>
        <v>0.16090013118912233</v>
      </c>
      <c r="X173" s="38">
        <f t="shared" ref="X173:X188" si="107">N173/(E173+I173)</f>
        <v>0.11376012901915231</v>
      </c>
      <c r="Y173" s="38"/>
      <c r="Z173" s="38"/>
      <c r="AA173" s="38">
        <f>Q173/L173</f>
        <v>0.18349818798223053</v>
      </c>
    </row>
    <row r="174" spans="1:27" ht="15.75" customHeight="1">
      <c r="A174" s="35" t="s">
        <v>42</v>
      </c>
      <c r="B174" s="36" t="s">
        <v>44</v>
      </c>
      <c r="C174" s="37">
        <f t="shared" ref="C174:V174" si="108">SUM(C175:C189)</f>
        <v>12510.083454</v>
      </c>
      <c r="D174" s="37">
        <f t="shared" si="108"/>
        <v>345.08345399999996</v>
      </c>
      <c r="E174" s="37">
        <f t="shared" si="108"/>
        <v>345.08345399999996</v>
      </c>
      <c r="F174" s="37">
        <f t="shared" si="108"/>
        <v>0</v>
      </c>
      <c r="G174" s="37">
        <f t="shared" si="108"/>
        <v>0</v>
      </c>
      <c r="H174" s="37">
        <f t="shared" si="108"/>
        <v>12165</v>
      </c>
      <c r="I174" s="37">
        <f t="shared" si="108"/>
        <v>12165</v>
      </c>
      <c r="J174" s="37">
        <f t="shared" si="108"/>
        <v>0</v>
      </c>
      <c r="K174" s="37">
        <f t="shared" si="108"/>
        <v>0</v>
      </c>
      <c r="L174" s="37">
        <f t="shared" si="108"/>
        <v>0</v>
      </c>
      <c r="M174" s="37">
        <f t="shared" si="108"/>
        <v>1849.1644359999998</v>
      </c>
      <c r="N174" s="37">
        <f t="shared" si="108"/>
        <v>1849.1644359999998</v>
      </c>
      <c r="O174" s="37">
        <f t="shared" si="108"/>
        <v>0</v>
      </c>
      <c r="P174" s="37">
        <f t="shared" si="108"/>
        <v>0</v>
      </c>
      <c r="Q174" s="37">
        <f t="shared" si="108"/>
        <v>0</v>
      </c>
      <c r="R174" s="37">
        <f t="shared" si="108"/>
        <v>10660.919018000001</v>
      </c>
      <c r="S174" s="37">
        <f t="shared" si="108"/>
        <v>10660.919018000001</v>
      </c>
      <c r="T174" s="37">
        <f t="shared" si="108"/>
        <v>0</v>
      </c>
      <c r="U174" s="37">
        <f t="shared" si="108"/>
        <v>0</v>
      </c>
      <c r="V174" s="37">
        <f t="shared" si="108"/>
        <v>0</v>
      </c>
      <c r="W174" s="38">
        <f t="shared" si="106"/>
        <v>0.14781391689347556</v>
      </c>
      <c r="X174" s="38">
        <f t="shared" si="107"/>
        <v>0.14781391689347556</v>
      </c>
      <c r="Y174" s="38"/>
      <c r="Z174" s="38"/>
      <c r="AA174" s="38"/>
    </row>
    <row r="175" spans="1:27" ht="15.75" hidden="1" customHeight="1">
      <c r="A175" s="35" t="s">
        <v>45</v>
      </c>
      <c r="B175" s="36" t="s">
        <v>46</v>
      </c>
      <c r="C175" s="37">
        <f t="shared" ref="C175:C189" si="109">+D175+H175</f>
        <v>3875.0834540000001</v>
      </c>
      <c r="D175" s="37">
        <f t="shared" ref="D175:D189" si="110">SUM(E175:G175)</f>
        <v>335.08345399999996</v>
      </c>
      <c r="E175" s="37">
        <v>335.08345399999996</v>
      </c>
      <c r="F175" s="37">
        <v>0</v>
      </c>
      <c r="G175" s="37">
        <v>0</v>
      </c>
      <c r="H175" s="37">
        <f t="shared" ref="H175:H189" si="111">SUM(I175:L175)</f>
        <v>3540</v>
      </c>
      <c r="I175" s="37">
        <v>3540</v>
      </c>
      <c r="J175" s="37">
        <v>0</v>
      </c>
      <c r="K175" s="37">
        <v>0</v>
      </c>
      <c r="L175" s="37">
        <v>0</v>
      </c>
      <c r="M175" s="37">
        <f t="shared" ref="M175:M189" si="112">SUM(N175:Q175)</f>
        <v>1660.9644359999998</v>
      </c>
      <c r="N175" s="37">
        <v>1660.9644359999998</v>
      </c>
      <c r="O175" s="37">
        <v>0</v>
      </c>
      <c r="P175" s="37">
        <v>0</v>
      </c>
      <c r="Q175" s="37">
        <v>0</v>
      </c>
      <c r="R175" s="37">
        <f t="shared" ref="R175:R189" si="113">SUM(S175:V175)</f>
        <v>2214.1190180000003</v>
      </c>
      <c r="S175" s="37">
        <f t="shared" ref="S175:U189" si="114">(E175+I175)-N175</f>
        <v>2214.1190180000003</v>
      </c>
      <c r="T175" s="37">
        <f t="shared" si="114"/>
        <v>0</v>
      </c>
      <c r="U175" s="37">
        <f t="shared" si="114"/>
        <v>0</v>
      </c>
      <c r="V175" s="37">
        <f t="shared" ref="V175:V189" si="115">L175-Q175</f>
        <v>0</v>
      </c>
      <c r="W175" s="38">
        <f t="shared" si="106"/>
        <v>0.42862675235690545</v>
      </c>
      <c r="X175" s="38">
        <f t="shared" si="107"/>
        <v>0.42862675235690545</v>
      </c>
      <c r="Y175" s="38"/>
      <c r="Z175" s="38"/>
      <c r="AA175" s="38"/>
    </row>
    <row r="176" spans="1:27" ht="15.75" hidden="1" customHeight="1">
      <c r="A176" s="35" t="s">
        <v>45</v>
      </c>
      <c r="B176" s="36" t="s">
        <v>47</v>
      </c>
      <c r="C176" s="37">
        <f t="shared" si="109"/>
        <v>2490</v>
      </c>
      <c r="D176" s="37">
        <f t="shared" si="110"/>
        <v>0</v>
      </c>
      <c r="E176" s="37">
        <v>0</v>
      </c>
      <c r="F176" s="37">
        <v>0</v>
      </c>
      <c r="G176" s="37">
        <v>0</v>
      </c>
      <c r="H176" s="37">
        <f t="shared" si="111"/>
        <v>2490</v>
      </c>
      <c r="I176" s="37">
        <v>2490</v>
      </c>
      <c r="J176" s="37">
        <v>0</v>
      </c>
      <c r="K176" s="37">
        <v>0</v>
      </c>
      <c r="L176" s="37">
        <v>0</v>
      </c>
      <c r="M176" s="37">
        <f t="shared" si="112"/>
        <v>25.2</v>
      </c>
      <c r="N176" s="37">
        <v>25.2</v>
      </c>
      <c r="O176" s="37">
        <v>0</v>
      </c>
      <c r="P176" s="37">
        <v>0</v>
      </c>
      <c r="Q176" s="37">
        <v>0</v>
      </c>
      <c r="R176" s="37">
        <f t="shared" si="113"/>
        <v>2464.8000000000002</v>
      </c>
      <c r="S176" s="37">
        <f t="shared" si="114"/>
        <v>2464.8000000000002</v>
      </c>
      <c r="T176" s="37">
        <f t="shared" si="114"/>
        <v>0</v>
      </c>
      <c r="U176" s="37">
        <f t="shared" si="114"/>
        <v>0</v>
      </c>
      <c r="V176" s="37">
        <f t="shared" si="115"/>
        <v>0</v>
      </c>
      <c r="W176" s="38">
        <f t="shared" si="106"/>
        <v>1.0120481927710843E-2</v>
      </c>
      <c r="X176" s="38">
        <f t="shared" si="107"/>
        <v>1.0120481927710843E-2</v>
      </c>
      <c r="Y176" s="38"/>
      <c r="Z176" s="38"/>
      <c r="AA176" s="38"/>
    </row>
    <row r="177" spans="1:27" ht="15.75" hidden="1" customHeight="1">
      <c r="A177" s="35" t="s">
        <v>45</v>
      </c>
      <c r="B177" s="36" t="s">
        <v>48</v>
      </c>
      <c r="C177" s="37">
        <f t="shared" si="109"/>
        <v>315</v>
      </c>
      <c r="D177" s="37">
        <f t="shared" si="110"/>
        <v>0</v>
      </c>
      <c r="E177" s="37">
        <v>0</v>
      </c>
      <c r="F177" s="37">
        <v>0</v>
      </c>
      <c r="G177" s="37">
        <v>0</v>
      </c>
      <c r="H177" s="37">
        <f t="shared" si="111"/>
        <v>315</v>
      </c>
      <c r="I177" s="37">
        <v>315</v>
      </c>
      <c r="J177" s="37">
        <v>0</v>
      </c>
      <c r="K177" s="37">
        <v>0</v>
      </c>
      <c r="L177" s="37">
        <v>0</v>
      </c>
      <c r="M177" s="37">
        <f t="shared" si="112"/>
        <v>0</v>
      </c>
      <c r="N177" s="37">
        <v>0</v>
      </c>
      <c r="O177" s="37">
        <v>0</v>
      </c>
      <c r="P177" s="37">
        <v>0</v>
      </c>
      <c r="Q177" s="37">
        <v>0</v>
      </c>
      <c r="R177" s="37">
        <f t="shared" si="113"/>
        <v>315</v>
      </c>
      <c r="S177" s="37">
        <f t="shared" si="114"/>
        <v>315</v>
      </c>
      <c r="T177" s="37">
        <f t="shared" si="114"/>
        <v>0</v>
      </c>
      <c r="U177" s="37">
        <f t="shared" si="114"/>
        <v>0</v>
      </c>
      <c r="V177" s="37">
        <f t="shared" si="115"/>
        <v>0</v>
      </c>
      <c r="W177" s="38">
        <f t="shared" si="106"/>
        <v>0</v>
      </c>
      <c r="X177" s="38">
        <f t="shared" si="107"/>
        <v>0</v>
      </c>
      <c r="Y177" s="38"/>
      <c r="Z177" s="38"/>
      <c r="AA177" s="38"/>
    </row>
    <row r="178" spans="1:27" ht="24" hidden="1" customHeight="1">
      <c r="A178" s="35" t="s">
        <v>45</v>
      </c>
      <c r="B178" s="36" t="s">
        <v>49</v>
      </c>
      <c r="C178" s="37">
        <f t="shared" si="109"/>
        <v>315</v>
      </c>
      <c r="D178" s="37">
        <f t="shared" si="110"/>
        <v>0</v>
      </c>
      <c r="E178" s="37">
        <v>0</v>
      </c>
      <c r="F178" s="37">
        <v>0</v>
      </c>
      <c r="G178" s="37">
        <v>0</v>
      </c>
      <c r="H178" s="37">
        <f t="shared" si="111"/>
        <v>315</v>
      </c>
      <c r="I178" s="37">
        <v>315</v>
      </c>
      <c r="J178" s="37">
        <v>0</v>
      </c>
      <c r="K178" s="37">
        <v>0</v>
      </c>
      <c r="L178" s="37">
        <v>0</v>
      </c>
      <c r="M178" s="37">
        <f t="shared" si="112"/>
        <v>0</v>
      </c>
      <c r="N178" s="37">
        <v>0</v>
      </c>
      <c r="O178" s="37">
        <v>0</v>
      </c>
      <c r="P178" s="37">
        <v>0</v>
      </c>
      <c r="Q178" s="37">
        <v>0</v>
      </c>
      <c r="R178" s="37">
        <f t="shared" si="113"/>
        <v>315</v>
      </c>
      <c r="S178" s="37">
        <f t="shared" si="114"/>
        <v>315</v>
      </c>
      <c r="T178" s="37">
        <f t="shared" si="114"/>
        <v>0</v>
      </c>
      <c r="U178" s="37">
        <f t="shared" si="114"/>
        <v>0</v>
      </c>
      <c r="V178" s="37">
        <f t="shared" si="115"/>
        <v>0</v>
      </c>
      <c r="W178" s="38">
        <f t="shared" si="106"/>
        <v>0</v>
      </c>
      <c r="X178" s="38">
        <f t="shared" si="107"/>
        <v>0</v>
      </c>
      <c r="Y178" s="38"/>
      <c r="Z178" s="38"/>
      <c r="AA178" s="38"/>
    </row>
    <row r="179" spans="1:27" ht="25.5" hidden="1" customHeight="1">
      <c r="A179" s="35" t="s">
        <v>45</v>
      </c>
      <c r="B179" s="36" t="s">
        <v>50</v>
      </c>
      <c r="C179" s="37">
        <f t="shared" si="109"/>
        <v>200</v>
      </c>
      <c r="D179" s="37">
        <f t="shared" si="110"/>
        <v>0</v>
      </c>
      <c r="E179" s="37">
        <v>0</v>
      </c>
      <c r="F179" s="37">
        <v>0</v>
      </c>
      <c r="G179" s="37">
        <v>0</v>
      </c>
      <c r="H179" s="37">
        <f t="shared" si="111"/>
        <v>200</v>
      </c>
      <c r="I179" s="37">
        <v>200</v>
      </c>
      <c r="J179" s="37">
        <v>0</v>
      </c>
      <c r="K179" s="37">
        <v>0</v>
      </c>
      <c r="L179" s="37">
        <v>0</v>
      </c>
      <c r="M179" s="37">
        <f t="shared" si="112"/>
        <v>0</v>
      </c>
      <c r="N179" s="37">
        <v>0</v>
      </c>
      <c r="O179" s="37">
        <v>0</v>
      </c>
      <c r="P179" s="37">
        <v>0</v>
      </c>
      <c r="Q179" s="37">
        <v>0</v>
      </c>
      <c r="R179" s="37">
        <f t="shared" si="113"/>
        <v>200</v>
      </c>
      <c r="S179" s="37">
        <f t="shared" si="114"/>
        <v>200</v>
      </c>
      <c r="T179" s="37">
        <f t="shared" si="114"/>
        <v>0</v>
      </c>
      <c r="U179" s="37">
        <f t="shared" si="114"/>
        <v>0</v>
      </c>
      <c r="V179" s="37">
        <f t="shared" si="115"/>
        <v>0</v>
      </c>
      <c r="W179" s="38">
        <f t="shared" si="106"/>
        <v>0</v>
      </c>
      <c r="X179" s="38">
        <f t="shared" si="107"/>
        <v>0</v>
      </c>
      <c r="Y179" s="38"/>
      <c r="Z179" s="38"/>
      <c r="AA179" s="38"/>
    </row>
    <row r="180" spans="1:27" ht="26.25" hidden="1" customHeight="1">
      <c r="A180" s="35" t="s">
        <v>45</v>
      </c>
      <c r="B180" s="36" t="s">
        <v>51</v>
      </c>
      <c r="C180" s="37">
        <f t="shared" si="109"/>
        <v>0</v>
      </c>
      <c r="D180" s="37">
        <f t="shared" si="110"/>
        <v>0</v>
      </c>
      <c r="E180" s="37">
        <v>0</v>
      </c>
      <c r="F180" s="37">
        <v>0</v>
      </c>
      <c r="G180" s="37">
        <v>0</v>
      </c>
      <c r="H180" s="37">
        <f t="shared" si="111"/>
        <v>0</v>
      </c>
      <c r="I180" s="37">
        <v>0</v>
      </c>
      <c r="J180" s="37">
        <v>0</v>
      </c>
      <c r="K180" s="37">
        <v>0</v>
      </c>
      <c r="L180" s="37">
        <v>0</v>
      </c>
      <c r="M180" s="37">
        <f t="shared" si="112"/>
        <v>0</v>
      </c>
      <c r="N180" s="37">
        <v>0</v>
      </c>
      <c r="O180" s="37">
        <v>0</v>
      </c>
      <c r="P180" s="37">
        <v>0</v>
      </c>
      <c r="Q180" s="37">
        <v>0</v>
      </c>
      <c r="R180" s="37">
        <f t="shared" si="113"/>
        <v>0</v>
      </c>
      <c r="S180" s="37">
        <f t="shared" si="114"/>
        <v>0</v>
      </c>
      <c r="T180" s="37">
        <f t="shared" si="114"/>
        <v>0</v>
      </c>
      <c r="U180" s="37">
        <f t="shared" si="114"/>
        <v>0</v>
      </c>
      <c r="V180" s="37">
        <f t="shared" si="115"/>
        <v>0</v>
      </c>
      <c r="W180" s="38"/>
      <c r="X180" s="38"/>
      <c r="Y180" s="38"/>
      <c r="Z180" s="38"/>
      <c r="AA180" s="38"/>
    </row>
    <row r="181" spans="1:27" ht="20.25" hidden="1" customHeight="1">
      <c r="A181" s="35" t="s">
        <v>45</v>
      </c>
      <c r="B181" s="36" t="s">
        <v>52</v>
      </c>
      <c r="C181" s="37">
        <f t="shared" si="109"/>
        <v>420</v>
      </c>
      <c r="D181" s="37">
        <f t="shared" si="110"/>
        <v>0</v>
      </c>
      <c r="E181" s="37">
        <v>0</v>
      </c>
      <c r="F181" s="37">
        <v>0</v>
      </c>
      <c r="G181" s="37">
        <v>0</v>
      </c>
      <c r="H181" s="37">
        <f t="shared" si="111"/>
        <v>420</v>
      </c>
      <c r="I181" s="37">
        <v>420</v>
      </c>
      <c r="J181" s="37">
        <v>0</v>
      </c>
      <c r="K181" s="37">
        <v>0</v>
      </c>
      <c r="L181" s="37">
        <v>0</v>
      </c>
      <c r="M181" s="37">
        <f t="shared" si="112"/>
        <v>0</v>
      </c>
      <c r="N181" s="37">
        <v>0</v>
      </c>
      <c r="O181" s="37">
        <v>0</v>
      </c>
      <c r="P181" s="37">
        <v>0</v>
      </c>
      <c r="Q181" s="37">
        <v>0</v>
      </c>
      <c r="R181" s="37">
        <f t="shared" si="113"/>
        <v>420</v>
      </c>
      <c r="S181" s="37">
        <f t="shared" si="114"/>
        <v>420</v>
      </c>
      <c r="T181" s="37">
        <f t="shared" si="114"/>
        <v>0</v>
      </c>
      <c r="U181" s="37">
        <f t="shared" si="114"/>
        <v>0</v>
      </c>
      <c r="V181" s="37">
        <f t="shared" si="115"/>
        <v>0</v>
      </c>
      <c r="W181" s="38">
        <f t="shared" si="106"/>
        <v>0</v>
      </c>
      <c r="X181" s="38">
        <f t="shared" si="107"/>
        <v>0</v>
      </c>
      <c r="Y181" s="38"/>
      <c r="Z181" s="38"/>
      <c r="AA181" s="38"/>
    </row>
    <row r="182" spans="1:27" ht="15.75" hidden="1" customHeight="1">
      <c r="A182" s="35" t="s">
        <v>45</v>
      </c>
      <c r="B182" s="36" t="s">
        <v>53</v>
      </c>
      <c r="C182" s="37">
        <f t="shared" si="109"/>
        <v>1260</v>
      </c>
      <c r="D182" s="37">
        <f t="shared" si="110"/>
        <v>0</v>
      </c>
      <c r="E182" s="37">
        <v>0</v>
      </c>
      <c r="F182" s="37">
        <v>0</v>
      </c>
      <c r="G182" s="37">
        <v>0</v>
      </c>
      <c r="H182" s="37">
        <f t="shared" si="111"/>
        <v>1260</v>
      </c>
      <c r="I182" s="37">
        <v>1260</v>
      </c>
      <c r="J182" s="37">
        <v>0</v>
      </c>
      <c r="K182" s="37">
        <v>0</v>
      </c>
      <c r="L182" s="37">
        <v>0</v>
      </c>
      <c r="M182" s="37">
        <f t="shared" si="112"/>
        <v>36</v>
      </c>
      <c r="N182" s="37">
        <v>36</v>
      </c>
      <c r="O182" s="37">
        <v>0</v>
      </c>
      <c r="P182" s="37">
        <v>0</v>
      </c>
      <c r="Q182" s="37">
        <v>0</v>
      </c>
      <c r="R182" s="37">
        <f t="shared" si="113"/>
        <v>1224</v>
      </c>
      <c r="S182" s="37">
        <f t="shared" si="114"/>
        <v>1224</v>
      </c>
      <c r="T182" s="37">
        <f t="shared" si="114"/>
        <v>0</v>
      </c>
      <c r="U182" s="37">
        <f t="shared" si="114"/>
        <v>0</v>
      </c>
      <c r="V182" s="37">
        <f t="shared" si="115"/>
        <v>0</v>
      </c>
      <c r="W182" s="38">
        <f t="shared" si="106"/>
        <v>2.8571428571428571E-2</v>
      </c>
      <c r="X182" s="38">
        <f t="shared" si="107"/>
        <v>2.8571428571428571E-2</v>
      </c>
      <c r="Y182" s="38"/>
      <c r="Z182" s="38"/>
      <c r="AA182" s="38"/>
    </row>
    <row r="183" spans="1:27" ht="15.75" hidden="1" customHeight="1">
      <c r="A183" s="35" t="s">
        <v>45</v>
      </c>
      <c r="B183" s="36" t="s">
        <v>54</v>
      </c>
      <c r="C183" s="37">
        <f t="shared" si="109"/>
        <v>698</v>
      </c>
      <c r="D183" s="37">
        <f t="shared" si="110"/>
        <v>0</v>
      </c>
      <c r="E183" s="37">
        <v>0</v>
      </c>
      <c r="F183" s="37">
        <v>0</v>
      </c>
      <c r="G183" s="37">
        <v>0</v>
      </c>
      <c r="H183" s="37">
        <f t="shared" si="111"/>
        <v>698</v>
      </c>
      <c r="I183" s="37">
        <v>698</v>
      </c>
      <c r="J183" s="37">
        <v>0</v>
      </c>
      <c r="K183" s="37">
        <v>0</v>
      </c>
      <c r="L183" s="37">
        <v>0</v>
      </c>
      <c r="M183" s="37">
        <f t="shared" si="112"/>
        <v>97</v>
      </c>
      <c r="N183" s="37">
        <v>97</v>
      </c>
      <c r="O183" s="37">
        <v>0</v>
      </c>
      <c r="P183" s="37">
        <v>0</v>
      </c>
      <c r="Q183" s="37">
        <v>0</v>
      </c>
      <c r="R183" s="37">
        <f t="shared" si="113"/>
        <v>601</v>
      </c>
      <c r="S183" s="37">
        <f t="shared" si="114"/>
        <v>601</v>
      </c>
      <c r="T183" s="37">
        <f t="shared" si="114"/>
        <v>0</v>
      </c>
      <c r="U183" s="37">
        <f t="shared" si="114"/>
        <v>0</v>
      </c>
      <c r="V183" s="37">
        <f t="shared" si="115"/>
        <v>0</v>
      </c>
      <c r="W183" s="38">
        <f t="shared" si="106"/>
        <v>0.13896848137535817</v>
      </c>
      <c r="X183" s="38">
        <f t="shared" si="107"/>
        <v>0.13896848137535817</v>
      </c>
      <c r="Y183" s="38"/>
      <c r="Z183" s="38"/>
      <c r="AA183" s="38"/>
    </row>
    <row r="184" spans="1:27" ht="15.75" hidden="1" customHeight="1">
      <c r="A184" s="35" t="s">
        <v>45</v>
      </c>
      <c r="B184" s="36" t="s">
        <v>55</v>
      </c>
      <c r="C184" s="37">
        <f t="shared" si="109"/>
        <v>600</v>
      </c>
      <c r="D184" s="37">
        <f t="shared" si="110"/>
        <v>0</v>
      </c>
      <c r="E184" s="37">
        <v>0</v>
      </c>
      <c r="F184" s="37">
        <v>0</v>
      </c>
      <c r="G184" s="37">
        <v>0</v>
      </c>
      <c r="H184" s="37">
        <f t="shared" si="111"/>
        <v>600</v>
      </c>
      <c r="I184" s="37">
        <v>600</v>
      </c>
      <c r="J184" s="37">
        <v>0</v>
      </c>
      <c r="K184" s="37">
        <v>0</v>
      </c>
      <c r="L184" s="37">
        <v>0</v>
      </c>
      <c r="M184" s="37">
        <f t="shared" si="112"/>
        <v>0</v>
      </c>
      <c r="N184" s="37">
        <v>0</v>
      </c>
      <c r="O184" s="37">
        <v>0</v>
      </c>
      <c r="P184" s="37">
        <v>0</v>
      </c>
      <c r="Q184" s="37">
        <v>0</v>
      </c>
      <c r="R184" s="37">
        <f t="shared" si="113"/>
        <v>600</v>
      </c>
      <c r="S184" s="37">
        <f t="shared" si="114"/>
        <v>600</v>
      </c>
      <c r="T184" s="37">
        <f t="shared" si="114"/>
        <v>0</v>
      </c>
      <c r="U184" s="37">
        <f t="shared" si="114"/>
        <v>0</v>
      </c>
      <c r="V184" s="37">
        <f t="shared" si="115"/>
        <v>0</v>
      </c>
      <c r="W184" s="38">
        <f t="shared" si="106"/>
        <v>0</v>
      </c>
      <c r="X184" s="38">
        <f t="shared" si="107"/>
        <v>0</v>
      </c>
      <c r="Y184" s="38"/>
      <c r="Z184" s="38"/>
      <c r="AA184" s="38"/>
    </row>
    <row r="185" spans="1:27" ht="15.75" hidden="1" customHeight="1">
      <c r="A185" s="35" t="s">
        <v>45</v>
      </c>
      <c r="B185" s="36" t="s">
        <v>56</v>
      </c>
      <c r="C185" s="37">
        <f t="shared" si="109"/>
        <v>1100</v>
      </c>
      <c r="D185" s="37">
        <f t="shared" si="110"/>
        <v>0</v>
      </c>
      <c r="E185" s="37">
        <v>0</v>
      </c>
      <c r="F185" s="37">
        <v>0</v>
      </c>
      <c r="G185" s="37">
        <v>0</v>
      </c>
      <c r="H185" s="37">
        <f t="shared" si="111"/>
        <v>1100</v>
      </c>
      <c r="I185" s="37">
        <v>1100</v>
      </c>
      <c r="J185" s="37">
        <v>0</v>
      </c>
      <c r="K185" s="37">
        <v>0</v>
      </c>
      <c r="L185" s="37">
        <v>0</v>
      </c>
      <c r="M185" s="37">
        <f t="shared" si="112"/>
        <v>0</v>
      </c>
      <c r="N185" s="37">
        <v>0</v>
      </c>
      <c r="O185" s="37">
        <v>0</v>
      </c>
      <c r="P185" s="37">
        <v>0</v>
      </c>
      <c r="Q185" s="37">
        <v>0</v>
      </c>
      <c r="R185" s="37">
        <f t="shared" si="113"/>
        <v>1100</v>
      </c>
      <c r="S185" s="37">
        <f t="shared" si="114"/>
        <v>1100</v>
      </c>
      <c r="T185" s="37">
        <f t="shared" si="114"/>
        <v>0</v>
      </c>
      <c r="U185" s="37">
        <f t="shared" si="114"/>
        <v>0</v>
      </c>
      <c r="V185" s="37">
        <f t="shared" si="115"/>
        <v>0</v>
      </c>
      <c r="W185" s="38">
        <f t="shared" si="106"/>
        <v>0</v>
      </c>
      <c r="X185" s="38">
        <f t="shared" si="107"/>
        <v>0</v>
      </c>
      <c r="Y185" s="38"/>
      <c r="Z185" s="38"/>
      <c r="AA185" s="38"/>
    </row>
    <row r="186" spans="1:27" ht="15.75" hidden="1" customHeight="1">
      <c r="A186" s="35" t="s">
        <v>45</v>
      </c>
      <c r="B186" s="36" t="s">
        <v>57</v>
      </c>
      <c r="C186" s="37">
        <f t="shared" si="109"/>
        <v>300</v>
      </c>
      <c r="D186" s="37">
        <f t="shared" si="110"/>
        <v>0</v>
      </c>
      <c r="E186" s="37">
        <v>0</v>
      </c>
      <c r="F186" s="37">
        <v>0</v>
      </c>
      <c r="G186" s="37">
        <v>0</v>
      </c>
      <c r="H186" s="37">
        <f t="shared" si="111"/>
        <v>300</v>
      </c>
      <c r="I186" s="37">
        <v>300</v>
      </c>
      <c r="J186" s="37">
        <v>0</v>
      </c>
      <c r="K186" s="37">
        <v>0</v>
      </c>
      <c r="L186" s="37">
        <v>0</v>
      </c>
      <c r="M186" s="37">
        <f t="shared" si="112"/>
        <v>0</v>
      </c>
      <c r="N186" s="37">
        <v>0</v>
      </c>
      <c r="O186" s="37">
        <v>0</v>
      </c>
      <c r="P186" s="37">
        <v>0</v>
      </c>
      <c r="Q186" s="37">
        <v>0</v>
      </c>
      <c r="R186" s="37">
        <f t="shared" si="113"/>
        <v>300</v>
      </c>
      <c r="S186" s="37">
        <f t="shared" si="114"/>
        <v>300</v>
      </c>
      <c r="T186" s="37">
        <f t="shared" si="114"/>
        <v>0</v>
      </c>
      <c r="U186" s="37">
        <f t="shared" si="114"/>
        <v>0</v>
      </c>
      <c r="V186" s="37">
        <f t="shared" si="115"/>
        <v>0</v>
      </c>
      <c r="W186" s="38">
        <f t="shared" si="106"/>
        <v>0</v>
      </c>
      <c r="X186" s="38">
        <f t="shared" si="107"/>
        <v>0</v>
      </c>
      <c r="Y186" s="38"/>
      <c r="Z186" s="38"/>
      <c r="AA186" s="38"/>
    </row>
    <row r="187" spans="1:27" ht="21" hidden="1">
      <c r="A187" s="35" t="s">
        <v>45</v>
      </c>
      <c r="B187" s="36" t="s">
        <v>58</v>
      </c>
      <c r="C187" s="37">
        <f t="shared" si="109"/>
        <v>29</v>
      </c>
      <c r="D187" s="37">
        <f t="shared" si="110"/>
        <v>0</v>
      </c>
      <c r="E187" s="37">
        <v>0</v>
      </c>
      <c r="F187" s="37">
        <v>0</v>
      </c>
      <c r="G187" s="37">
        <v>0</v>
      </c>
      <c r="H187" s="37">
        <f t="shared" si="111"/>
        <v>29</v>
      </c>
      <c r="I187" s="37">
        <v>29</v>
      </c>
      <c r="J187" s="37">
        <v>0</v>
      </c>
      <c r="K187" s="37">
        <v>0</v>
      </c>
      <c r="L187" s="37">
        <v>0</v>
      </c>
      <c r="M187" s="37">
        <f t="shared" si="112"/>
        <v>0</v>
      </c>
      <c r="N187" s="37">
        <v>0</v>
      </c>
      <c r="O187" s="37">
        <v>0</v>
      </c>
      <c r="P187" s="37">
        <v>0</v>
      </c>
      <c r="Q187" s="37">
        <v>0</v>
      </c>
      <c r="R187" s="37">
        <f t="shared" si="113"/>
        <v>29</v>
      </c>
      <c r="S187" s="37">
        <f t="shared" si="114"/>
        <v>29</v>
      </c>
      <c r="T187" s="37">
        <f t="shared" si="114"/>
        <v>0</v>
      </c>
      <c r="U187" s="37">
        <f t="shared" si="114"/>
        <v>0</v>
      </c>
      <c r="V187" s="37">
        <f t="shared" si="115"/>
        <v>0</v>
      </c>
      <c r="W187" s="38">
        <f t="shared" si="106"/>
        <v>0</v>
      </c>
      <c r="X187" s="38">
        <f t="shared" si="107"/>
        <v>0</v>
      </c>
      <c r="Y187" s="38"/>
      <c r="Z187" s="38"/>
      <c r="AA187" s="38"/>
    </row>
    <row r="188" spans="1:27" ht="18.75" hidden="1" customHeight="1">
      <c r="A188" s="35" t="s">
        <v>45</v>
      </c>
      <c r="B188" s="36" t="s">
        <v>59</v>
      </c>
      <c r="C188" s="37">
        <f t="shared" si="109"/>
        <v>908</v>
      </c>
      <c r="D188" s="37">
        <f t="shared" si="110"/>
        <v>10</v>
      </c>
      <c r="E188" s="37">
        <v>10</v>
      </c>
      <c r="F188" s="37">
        <v>0</v>
      </c>
      <c r="G188" s="37">
        <v>0</v>
      </c>
      <c r="H188" s="37">
        <f t="shared" si="111"/>
        <v>898</v>
      </c>
      <c r="I188" s="37">
        <v>898</v>
      </c>
      <c r="J188" s="37">
        <v>0</v>
      </c>
      <c r="K188" s="37">
        <v>0</v>
      </c>
      <c r="L188" s="37">
        <v>0</v>
      </c>
      <c r="M188" s="37">
        <f t="shared" si="112"/>
        <v>30</v>
      </c>
      <c r="N188" s="37">
        <v>30</v>
      </c>
      <c r="O188" s="37">
        <v>0</v>
      </c>
      <c r="P188" s="37">
        <v>0</v>
      </c>
      <c r="Q188" s="37">
        <v>0</v>
      </c>
      <c r="R188" s="37">
        <f t="shared" si="113"/>
        <v>878</v>
      </c>
      <c r="S188" s="37">
        <f t="shared" si="114"/>
        <v>878</v>
      </c>
      <c r="T188" s="37">
        <f t="shared" si="114"/>
        <v>0</v>
      </c>
      <c r="U188" s="37">
        <f t="shared" si="114"/>
        <v>0</v>
      </c>
      <c r="V188" s="37">
        <f t="shared" si="115"/>
        <v>0</v>
      </c>
      <c r="W188" s="38">
        <f t="shared" si="106"/>
        <v>3.3039647577092511E-2</v>
      </c>
      <c r="X188" s="38">
        <f t="shared" si="107"/>
        <v>3.3039647577092511E-2</v>
      </c>
      <c r="Y188" s="38"/>
      <c r="Z188" s="38"/>
      <c r="AA188" s="38"/>
    </row>
    <row r="189" spans="1:27" ht="22.5" hidden="1" customHeight="1">
      <c r="A189" s="35" t="s">
        <v>45</v>
      </c>
      <c r="B189" s="36" t="s">
        <v>60</v>
      </c>
      <c r="C189" s="37">
        <f t="shared" si="109"/>
        <v>0</v>
      </c>
      <c r="D189" s="37">
        <f t="shared" si="110"/>
        <v>0</v>
      </c>
      <c r="E189" s="37">
        <v>0</v>
      </c>
      <c r="F189" s="37">
        <v>0</v>
      </c>
      <c r="G189" s="37">
        <v>0</v>
      </c>
      <c r="H189" s="37">
        <f t="shared" si="111"/>
        <v>0</v>
      </c>
      <c r="I189" s="37">
        <v>0</v>
      </c>
      <c r="J189" s="37">
        <v>0</v>
      </c>
      <c r="K189" s="37">
        <v>0</v>
      </c>
      <c r="L189" s="37">
        <v>0</v>
      </c>
      <c r="M189" s="37">
        <f t="shared" si="112"/>
        <v>0</v>
      </c>
      <c r="N189" s="37">
        <v>0</v>
      </c>
      <c r="O189" s="37">
        <v>0</v>
      </c>
      <c r="P189" s="37">
        <v>0</v>
      </c>
      <c r="Q189" s="37">
        <v>0</v>
      </c>
      <c r="R189" s="37">
        <f t="shared" si="113"/>
        <v>0</v>
      </c>
      <c r="S189" s="37">
        <f t="shared" si="114"/>
        <v>0</v>
      </c>
      <c r="T189" s="37">
        <f t="shared" si="114"/>
        <v>0</v>
      </c>
      <c r="U189" s="37">
        <f t="shared" si="114"/>
        <v>0</v>
      </c>
      <c r="V189" s="37">
        <f t="shared" si="115"/>
        <v>0</v>
      </c>
      <c r="W189" s="38"/>
      <c r="X189" s="38"/>
      <c r="Y189" s="38"/>
      <c r="Z189" s="38"/>
      <c r="AA189" s="38"/>
    </row>
    <row r="190" spans="1:27" s="12" customFormat="1" ht="15.75" customHeight="1">
      <c r="A190" s="31" t="s">
        <v>77</v>
      </c>
      <c r="B190" s="32" t="s">
        <v>78</v>
      </c>
      <c r="C190" s="33">
        <f>+C192+C191</f>
        <v>1562</v>
      </c>
      <c r="D190" s="33">
        <f t="shared" ref="D190:U190" si="116">+D192+D191</f>
        <v>0</v>
      </c>
      <c r="E190" s="33">
        <f t="shared" si="116"/>
        <v>0</v>
      </c>
      <c r="F190" s="33">
        <f t="shared" si="116"/>
        <v>0</v>
      </c>
      <c r="G190" s="33">
        <f t="shared" si="116"/>
        <v>0</v>
      </c>
      <c r="H190" s="33">
        <f t="shared" si="116"/>
        <v>1562</v>
      </c>
      <c r="I190" s="33">
        <f t="shared" si="116"/>
        <v>1157</v>
      </c>
      <c r="J190" s="33">
        <f t="shared" si="116"/>
        <v>0</v>
      </c>
      <c r="K190" s="33">
        <f t="shared" si="116"/>
        <v>0</v>
      </c>
      <c r="L190" s="33">
        <f t="shared" si="116"/>
        <v>405</v>
      </c>
      <c r="M190" s="33">
        <f t="shared" si="116"/>
        <v>0</v>
      </c>
      <c r="N190" s="33">
        <f t="shared" si="116"/>
        <v>0</v>
      </c>
      <c r="O190" s="33">
        <f t="shared" si="116"/>
        <v>0</v>
      </c>
      <c r="P190" s="33">
        <f t="shared" si="116"/>
        <v>0</v>
      </c>
      <c r="Q190" s="33">
        <f t="shared" si="116"/>
        <v>0</v>
      </c>
      <c r="R190" s="33">
        <f t="shared" si="116"/>
        <v>1562</v>
      </c>
      <c r="S190" s="33">
        <f t="shared" si="116"/>
        <v>1157</v>
      </c>
      <c r="T190" s="33">
        <f t="shared" si="116"/>
        <v>0</v>
      </c>
      <c r="U190" s="33">
        <f t="shared" si="116"/>
        <v>0</v>
      </c>
      <c r="V190" s="33">
        <f>+V192+V191</f>
        <v>405</v>
      </c>
      <c r="W190" s="34">
        <f>M190/C190</f>
        <v>0</v>
      </c>
      <c r="X190" s="34">
        <f>N190/(E190+I190)</f>
        <v>0</v>
      </c>
      <c r="Y190" s="34"/>
      <c r="Z190" s="34"/>
      <c r="AA190" s="34">
        <f>Q190/L190</f>
        <v>0</v>
      </c>
    </row>
    <row r="191" spans="1:27" ht="18.75" customHeight="1">
      <c r="A191" s="35" t="s">
        <v>42</v>
      </c>
      <c r="B191" s="36" t="s">
        <v>43</v>
      </c>
      <c r="C191" s="37">
        <f>+D191+H191</f>
        <v>405</v>
      </c>
      <c r="D191" s="37">
        <f>SUM(E191:G191)</f>
        <v>0</v>
      </c>
      <c r="E191" s="37">
        <v>0</v>
      </c>
      <c r="F191" s="37">
        <v>0</v>
      </c>
      <c r="G191" s="37">
        <v>0</v>
      </c>
      <c r="H191" s="37">
        <f>SUM(I191:L191)</f>
        <v>405</v>
      </c>
      <c r="I191" s="37">
        <v>0</v>
      </c>
      <c r="J191" s="37">
        <v>0</v>
      </c>
      <c r="K191" s="37">
        <v>0</v>
      </c>
      <c r="L191" s="37">
        <v>405</v>
      </c>
      <c r="M191" s="37">
        <f>SUM(N191:Q191)</f>
        <v>0</v>
      </c>
      <c r="N191" s="37">
        <v>0</v>
      </c>
      <c r="O191" s="37">
        <v>0</v>
      </c>
      <c r="P191" s="37">
        <v>0</v>
      </c>
      <c r="Q191" s="37">
        <v>0</v>
      </c>
      <c r="R191" s="37">
        <f>SUM(S191:V191)</f>
        <v>405</v>
      </c>
      <c r="S191" s="37">
        <f>(E191+I191)-N191</f>
        <v>0</v>
      </c>
      <c r="T191" s="37">
        <f>(F191+J191)-O191</f>
        <v>0</v>
      </c>
      <c r="U191" s="37">
        <f>(G191+K191)-P191</f>
        <v>0</v>
      </c>
      <c r="V191" s="37">
        <f>L191-Q191</f>
        <v>405</v>
      </c>
      <c r="W191" s="38">
        <f t="shared" ref="W191:W206" si="117">M191/C191</f>
        <v>0</v>
      </c>
      <c r="X191" s="38"/>
      <c r="Y191" s="38"/>
      <c r="Z191" s="38"/>
      <c r="AA191" s="38">
        <f>Q191/L191</f>
        <v>0</v>
      </c>
    </row>
    <row r="192" spans="1:27" ht="15.75" customHeight="1">
      <c r="A192" s="35" t="s">
        <v>42</v>
      </c>
      <c r="B192" s="36" t="s">
        <v>44</v>
      </c>
      <c r="C192" s="37">
        <f t="shared" ref="C192:V192" si="118">SUM(C193:C207)</f>
        <v>1157</v>
      </c>
      <c r="D192" s="37">
        <f t="shared" si="118"/>
        <v>0</v>
      </c>
      <c r="E192" s="37">
        <f t="shared" si="118"/>
        <v>0</v>
      </c>
      <c r="F192" s="37">
        <f t="shared" si="118"/>
        <v>0</v>
      </c>
      <c r="G192" s="37">
        <f t="shared" si="118"/>
        <v>0</v>
      </c>
      <c r="H192" s="37">
        <f t="shared" si="118"/>
        <v>1157</v>
      </c>
      <c r="I192" s="37">
        <f t="shared" si="118"/>
        <v>1157</v>
      </c>
      <c r="J192" s="37">
        <f t="shared" si="118"/>
        <v>0</v>
      </c>
      <c r="K192" s="37">
        <f t="shared" si="118"/>
        <v>0</v>
      </c>
      <c r="L192" s="37">
        <f t="shared" si="118"/>
        <v>0</v>
      </c>
      <c r="M192" s="37">
        <f t="shared" si="118"/>
        <v>0</v>
      </c>
      <c r="N192" s="37">
        <f t="shared" si="118"/>
        <v>0</v>
      </c>
      <c r="O192" s="37">
        <f t="shared" si="118"/>
        <v>0</v>
      </c>
      <c r="P192" s="37">
        <f t="shared" si="118"/>
        <v>0</v>
      </c>
      <c r="Q192" s="37">
        <f t="shared" si="118"/>
        <v>0</v>
      </c>
      <c r="R192" s="37">
        <f t="shared" si="118"/>
        <v>1157</v>
      </c>
      <c r="S192" s="37">
        <f t="shared" si="118"/>
        <v>1157</v>
      </c>
      <c r="T192" s="37">
        <f t="shared" si="118"/>
        <v>0</v>
      </c>
      <c r="U192" s="37">
        <f t="shared" si="118"/>
        <v>0</v>
      </c>
      <c r="V192" s="37">
        <f t="shared" si="118"/>
        <v>0</v>
      </c>
      <c r="W192" s="38">
        <f t="shared" si="117"/>
        <v>0</v>
      </c>
      <c r="X192" s="38">
        <f t="shared" ref="X192:X206" si="119">N192/(E192+I192)</f>
        <v>0</v>
      </c>
      <c r="Y192" s="38"/>
      <c r="Z192" s="38"/>
      <c r="AA192" s="38"/>
    </row>
    <row r="193" spans="1:27" ht="15.75" hidden="1" customHeight="1">
      <c r="A193" s="35" t="s">
        <v>45</v>
      </c>
      <c r="B193" s="36" t="s">
        <v>46</v>
      </c>
      <c r="C193" s="37">
        <f t="shared" ref="C193:C207" si="120">+D193+H193</f>
        <v>160</v>
      </c>
      <c r="D193" s="37">
        <f t="shared" ref="D193:D207" si="121">SUM(E193:G193)</f>
        <v>0</v>
      </c>
      <c r="E193" s="37">
        <v>0</v>
      </c>
      <c r="F193" s="37">
        <v>0</v>
      </c>
      <c r="G193" s="37">
        <v>0</v>
      </c>
      <c r="H193" s="37">
        <f t="shared" ref="H193:H207" si="122">SUM(I193:L193)</f>
        <v>160</v>
      </c>
      <c r="I193" s="37">
        <v>160</v>
      </c>
      <c r="J193" s="37">
        <v>0</v>
      </c>
      <c r="K193" s="37">
        <v>0</v>
      </c>
      <c r="L193" s="37">
        <v>0</v>
      </c>
      <c r="M193" s="37">
        <f t="shared" ref="M193:M207" si="123">SUM(N193:Q193)</f>
        <v>0</v>
      </c>
      <c r="N193" s="37">
        <v>0</v>
      </c>
      <c r="O193" s="37">
        <v>0</v>
      </c>
      <c r="P193" s="37">
        <v>0</v>
      </c>
      <c r="Q193" s="37">
        <v>0</v>
      </c>
      <c r="R193" s="37">
        <f t="shared" ref="R193:R207" si="124">SUM(S193:V193)</f>
        <v>160</v>
      </c>
      <c r="S193" s="37">
        <f t="shared" ref="S193:U207" si="125">(E193+I193)-N193</f>
        <v>160</v>
      </c>
      <c r="T193" s="37">
        <f t="shared" si="125"/>
        <v>0</v>
      </c>
      <c r="U193" s="37">
        <f t="shared" si="125"/>
        <v>0</v>
      </c>
      <c r="V193" s="37">
        <f t="shared" ref="V193:V207" si="126">L193-Q193</f>
        <v>0</v>
      </c>
      <c r="W193" s="38">
        <f t="shared" si="117"/>
        <v>0</v>
      </c>
      <c r="X193" s="38">
        <f t="shared" si="119"/>
        <v>0</v>
      </c>
      <c r="Y193" s="38"/>
      <c r="Z193" s="38"/>
      <c r="AA193" s="38"/>
    </row>
    <row r="194" spans="1:27" ht="15.75" hidden="1" customHeight="1">
      <c r="A194" s="35" t="s">
        <v>45</v>
      </c>
      <c r="B194" s="36" t="s">
        <v>47</v>
      </c>
      <c r="C194" s="37">
        <f t="shared" si="120"/>
        <v>90</v>
      </c>
      <c r="D194" s="37">
        <f t="shared" si="121"/>
        <v>0</v>
      </c>
      <c r="E194" s="37">
        <v>0</v>
      </c>
      <c r="F194" s="37">
        <v>0</v>
      </c>
      <c r="G194" s="37">
        <v>0</v>
      </c>
      <c r="H194" s="37">
        <f t="shared" si="122"/>
        <v>90</v>
      </c>
      <c r="I194" s="37">
        <v>90</v>
      </c>
      <c r="J194" s="37">
        <v>0</v>
      </c>
      <c r="K194" s="37">
        <v>0</v>
      </c>
      <c r="L194" s="37">
        <v>0</v>
      </c>
      <c r="M194" s="37">
        <f t="shared" si="123"/>
        <v>0</v>
      </c>
      <c r="N194" s="37">
        <v>0</v>
      </c>
      <c r="O194" s="37">
        <v>0</v>
      </c>
      <c r="P194" s="37">
        <v>0</v>
      </c>
      <c r="Q194" s="37">
        <v>0</v>
      </c>
      <c r="R194" s="37">
        <f t="shared" si="124"/>
        <v>90</v>
      </c>
      <c r="S194" s="37">
        <f t="shared" si="125"/>
        <v>90</v>
      </c>
      <c r="T194" s="37">
        <f t="shared" si="125"/>
        <v>0</v>
      </c>
      <c r="U194" s="37">
        <f t="shared" si="125"/>
        <v>0</v>
      </c>
      <c r="V194" s="37">
        <f t="shared" si="126"/>
        <v>0</v>
      </c>
      <c r="W194" s="38">
        <f t="shared" si="117"/>
        <v>0</v>
      </c>
      <c r="X194" s="38">
        <f t="shared" si="119"/>
        <v>0</v>
      </c>
      <c r="Y194" s="38"/>
      <c r="Z194" s="38"/>
      <c r="AA194" s="38"/>
    </row>
    <row r="195" spans="1:27" ht="15.75" hidden="1" customHeight="1">
      <c r="A195" s="35" t="s">
        <v>45</v>
      </c>
      <c r="B195" s="36" t="s">
        <v>48</v>
      </c>
      <c r="C195" s="37">
        <f t="shared" si="120"/>
        <v>15</v>
      </c>
      <c r="D195" s="37">
        <f t="shared" si="121"/>
        <v>0</v>
      </c>
      <c r="E195" s="37">
        <v>0</v>
      </c>
      <c r="F195" s="37">
        <v>0</v>
      </c>
      <c r="G195" s="37">
        <v>0</v>
      </c>
      <c r="H195" s="37">
        <f t="shared" si="122"/>
        <v>15</v>
      </c>
      <c r="I195" s="37">
        <v>15</v>
      </c>
      <c r="J195" s="37">
        <v>0</v>
      </c>
      <c r="K195" s="37">
        <v>0</v>
      </c>
      <c r="L195" s="37">
        <v>0</v>
      </c>
      <c r="M195" s="37">
        <f t="shared" si="123"/>
        <v>0</v>
      </c>
      <c r="N195" s="37">
        <v>0</v>
      </c>
      <c r="O195" s="37">
        <v>0</v>
      </c>
      <c r="P195" s="37">
        <v>0</v>
      </c>
      <c r="Q195" s="37">
        <v>0</v>
      </c>
      <c r="R195" s="37">
        <f t="shared" si="124"/>
        <v>15</v>
      </c>
      <c r="S195" s="37">
        <f t="shared" si="125"/>
        <v>15</v>
      </c>
      <c r="T195" s="37">
        <f t="shared" si="125"/>
        <v>0</v>
      </c>
      <c r="U195" s="37">
        <f t="shared" si="125"/>
        <v>0</v>
      </c>
      <c r="V195" s="37">
        <f t="shared" si="126"/>
        <v>0</v>
      </c>
      <c r="W195" s="38">
        <f t="shared" si="117"/>
        <v>0</v>
      </c>
      <c r="X195" s="38">
        <f t="shared" si="119"/>
        <v>0</v>
      </c>
      <c r="Y195" s="38"/>
      <c r="Z195" s="38"/>
      <c r="AA195" s="38"/>
    </row>
    <row r="196" spans="1:27" ht="24" hidden="1" customHeight="1">
      <c r="A196" s="35" t="s">
        <v>45</v>
      </c>
      <c r="B196" s="36" t="s">
        <v>49</v>
      </c>
      <c r="C196" s="37">
        <f t="shared" si="120"/>
        <v>15</v>
      </c>
      <c r="D196" s="37">
        <f t="shared" si="121"/>
        <v>0</v>
      </c>
      <c r="E196" s="37">
        <v>0</v>
      </c>
      <c r="F196" s="37">
        <v>0</v>
      </c>
      <c r="G196" s="37">
        <v>0</v>
      </c>
      <c r="H196" s="37">
        <f t="shared" si="122"/>
        <v>15</v>
      </c>
      <c r="I196" s="37">
        <v>15</v>
      </c>
      <c r="J196" s="37">
        <v>0</v>
      </c>
      <c r="K196" s="37">
        <v>0</v>
      </c>
      <c r="L196" s="37">
        <v>0</v>
      </c>
      <c r="M196" s="37">
        <f t="shared" si="123"/>
        <v>0</v>
      </c>
      <c r="N196" s="37">
        <v>0</v>
      </c>
      <c r="O196" s="37">
        <v>0</v>
      </c>
      <c r="P196" s="37">
        <v>0</v>
      </c>
      <c r="Q196" s="37">
        <v>0</v>
      </c>
      <c r="R196" s="37">
        <f t="shared" si="124"/>
        <v>15</v>
      </c>
      <c r="S196" s="37">
        <f t="shared" si="125"/>
        <v>15</v>
      </c>
      <c r="T196" s="37">
        <f t="shared" si="125"/>
        <v>0</v>
      </c>
      <c r="U196" s="37">
        <f t="shared" si="125"/>
        <v>0</v>
      </c>
      <c r="V196" s="37">
        <f t="shared" si="126"/>
        <v>0</v>
      </c>
      <c r="W196" s="38">
        <f t="shared" si="117"/>
        <v>0</v>
      </c>
      <c r="X196" s="38">
        <f t="shared" si="119"/>
        <v>0</v>
      </c>
      <c r="Y196" s="38"/>
      <c r="Z196" s="38"/>
      <c r="AA196" s="38"/>
    </row>
    <row r="197" spans="1:27" ht="25.5" hidden="1" customHeight="1">
      <c r="A197" s="35" t="s">
        <v>45</v>
      </c>
      <c r="B197" s="36" t="s">
        <v>50</v>
      </c>
      <c r="C197" s="37">
        <f t="shared" si="120"/>
        <v>200</v>
      </c>
      <c r="D197" s="37">
        <f t="shared" si="121"/>
        <v>0</v>
      </c>
      <c r="E197" s="37">
        <v>0</v>
      </c>
      <c r="F197" s="37">
        <v>0</v>
      </c>
      <c r="G197" s="37">
        <v>0</v>
      </c>
      <c r="H197" s="37">
        <f t="shared" si="122"/>
        <v>200</v>
      </c>
      <c r="I197" s="37">
        <v>200</v>
      </c>
      <c r="J197" s="37">
        <v>0</v>
      </c>
      <c r="K197" s="37">
        <v>0</v>
      </c>
      <c r="L197" s="37">
        <v>0</v>
      </c>
      <c r="M197" s="37">
        <f t="shared" si="123"/>
        <v>0</v>
      </c>
      <c r="N197" s="37">
        <v>0</v>
      </c>
      <c r="O197" s="37">
        <v>0</v>
      </c>
      <c r="P197" s="37">
        <v>0</v>
      </c>
      <c r="Q197" s="37">
        <v>0</v>
      </c>
      <c r="R197" s="37">
        <f t="shared" si="124"/>
        <v>200</v>
      </c>
      <c r="S197" s="37">
        <f t="shared" si="125"/>
        <v>200</v>
      </c>
      <c r="T197" s="37">
        <f t="shared" si="125"/>
        <v>0</v>
      </c>
      <c r="U197" s="37">
        <f t="shared" si="125"/>
        <v>0</v>
      </c>
      <c r="V197" s="37">
        <f t="shared" si="126"/>
        <v>0</v>
      </c>
      <c r="W197" s="38">
        <f t="shared" si="117"/>
        <v>0</v>
      </c>
      <c r="X197" s="38">
        <f t="shared" si="119"/>
        <v>0</v>
      </c>
      <c r="Y197" s="38"/>
      <c r="Z197" s="38"/>
      <c r="AA197" s="38"/>
    </row>
    <row r="198" spans="1:27" ht="26.25" hidden="1" customHeight="1">
      <c r="A198" s="35" t="s">
        <v>45</v>
      </c>
      <c r="B198" s="36" t="s">
        <v>51</v>
      </c>
      <c r="C198" s="37">
        <f t="shared" si="120"/>
        <v>0</v>
      </c>
      <c r="D198" s="37">
        <f t="shared" si="121"/>
        <v>0</v>
      </c>
      <c r="E198" s="37">
        <v>0</v>
      </c>
      <c r="F198" s="37">
        <v>0</v>
      </c>
      <c r="G198" s="37">
        <v>0</v>
      </c>
      <c r="H198" s="37">
        <f t="shared" si="122"/>
        <v>0</v>
      </c>
      <c r="I198" s="37">
        <v>0</v>
      </c>
      <c r="J198" s="37">
        <v>0</v>
      </c>
      <c r="K198" s="37">
        <v>0</v>
      </c>
      <c r="L198" s="37">
        <v>0</v>
      </c>
      <c r="M198" s="37">
        <f t="shared" si="123"/>
        <v>0</v>
      </c>
      <c r="N198" s="37">
        <v>0</v>
      </c>
      <c r="O198" s="37">
        <v>0</v>
      </c>
      <c r="P198" s="37">
        <v>0</v>
      </c>
      <c r="Q198" s="37">
        <v>0</v>
      </c>
      <c r="R198" s="37">
        <f t="shared" si="124"/>
        <v>0</v>
      </c>
      <c r="S198" s="37">
        <f t="shared" si="125"/>
        <v>0</v>
      </c>
      <c r="T198" s="37">
        <f t="shared" si="125"/>
        <v>0</v>
      </c>
      <c r="U198" s="37">
        <f t="shared" si="125"/>
        <v>0</v>
      </c>
      <c r="V198" s="37">
        <f t="shared" si="126"/>
        <v>0</v>
      </c>
      <c r="W198" s="38"/>
      <c r="X198" s="38"/>
      <c r="Y198" s="38"/>
      <c r="Z198" s="38"/>
      <c r="AA198" s="38"/>
    </row>
    <row r="199" spans="1:27" ht="20.25" hidden="1" customHeight="1">
      <c r="A199" s="35" t="s">
        <v>45</v>
      </c>
      <c r="B199" s="36" t="s">
        <v>52</v>
      </c>
      <c r="C199" s="37">
        <f t="shared" si="120"/>
        <v>20</v>
      </c>
      <c r="D199" s="37">
        <f t="shared" si="121"/>
        <v>0</v>
      </c>
      <c r="E199" s="37">
        <v>0</v>
      </c>
      <c r="F199" s="37">
        <v>0</v>
      </c>
      <c r="G199" s="37">
        <v>0</v>
      </c>
      <c r="H199" s="37">
        <f t="shared" si="122"/>
        <v>20</v>
      </c>
      <c r="I199" s="37">
        <v>20</v>
      </c>
      <c r="J199" s="37">
        <v>0</v>
      </c>
      <c r="K199" s="37">
        <v>0</v>
      </c>
      <c r="L199" s="37">
        <v>0</v>
      </c>
      <c r="M199" s="37">
        <f t="shared" si="123"/>
        <v>0</v>
      </c>
      <c r="N199" s="37">
        <v>0</v>
      </c>
      <c r="O199" s="37">
        <v>0</v>
      </c>
      <c r="P199" s="37">
        <v>0</v>
      </c>
      <c r="Q199" s="37">
        <v>0</v>
      </c>
      <c r="R199" s="37">
        <f t="shared" si="124"/>
        <v>20</v>
      </c>
      <c r="S199" s="37">
        <f t="shared" si="125"/>
        <v>20</v>
      </c>
      <c r="T199" s="37">
        <f t="shared" si="125"/>
        <v>0</v>
      </c>
      <c r="U199" s="37">
        <f t="shared" si="125"/>
        <v>0</v>
      </c>
      <c r="V199" s="37">
        <f t="shared" si="126"/>
        <v>0</v>
      </c>
      <c r="W199" s="38">
        <f t="shared" si="117"/>
        <v>0</v>
      </c>
      <c r="X199" s="38">
        <f t="shared" si="119"/>
        <v>0</v>
      </c>
      <c r="Y199" s="38"/>
      <c r="Z199" s="38"/>
      <c r="AA199" s="38"/>
    </row>
    <row r="200" spans="1:27" ht="15.75" hidden="1" customHeight="1">
      <c r="A200" s="35" t="s">
        <v>45</v>
      </c>
      <c r="B200" s="36" t="s">
        <v>53</v>
      </c>
      <c r="C200" s="37">
        <f t="shared" si="120"/>
        <v>60</v>
      </c>
      <c r="D200" s="37">
        <f t="shared" si="121"/>
        <v>0</v>
      </c>
      <c r="E200" s="37">
        <v>0</v>
      </c>
      <c r="F200" s="37">
        <v>0</v>
      </c>
      <c r="G200" s="37">
        <v>0</v>
      </c>
      <c r="H200" s="37">
        <f t="shared" si="122"/>
        <v>60</v>
      </c>
      <c r="I200" s="37">
        <v>60</v>
      </c>
      <c r="J200" s="37">
        <v>0</v>
      </c>
      <c r="K200" s="37">
        <v>0</v>
      </c>
      <c r="L200" s="37">
        <v>0</v>
      </c>
      <c r="M200" s="37">
        <f t="shared" si="123"/>
        <v>0</v>
      </c>
      <c r="N200" s="37">
        <v>0</v>
      </c>
      <c r="O200" s="37">
        <v>0</v>
      </c>
      <c r="P200" s="37">
        <v>0</v>
      </c>
      <c r="Q200" s="37">
        <v>0</v>
      </c>
      <c r="R200" s="37">
        <f t="shared" si="124"/>
        <v>60</v>
      </c>
      <c r="S200" s="37">
        <f t="shared" si="125"/>
        <v>60</v>
      </c>
      <c r="T200" s="37">
        <f t="shared" si="125"/>
        <v>0</v>
      </c>
      <c r="U200" s="37">
        <f t="shared" si="125"/>
        <v>0</v>
      </c>
      <c r="V200" s="37">
        <f t="shared" si="126"/>
        <v>0</v>
      </c>
      <c r="W200" s="38">
        <f t="shared" si="117"/>
        <v>0</v>
      </c>
      <c r="X200" s="38">
        <f t="shared" si="119"/>
        <v>0</v>
      </c>
      <c r="Y200" s="38"/>
      <c r="Z200" s="38"/>
      <c r="AA200" s="38"/>
    </row>
    <row r="201" spans="1:27" ht="15.75" hidden="1" customHeight="1">
      <c r="A201" s="35" t="s">
        <v>45</v>
      </c>
      <c r="B201" s="36" t="s">
        <v>54</v>
      </c>
      <c r="C201" s="37">
        <f t="shared" si="120"/>
        <v>138</v>
      </c>
      <c r="D201" s="37">
        <f t="shared" si="121"/>
        <v>0</v>
      </c>
      <c r="E201" s="37">
        <v>0</v>
      </c>
      <c r="F201" s="37">
        <v>0</v>
      </c>
      <c r="G201" s="37">
        <v>0</v>
      </c>
      <c r="H201" s="37">
        <f t="shared" si="122"/>
        <v>138</v>
      </c>
      <c r="I201" s="37">
        <v>138</v>
      </c>
      <c r="J201" s="37">
        <v>0</v>
      </c>
      <c r="K201" s="37">
        <v>0</v>
      </c>
      <c r="L201" s="37">
        <v>0</v>
      </c>
      <c r="M201" s="37">
        <f t="shared" si="123"/>
        <v>0</v>
      </c>
      <c r="N201" s="37">
        <v>0</v>
      </c>
      <c r="O201" s="37">
        <v>0</v>
      </c>
      <c r="P201" s="37">
        <v>0</v>
      </c>
      <c r="Q201" s="37">
        <v>0</v>
      </c>
      <c r="R201" s="37">
        <f t="shared" si="124"/>
        <v>138</v>
      </c>
      <c r="S201" s="37">
        <f t="shared" si="125"/>
        <v>138</v>
      </c>
      <c r="T201" s="37">
        <f t="shared" si="125"/>
        <v>0</v>
      </c>
      <c r="U201" s="37">
        <f t="shared" si="125"/>
        <v>0</v>
      </c>
      <c r="V201" s="37">
        <f t="shared" si="126"/>
        <v>0</v>
      </c>
      <c r="W201" s="38">
        <f t="shared" si="117"/>
        <v>0</v>
      </c>
      <c r="X201" s="38">
        <f t="shared" si="119"/>
        <v>0</v>
      </c>
      <c r="Y201" s="38"/>
      <c r="Z201" s="38"/>
      <c r="AA201" s="38"/>
    </row>
    <row r="202" spans="1:27" ht="15.75" hidden="1" customHeight="1">
      <c r="A202" s="35" t="s">
        <v>45</v>
      </c>
      <c r="B202" s="36" t="s">
        <v>55</v>
      </c>
      <c r="C202" s="37">
        <f t="shared" si="120"/>
        <v>300</v>
      </c>
      <c r="D202" s="37">
        <f t="shared" si="121"/>
        <v>0</v>
      </c>
      <c r="E202" s="37">
        <v>0</v>
      </c>
      <c r="F202" s="37">
        <v>0</v>
      </c>
      <c r="G202" s="37">
        <v>0</v>
      </c>
      <c r="H202" s="37">
        <f t="shared" si="122"/>
        <v>300</v>
      </c>
      <c r="I202" s="37">
        <v>300</v>
      </c>
      <c r="J202" s="37">
        <v>0</v>
      </c>
      <c r="K202" s="37">
        <v>0</v>
      </c>
      <c r="L202" s="37">
        <v>0</v>
      </c>
      <c r="M202" s="37">
        <f t="shared" si="123"/>
        <v>0</v>
      </c>
      <c r="N202" s="37">
        <v>0</v>
      </c>
      <c r="O202" s="37">
        <v>0</v>
      </c>
      <c r="P202" s="37">
        <v>0</v>
      </c>
      <c r="Q202" s="37">
        <v>0</v>
      </c>
      <c r="R202" s="37">
        <f t="shared" si="124"/>
        <v>300</v>
      </c>
      <c r="S202" s="37">
        <f t="shared" si="125"/>
        <v>300</v>
      </c>
      <c r="T202" s="37">
        <f t="shared" si="125"/>
        <v>0</v>
      </c>
      <c r="U202" s="37">
        <f t="shared" si="125"/>
        <v>0</v>
      </c>
      <c r="V202" s="37">
        <f t="shared" si="126"/>
        <v>0</v>
      </c>
      <c r="W202" s="38">
        <f t="shared" si="117"/>
        <v>0</v>
      </c>
      <c r="X202" s="38">
        <f t="shared" si="119"/>
        <v>0</v>
      </c>
      <c r="Y202" s="38"/>
      <c r="Z202" s="38"/>
      <c r="AA202" s="38"/>
    </row>
    <row r="203" spans="1:27" ht="15.75" hidden="1" customHeight="1">
      <c r="A203" s="35" t="s">
        <v>45</v>
      </c>
      <c r="B203" s="36" t="s">
        <v>56</v>
      </c>
      <c r="C203" s="37">
        <f t="shared" si="120"/>
        <v>0</v>
      </c>
      <c r="D203" s="37">
        <f t="shared" si="121"/>
        <v>0</v>
      </c>
      <c r="E203" s="37">
        <v>0</v>
      </c>
      <c r="F203" s="37">
        <v>0</v>
      </c>
      <c r="G203" s="37">
        <v>0</v>
      </c>
      <c r="H203" s="37">
        <f t="shared" si="122"/>
        <v>0</v>
      </c>
      <c r="I203" s="37">
        <v>0</v>
      </c>
      <c r="J203" s="37">
        <v>0</v>
      </c>
      <c r="K203" s="37">
        <v>0</v>
      </c>
      <c r="L203" s="37">
        <v>0</v>
      </c>
      <c r="M203" s="37">
        <f t="shared" si="123"/>
        <v>0</v>
      </c>
      <c r="N203" s="37">
        <v>0</v>
      </c>
      <c r="O203" s="37">
        <v>0</v>
      </c>
      <c r="P203" s="37">
        <v>0</v>
      </c>
      <c r="Q203" s="37">
        <v>0</v>
      </c>
      <c r="R203" s="37">
        <f t="shared" si="124"/>
        <v>0</v>
      </c>
      <c r="S203" s="37">
        <f t="shared" si="125"/>
        <v>0</v>
      </c>
      <c r="T203" s="37">
        <f t="shared" si="125"/>
        <v>0</v>
      </c>
      <c r="U203" s="37">
        <f t="shared" si="125"/>
        <v>0</v>
      </c>
      <c r="V203" s="37">
        <f t="shared" si="126"/>
        <v>0</v>
      </c>
      <c r="W203" s="38"/>
      <c r="X203" s="38"/>
      <c r="Y203" s="38"/>
      <c r="Z203" s="38"/>
      <c r="AA203" s="38"/>
    </row>
    <row r="204" spans="1:27" ht="15.75" hidden="1" customHeight="1">
      <c r="A204" s="35" t="s">
        <v>45</v>
      </c>
      <c r="B204" s="36" t="s">
        <v>57</v>
      </c>
      <c r="C204" s="37">
        <f t="shared" si="120"/>
        <v>0</v>
      </c>
      <c r="D204" s="37">
        <f t="shared" si="121"/>
        <v>0</v>
      </c>
      <c r="E204" s="37">
        <v>0</v>
      </c>
      <c r="F204" s="37">
        <v>0</v>
      </c>
      <c r="G204" s="37">
        <v>0</v>
      </c>
      <c r="H204" s="37">
        <f t="shared" si="122"/>
        <v>0</v>
      </c>
      <c r="I204" s="37">
        <v>0</v>
      </c>
      <c r="J204" s="37">
        <v>0</v>
      </c>
      <c r="K204" s="37">
        <v>0</v>
      </c>
      <c r="L204" s="37">
        <v>0</v>
      </c>
      <c r="M204" s="37">
        <f t="shared" si="123"/>
        <v>0</v>
      </c>
      <c r="N204" s="37">
        <v>0</v>
      </c>
      <c r="O204" s="37">
        <v>0</v>
      </c>
      <c r="P204" s="37">
        <v>0</v>
      </c>
      <c r="Q204" s="37">
        <v>0</v>
      </c>
      <c r="R204" s="37">
        <f t="shared" si="124"/>
        <v>0</v>
      </c>
      <c r="S204" s="37">
        <f t="shared" si="125"/>
        <v>0</v>
      </c>
      <c r="T204" s="37">
        <f t="shared" si="125"/>
        <v>0</v>
      </c>
      <c r="U204" s="37">
        <f t="shared" si="125"/>
        <v>0</v>
      </c>
      <c r="V204" s="37">
        <f t="shared" si="126"/>
        <v>0</v>
      </c>
      <c r="W204" s="38"/>
      <c r="X204" s="38"/>
      <c r="Y204" s="38"/>
      <c r="Z204" s="38"/>
      <c r="AA204" s="38"/>
    </row>
    <row r="205" spans="1:27" ht="21" hidden="1">
      <c r="A205" s="35" t="s">
        <v>45</v>
      </c>
      <c r="B205" s="36" t="s">
        <v>58</v>
      </c>
      <c r="C205" s="37">
        <f t="shared" si="120"/>
        <v>21</v>
      </c>
      <c r="D205" s="37">
        <f t="shared" si="121"/>
        <v>0</v>
      </c>
      <c r="E205" s="37">
        <v>0</v>
      </c>
      <c r="F205" s="37">
        <v>0</v>
      </c>
      <c r="G205" s="37">
        <v>0</v>
      </c>
      <c r="H205" s="37">
        <f t="shared" si="122"/>
        <v>21</v>
      </c>
      <c r="I205" s="37">
        <v>21</v>
      </c>
      <c r="J205" s="37">
        <v>0</v>
      </c>
      <c r="K205" s="37">
        <v>0</v>
      </c>
      <c r="L205" s="37">
        <v>0</v>
      </c>
      <c r="M205" s="37">
        <f t="shared" si="123"/>
        <v>0</v>
      </c>
      <c r="N205" s="37">
        <v>0</v>
      </c>
      <c r="O205" s="37">
        <v>0</v>
      </c>
      <c r="P205" s="37">
        <v>0</v>
      </c>
      <c r="Q205" s="37">
        <v>0</v>
      </c>
      <c r="R205" s="37">
        <f t="shared" si="124"/>
        <v>21</v>
      </c>
      <c r="S205" s="37">
        <f t="shared" si="125"/>
        <v>21</v>
      </c>
      <c r="T205" s="37">
        <f t="shared" si="125"/>
        <v>0</v>
      </c>
      <c r="U205" s="37">
        <f t="shared" si="125"/>
        <v>0</v>
      </c>
      <c r="V205" s="37">
        <f t="shared" si="126"/>
        <v>0</v>
      </c>
      <c r="W205" s="38">
        <f t="shared" si="117"/>
        <v>0</v>
      </c>
      <c r="X205" s="38">
        <f t="shared" si="119"/>
        <v>0</v>
      </c>
      <c r="Y205" s="38"/>
      <c r="Z205" s="38"/>
      <c r="AA205" s="38"/>
    </row>
    <row r="206" spans="1:27" ht="18.75" hidden="1" customHeight="1">
      <c r="A206" s="35" t="s">
        <v>45</v>
      </c>
      <c r="B206" s="36" t="s">
        <v>59</v>
      </c>
      <c r="C206" s="37">
        <f t="shared" si="120"/>
        <v>138</v>
      </c>
      <c r="D206" s="37">
        <f t="shared" si="121"/>
        <v>0</v>
      </c>
      <c r="E206" s="37">
        <v>0</v>
      </c>
      <c r="F206" s="37">
        <v>0</v>
      </c>
      <c r="G206" s="37">
        <v>0</v>
      </c>
      <c r="H206" s="37">
        <f t="shared" si="122"/>
        <v>138</v>
      </c>
      <c r="I206" s="37">
        <v>138</v>
      </c>
      <c r="J206" s="37">
        <v>0</v>
      </c>
      <c r="K206" s="37">
        <v>0</v>
      </c>
      <c r="L206" s="37">
        <v>0</v>
      </c>
      <c r="M206" s="37">
        <f t="shared" si="123"/>
        <v>0</v>
      </c>
      <c r="N206" s="37">
        <v>0</v>
      </c>
      <c r="O206" s="37">
        <v>0</v>
      </c>
      <c r="P206" s="37">
        <v>0</v>
      </c>
      <c r="Q206" s="37">
        <v>0</v>
      </c>
      <c r="R206" s="37">
        <f t="shared" si="124"/>
        <v>138</v>
      </c>
      <c r="S206" s="37">
        <f t="shared" si="125"/>
        <v>138</v>
      </c>
      <c r="T206" s="37">
        <f t="shared" si="125"/>
        <v>0</v>
      </c>
      <c r="U206" s="37">
        <f t="shared" si="125"/>
        <v>0</v>
      </c>
      <c r="V206" s="37">
        <f t="shared" si="126"/>
        <v>0</v>
      </c>
      <c r="W206" s="38">
        <f t="shared" si="117"/>
        <v>0</v>
      </c>
      <c r="X206" s="38">
        <f t="shared" si="119"/>
        <v>0</v>
      </c>
      <c r="Y206" s="38"/>
      <c r="Z206" s="38"/>
      <c r="AA206" s="38"/>
    </row>
    <row r="207" spans="1:27" ht="22.5" hidden="1" customHeight="1">
      <c r="A207" s="35" t="s">
        <v>45</v>
      </c>
      <c r="B207" s="36" t="s">
        <v>60</v>
      </c>
      <c r="C207" s="37">
        <f t="shared" si="120"/>
        <v>0</v>
      </c>
      <c r="D207" s="37">
        <f t="shared" si="121"/>
        <v>0</v>
      </c>
      <c r="E207" s="37">
        <v>0</v>
      </c>
      <c r="F207" s="37">
        <v>0</v>
      </c>
      <c r="G207" s="37">
        <v>0</v>
      </c>
      <c r="H207" s="37">
        <f t="shared" si="122"/>
        <v>0</v>
      </c>
      <c r="I207" s="37">
        <v>0</v>
      </c>
      <c r="J207" s="37">
        <v>0</v>
      </c>
      <c r="K207" s="37">
        <v>0</v>
      </c>
      <c r="L207" s="37">
        <v>0</v>
      </c>
      <c r="M207" s="37">
        <f t="shared" si="123"/>
        <v>0</v>
      </c>
      <c r="N207" s="37">
        <v>0</v>
      </c>
      <c r="O207" s="37">
        <v>0</v>
      </c>
      <c r="P207" s="37">
        <v>0</v>
      </c>
      <c r="Q207" s="37">
        <v>0</v>
      </c>
      <c r="R207" s="37">
        <f t="shared" si="124"/>
        <v>0</v>
      </c>
      <c r="S207" s="37">
        <f t="shared" si="125"/>
        <v>0</v>
      </c>
      <c r="T207" s="37">
        <f t="shared" si="125"/>
        <v>0</v>
      </c>
      <c r="U207" s="37">
        <f t="shared" si="125"/>
        <v>0</v>
      </c>
      <c r="V207" s="37">
        <f t="shared" si="126"/>
        <v>0</v>
      </c>
      <c r="W207" s="38"/>
      <c r="X207" s="38"/>
      <c r="Y207" s="38"/>
      <c r="Z207" s="38"/>
      <c r="AA207" s="38"/>
    </row>
    <row r="208" spans="1:27" s="12" customFormat="1" ht="15.75" customHeight="1">
      <c r="A208" s="31" t="s">
        <v>79</v>
      </c>
      <c r="B208" s="32" t="s">
        <v>80</v>
      </c>
      <c r="C208" s="33">
        <f>+C209+C210</f>
        <v>20647</v>
      </c>
      <c r="D208" s="33">
        <f t="shared" ref="D208:V208" si="127">+D209+D210</f>
        <v>86</v>
      </c>
      <c r="E208" s="33">
        <f t="shared" si="127"/>
        <v>86</v>
      </c>
      <c r="F208" s="33">
        <f t="shared" si="127"/>
        <v>0</v>
      </c>
      <c r="G208" s="33">
        <f t="shared" si="127"/>
        <v>0</v>
      </c>
      <c r="H208" s="33">
        <f t="shared" si="127"/>
        <v>20561</v>
      </c>
      <c r="I208" s="33">
        <f t="shared" si="127"/>
        <v>11540</v>
      </c>
      <c r="J208" s="33">
        <f t="shared" si="127"/>
        <v>0</v>
      </c>
      <c r="K208" s="33">
        <f t="shared" si="127"/>
        <v>0</v>
      </c>
      <c r="L208" s="33">
        <f t="shared" si="127"/>
        <v>9021</v>
      </c>
      <c r="M208" s="33">
        <f t="shared" si="127"/>
        <v>2224.4540000000002</v>
      </c>
      <c r="N208" s="33">
        <f t="shared" si="127"/>
        <v>855.45400000000006</v>
      </c>
      <c r="O208" s="33">
        <f t="shared" si="127"/>
        <v>0</v>
      </c>
      <c r="P208" s="33">
        <f t="shared" si="127"/>
        <v>0</v>
      </c>
      <c r="Q208" s="33">
        <f t="shared" si="127"/>
        <v>1369</v>
      </c>
      <c r="R208" s="33">
        <f t="shared" si="127"/>
        <v>18422.546000000002</v>
      </c>
      <c r="S208" s="33">
        <f t="shared" si="127"/>
        <v>10770.546</v>
      </c>
      <c r="T208" s="33">
        <f t="shared" si="127"/>
        <v>0</v>
      </c>
      <c r="U208" s="33">
        <f t="shared" si="127"/>
        <v>0</v>
      </c>
      <c r="V208" s="33">
        <f t="shared" si="127"/>
        <v>7652</v>
      </c>
      <c r="W208" s="34">
        <f>M208/C208</f>
        <v>0.10773739526323438</v>
      </c>
      <c r="X208" s="34">
        <f>N208/(E208+I208)</f>
        <v>7.3581111302253574E-2</v>
      </c>
      <c r="Y208" s="34"/>
      <c r="Z208" s="34"/>
      <c r="AA208" s="34">
        <f>Q208/L208</f>
        <v>0.1517570114178029</v>
      </c>
    </row>
    <row r="209" spans="1:27" ht="18.75" customHeight="1">
      <c r="A209" s="35" t="s">
        <v>42</v>
      </c>
      <c r="B209" s="36" t="s">
        <v>43</v>
      </c>
      <c r="C209" s="37">
        <f>+D209+H209</f>
        <v>14347</v>
      </c>
      <c r="D209" s="37">
        <f>SUM(E209:G209)</f>
        <v>86</v>
      </c>
      <c r="E209" s="37">
        <v>86</v>
      </c>
      <c r="F209" s="37">
        <v>0</v>
      </c>
      <c r="G209" s="37">
        <v>0</v>
      </c>
      <c r="H209" s="37">
        <f>SUM(I209:L209)</f>
        <v>14261</v>
      </c>
      <c r="I209" s="37">
        <v>5240</v>
      </c>
      <c r="J209" s="37">
        <v>0</v>
      </c>
      <c r="K209" s="37">
        <v>0</v>
      </c>
      <c r="L209" s="37">
        <v>9021</v>
      </c>
      <c r="M209" s="37">
        <f>SUM(N209:Q209)</f>
        <v>1369</v>
      </c>
      <c r="N209" s="37">
        <v>0</v>
      </c>
      <c r="O209" s="37">
        <v>0</v>
      </c>
      <c r="P209" s="37">
        <v>0</v>
      </c>
      <c r="Q209" s="37">
        <v>1369</v>
      </c>
      <c r="R209" s="37">
        <f>SUM(S209:V209)</f>
        <v>12978</v>
      </c>
      <c r="S209" s="37">
        <f>(E209+I209)-N209</f>
        <v>5326</v>
      </c>
      <c r="T209" s="37">
        <f>(F209+J209)-O209</f>
        <v>0</v>
      </c>
      <c r="U209" s="37">
        <f>(G209+K209)-P209</f>
        <v>0</v>
      </c>
      <c r="V209" s="37">
        <f>L209-Q209</f>
        <v>7652</v>
      </c>
      <c r="W209" s="38">
        <f t="shared" ref="W209:W224" si="128">M209/C209</f>
        <v>9.5420645431100584E-2</v>
      </c>
      <c r="X209" s="38">
        <f t="shared" ref="X209:X224" si="129">N209/(E209+I209)</f>
        <v>0</v>
      </c>
      <c r="Y209" s="38"/>
      <c r="Z209" s="38"/>
      <c r="AA209" s="38">
        <f>Q209/L209</f>
        <v>0.1517570114178029</v>
      </c>
    </row>
    <row r="210" spans="1:27" ht="15.75" customHeight="1">
      <c r="A210" s="35" t="s">
        <v>42</v>
      </c>
      <c r="B210" s="36" t="s">
        <v>44</v>
      </c>
      <c r="C210" s="37">
        <f t="shared" ref="C210:V210" si="130">SUM(C211:C225)</f>
        <v>6300</v>
      </c>
      <c r="D210" s="37">
        <f t="shared" si="130"/>
        <v>0</v>
      </c>
      <c r="E210" s="37">
        <f t="shared" si="130"/>
        <v>0</v>
      </c>
      <c r="F210" s="37">
        <f t="shared" si="130"/>
        <v>0</v>
      </c>
      <c r="G210" s="37">
        <f t="shared" si="130"/>
        <v>0</v>
      </c>
      <c r="H210" s="37">
        <f t="shared" si="130"/>
        <v>6300</v>
      </c>
      <c r="I210" s="37">
        <f t="shared" si="130"/>
        <v>6300</v>
      </c>
      <c r="J210" s="37">
        <f t="shared" si="130"/>
        <v>0</v>
      </c>
      <c r="K210" s="37">
        <f t="shared" si="130"/>
        <v>0</v>
      </c>
      <c r="L210" s="37">
        <f t="shared" si="130"/>
        <v>0</v>
      </c>
      <c r="M210" s="37">
        <f t="shared" si="130"/>
        <v>855.45400000000006</v>
      </c>
      <c r="N210" s="37">
        <f t="shared" si="130"/>
        <v>855.45400000000006</v>
      </c>
      <c r="O210" s="37">
        <f t="shared" si="130"/>
        <v>0</v>
      </c>
      <c r="P210" s="37">
        <f t="shared" si="130"/>
        <v>0</v>
      </c>
      <c r="Q210" s="37">
        <f t="shared" si="130"/>
        <v>0</v>
      </c>
      <c r="R210" s="37">
        <f t="shared" si="130"/>
        <v>5444.5460000000003</v>
      </c>
      <c r="S210" s="37">
        <f t="shared" si="130"/>
        <v>5444.5460000000003</v>
      </c>
      <c r="T210" s="37">
        <f t="shared" si="130"/>
        <v>0</v>
      </c>
      <c r="U210" s="37">
        <f t="shared" si="130"/>
        <v>0</v>
      </c>
      <c r="V210" s="37">
        <f t="shared" si="130"/>
        <v>0</v>
      </c>
      <c r="W210" s="38">
        <f t="shared" si="128"/>
        <v>0.13578634920634922</v>
      </c>
      <c r="X210" s="38">
        <f t="shared" si="129"/>
        <v>0.13578634920634922</v>
      </c>
      <c r="Y210" s="38"/>
      <c r="Z210" s="38"/>
      <c r="AA210" s="38"/>
    </row>
    <row r="211" spans="1:27" ht="15.75" hidden="1" customHeight="1">
      <c r="A211" s="35" t="s">
        <v>45</v>
      </c>
      <c r="B211" s="36" t="s">
        <v>46</v>
      </c>
      <c r="C211" s="37">
        <f t="shared" ref="C211:C225" si="131">+D211+H211</f>
        <v>1940</v>
      </c>
      <c r="D211" s="37">
        <f t="shared" ref="D211:D225" si="132">SUM(E211:G211)</f>
        <v>0</v>
      </c>
      <c r="E211" s="37">
        <v>0</v>
      </c>
      <c r="F211" s="37">
        <v>0</v>
      </c>
      <c r="G211" s="37">
        <v>0</v>
      </c>
      <c r="H211" s="37">
        <f t="shared" ref="H211:H225" si="133">SUM(I211:L211)</f>
        <v>1940</v>
      </c>
      <c r="I211" s="37">
        <v>1940</v>
      </c>
      <c r="J211" s="37">
        <v>0</v>
      </c>
      <c r="K211" s="37">
        <v>0</v>
      </c>
      <c r="L211" s="37">
        <v>0</v>
      </c>
      <c r="M211" s="37">
        <f t="shared" ref="M211:M225" si="134">SUM(N211:Q211)</f>
        <v>855.45400000000006</v>
      </c>
      <c r="N211" s="37">
        <v>855.45400000000006</v>
      </c>
      <c r="O211" s="37">
        <v>0</v>
      </c>
      <c r="P211" s="37">
        <v>0</v>
      </c>
      <c r="Q211" s="37">
        <v>0</v>
      </c>
      <c r="R211" s="37">
        <f t="shared" ref="R211:R225" si="135">SUM(S211:V211)</f>
        <v>1084.5459999999998</v>
      </c>
      <c r="S211" s="37">
        <f t="shared" ref="S211:U225" si="136">(E211+I211)-N211</f>
        <v>1084.5459999999998</v>
      </c>
      <c r="T211" s="37">
        <f t="shared" si="136"/>
        <v>0</v>
      </c>
      <c r="U211" s="37">
        <f t="shared" si="136"/>
        <v>0</v>
      </c>
      <c r="V211" s="37">
        <f t="shared" ref="V211:V225" si="137">L211-Q211</f>
        <v>0</v>
      </c>
      <c r="W211" s="38">
        <f t="shared" si="128"/>
        <v>0.44095567010309283</v>
      </c>
      <c r="X211" s="38">
        <f t="shared" si="129"/>
        <v>0.44095567010309283</v>
      </c>
      <c r="Y211" s="38"/>
      <c r="Z211" s="38"/>
      <c r="AA211" s="38"/>
    </row>
    <row r="212" spans="1:27" ht="15.75" hidden="1" customHeight="1">
      <c r="A212" s="35" t="s">
        <v>45</v>
      </c>
      <c r="B212" s="36" t="s">
        <v>47</v>
      </c>
      <c r="C212" s="37">
        <f t="shared" si="131"/>
        <v>1590</v>
      </c>
      <c r="D212" s="37">
        <f t="shared" si="132"/>
        <v>0</v>
      </c>
      <c r="E212" s="37">
        <v>0</v>
      </c>
      <c r="F212" s="37">
        <v>0</v>
      </c>
      <c r="G212" s="37">
        <v>0</v>
      </c>
      <c r="H212" s="37">
        <f t="shared" si="133"/>
        <v>1590</v>
      </c>
      <c r="I212" s="37">
        <v>1590</v>
      </c>
      <c r="J212" s="37">
        <v>0</v>
      </c>
      <c r="K212" s="37">
        <v>0</v>
      </c>
      <c r="L212" s="37">
        <v>0</v>
      </c>
      <c r="M212" s="37">
        <f t="shared" si="134"/>
        <v>0</v>
      </c>
      <c r="N212" s="37">
        <v>0</v>
      </c>
      <c r="O212" s="37">
        <v>0</v>
      </c>
      <c r="P212" s="37">
        <v>0</v>
      </c>
      <c r="Q212" s="37">
        <v>0</v>
      </c>
      <c r="R212" s="37">
        <f t="shared" si="135"/>
        <v>1590</v>
      </c>
      <c r="S212" s="37">
        <f t="shared" si="136"/>
        <v>1590</v>
      </c>
      <c r="T212" s="37">
        <f t="shared" si="136"/>
        <v>0</v>
      </c>
      <c r="U212" s="37">
        <f t="shared" si="136"/>
        <v>0</v>
      </c>
      <c r="V212" s="37">
        <f t="shared" si="137"/>
        <v>0</v>
      </c>
      <c r="W212" s="38">
        <f t="shared" si="128"/>
        <v>0</v>
      </c>
      <c r="X212" s="38">
        <f t="shared" si="129"/>
        <v>0</v>
      </c>
      <c r="Y212" s="38"/>
      <c r="Z212" s="38"/>
      <c r="AA212" s="38"/>
    </row>
    <row r="213" spans="1:27" ht="15.75" hidden="1" customHeight="1">
      <c r="A213" s="35" t="s">
        <v>45</v>
      </c>
      <c r="B213" s="36" t="s">
        <v>48</v>
      </c>
      <c r="C213" s="37">
        <f t="shared" si="131"/>
        <v>165</v>
      </c>
      <c r="D213" s="37">
        <f t="shared" si="132"/>
        <v>0</v>
      </c>
      <c r="E213" s="37">
        <v>0</v>
      </c>
      <c r="F213" s="37">
        <v>0</v>
      </c>
      <c r="G213" s="37">
        <v>0</v>
      </c>
      <c r="H213" s="37">
        <f t="shared" si="133"/>
        <v>165</v>
      </c>
      <c r="I213" s="37">
        <v>165</v>
      </c>
      <c r="J213" s="37">
        <v>0</v>
      </c>
      <c r="K213" s="37">
        <v>0</v>
      </c>
      <c r="L213" s="37">
        <v>0</v>
      </c>
      <c r="M213" s="37">
        <f t="shared" si="134"/>
        <v>0</v>
      </c>
      <c r="N213" s="37">
        <v>0</v>
      </c>
      <c r="O213" s="37">
        <v>0</v>
      </c>
      <c r="P213" s="37">
        <v>0</v>
      </c>
      <c r="Q213" s="37">
        <v>0</v>
      </c>
      <c r="R213" s="37">
        <f t="shared" si="135"/>
        <v>165</v>
      </c>
      <c r="S213" s="37">
        <f t="shared" si="136"/>
        <v>165</v>
      </c>
      <c r="T213" s="37">
        <f t="shared" si="136"/>
        <v>0</v>
      </c>
      <c r="U213" s="37">
        <f t="shared" si="136"/>
        <v>0</v>
      </c>
      <c r="V213" s="37">
        <f t="shared" si="137"/>
        <v>0</v>
      </c>
      <c r="W213" s="38">
        <f t="shared" si="128"/>
        <v>0</v>
      </c>
      <c r="X213" s="38">
        <f t="shared" si="129"/>
        <v>0</v>
      </c>
      <c r="Y213" s="38"/>
      <c r="Z213" s="38"/>
      <c r="AA213" s="38"/>
    </row>
    <row r="214" spans="1:27" ht="24" hidden="1" customHeight="1">
      <c r="A214" s="35" t="s">
        <v>45</v>
      </c>
      <c r="B214" s="36" t="s">
        <v>49</v>
      </c>
      <c r="C214" s="37">
        <f t="shared" si="131"/>
        <v>165</v>
      </c>
      <c r="D214" s="37">
        <f t="shared" si="132"/>
        <v>0</v>
      </c>
      <c r="E214" s="37">
        <v>0</v>
      </c>
      <c r="F214" s="37">
        <v>0</v>
      </c>
      <c r="G214" s="37">
        <v>0</v>
      </c>
      <c r="H214" s="37">
        <f t="shared" si="133"/>
        <v>165</v>
      </c>
      <c r="I214" s="37">
        <v>165</v>
      </c>
      <c r="J214" s="37">
        <v>0</v>
      </c>
      <c r="K214" s="37">
        <v>0</v>
      </c>
      <c r="L214" s="37">
        <v>0</v>
      </c>
      <c r="M214" s="37">
        <f t="shared" si="134"/>
        <v>0</v>
      </c>
      <c r="N214" s="37">
        <v>0</v>
      </c>
      <c r="O214" s="37">
        <v>0</v>
      </c>
      <c r="P214" s="37">
        <v>0</v>
      </c>
      <c r="Q214" s="37">
        <v>0</v>
      </c>
      <c r="R214" s="37">
        <f t="shared" si="135"/>
        <v>165</v>
      </c>
      <c r="S214" s="37">
        <f t="shared" si="136"/>
        <v>165</v>
      </c>
      <c r="T214" s="37">
        <f t="shared" si="136"/>
        <v>0</v>
      </c>
      <c r="U214" s="37">
        <f t="shared" si="136"/>
        <v>0</v>
      </c>
      <c r="V214" s="37">
        <f t="shared" si="137"/>
        <v>0</v>
      </c>
      <c r="W214" s="38">
        <f t="shared" si="128"/>
        <v>0</v>
      </c>
      <c r="X214" s="38">
        <f t="shared" si="129"/>
        <v>0</v>
      </c>
      <c r="Y214" s="38"/>
      <c r="Z214" s="38"/>
      <c r="AA214" s="38"/>
    </row>
    <row r="215" spans="1:27" ht="25.5" hidden="1" customHeight="1">
      <c r="A215" s="35" t="s">
        <v>45</v>
      </c>
      <c r="B215" s="36" t="s">
        <v>50</v>
      </c>
      <c r="C215" s="37">
        <f t="shared" si="131"/>
        <v>200</v>
      </c>
      <c r="D215" s="37">
        <f t="shared" si="132"/>
        <v>0</v>
      </c>
      <c r="E215" s="37">
        <v>0</v>
      </c>
      <c r="F215" s="37">
        <v>0</v>
      </c>
      <c r="G215" s="37">
        <v>0</v>
      </c>
      <c r="H215" s="37">
        <f t="shared" si="133"/>
        <v>200</v>
      </c>
      <c r="I215" s="37">
        <v>200</v>
      </c>
      <c r="J215" s="37">
        <v>0</v>
      </c>
      <c r="K215" s="37">
        <v>0</v>
      </c>
      <c r="L215" s="37">
        <v>0</v>
      </c>
      <c r="M215" s="37">
        <f t="shared" si="134"/>
        <v>0</v>
      </c>
      <c r="N215" s="37">
        <v>0</v>
      </c>
      <c r="O215" s="37">
        <v>0</v>
      </c>
      <c r="P215" s="37">
        <v>0</v>
      </c>
      <c r="Q215" s="37">
        <v>0</v>
      </c>
      <c r="R215" s="37">
        <f t="shared" si="135"/>
        <v>200</v>
      </c>
      <c r="S215" s="37">
        <f t="shared" si="136"/>
        <v>200</v>
      </c>
      <c r="T215" s="37">
        <f t="shared" si="136"/>
        <v>0</v>
      </c>
      <c r="U215" s="37">
        <f t="shared" si="136"/>
        <v>0</v>
      </c>
      <c r="V215" s="37">
        <f t="shared" si="137"/>
        <v>0</v>
      </c>
      <c r="W215" s="38">
        <f t="shared" si="128"/>
        <v>0</v>
      </c>
      <c r="X215" s="38">
        <f t="shared" si="129"/>
        <v>0</v>
      </c>
      <c r="Y215" s="38"/>
      <c r="Z215" s="38"/>
      <c r="AA215" s="38"/>
    </row>
    <row r="216" spans="1:27" ht="26.25" hidden="1" customHeight="1">
      <c r="A216" s="35" t="s">
        <v>45</v>
      </c>
      <c r="B216" s="36" t="s">
        <v>51</v>
      </c>
      <c r="C216" s="37">
        <f t="shared" si="131"/>
        <v>0</v>
      </c>
      <c r="D216" s="37">
        <f t="shared" si="132"/>
        <v>0</v>
      </c>
      <c r="E216" s="37">
        <v>0</v>
      </c>
      <c r="F216" s="37">
        <v>0</v>
      </c>
      <c r="G216" s="37">
        <v>0</v>
      </c>
      <c r="H216" s="37">
        <f t="shared" si="133"/>
        <v>0</v>
      </c>
      <c r="I216" s="37">
        <v>0</v>
      </c>
      <c r="J216" s="37">
        <v>0</v>
      </c>
      <c r="K216" s="37">
        <v>0</v>
      </c>
      <c r="L216" s="37">
        <v>0</v>
      </c>
      <c r="M216" s="37">
        <f t="shared" si="134"/>
        <v>0</v>
      </c>
      <c r="N216" s="37">
        <v>0</v>
      </c>
      <c r="O216" s="37">
        <v>0</v>
      </c>
      <c r="P216" s="37">
        <v>0</v>
      </c>
      <c r="Q216" s="37">
        <v>0</v>
      </c>
      <c r="R216" s="37">
        <f t="shared" si="135"/>
        <v>0</v>
      </c>
      <c r="S216" s="37">
        <f t="shared" si="136"/>
        <v>0</v>
      </c>
      <c r="T216" s="37">
        <f t="shared" si="136"/>
        <v>0</v>
      </c>
      <c r="U216" s="37">
        <f t="shared" si="136"/>
        <v>0</v>
      </c>
      <c r="V216" s="37">
        <f t="shared" si="137"/>
        <v>0</v>
      </c>
      <c r="W216" s="38"/>
      <c r="X216" s="38"/>
      <c r="Y216" s="38"/>
      <c r="Z216" s="38"/>
      <c r="AA216" s="38"/>
    </row>
    <row r="217" spans="1:27" ht="20.25" hidden="1" customHeight="1">
      <c r="A217" s="35" t="s">
        <v>45</v>
      </c>
      <c r="B217" s="36" t="s">
        <v>52</v>
      </c>
      <c r="C217" s="37">
        <f t="shared" si="131"/>
        <v>220</v>
      </c>
      <c r="D217" s="37">
        <f t="shared" si="132"/>
        <v>0</v>
      </c>
      <c r="E217" s="37">
        <v>0</v>
      </c>
      <c r="F217" s="37">
        <v>0</v>
      </c>
      <c r="G217" s="37">
        <v>0</v>
      </c>
      <c r="H217" s="37">
        <f t="shared" si="133"/>
        <v>220</v>
      </c>
      <c r="I217" s="37">
        <v>220</v>
      </c>
      <c r="J217" s="37">
        <v>0</v>
      </c>
      <c r="K217" s="37">
        <v>0</v>
      </c>
      <c r="L217" s="37">
        <v>0</v>
      </c>
      <c r="M217" s="37">
        <f t="shared" si="134"/>
        <v>0</v>
      </c>
      <c r="N217" s="37">
        <v>0</v>
      </c>
      <c r="O217" s="37">
        <v>0</v>
      </c>
      <c r="P217" s="37">
        <v>0</v>
      </c>
      <c r="Q217" s="37">
        <v>0</v>
      </c>
      <c r="R217" s="37">
        <f t="shared" si="135"/>
        <v>220</v>
      </c>
      <c r="S217" s="37">
        <f t="shared" si="136"/>
        <v>220</v>
      </c>
      <c r="T217" s="37">
        <f t="shared" si="136"/>
        <v>0</v>
      </c>
      <c r="U217" s="37">
        <f t="shared" si="136"/>
        <v>0</v>
      </c>
      <c r="V217" s="37">
        <f t="shared" si="137"/>
        <v>0</v>
      </c>
      <c r="W217" s="38">
        <f t="shared" si="128"/>
        <v>0</v>
      </c>
      <c r="X217" s="38">
        <f t="shared" si="129"/>
        <v>0</v>
      </c>
      <c r="Y217" s="38"/>
      <c r="Z217" s="38"/>
      <c r="AA217" s="38"/>
    </row>
    <row r="218" spans="1:27" ht="15.75" hidden="1" customHeight="1">
      <c r="A218" s="35" t="s">
        <v>45</v>
      </c>
      <c r="B218" s="36" t="s">
        <v>53</v>
      </c>
      <c r="C218" s="37">
        <f t="shared" si="131"/>
        <v>660</v>
      </c>
      <c r="D218" s="37">
        <f t="shared" si="132"/>
        <v>0</v>
      </c>
      <c r="E218" s="37">
        <v>0</v>
      </c>
      <c r="F218" s="37">
        <v>0</v>
      </c>
      <c r="G218" s="37">
        <v>0</v>
      </c>
      <c r="H218" s="37">
        <f t="shared" si="133"/>
        <v>660</v>
      </c>
      <c r="I218" s="37">
        <v>660</v>
      </c>
      <c r="J218" s="37">
        <v>0</v>
      </c>
      <c r="K218" s="37">
        <v>0</v>
      </c>
      <c r="L218" s="37">
        <v>0</v>
      </c>
      <c r="M218" s="37">
        <f t="shared" si="134"/>
        <v>0</v>
      </c>
      <c r="N218" s="37">
        <v>0</v>
      </c>
      <c r="O218" s="37">
        <v>0</v>
      </c>
      <c r="P218" s="37">
        <v>0</v>
      </c>
      <c r="Q218" s="37">
        <v>0</v>
      </c>
      <c r="R218" s="37">
        <f t="shared" si="135"/>
        <v>660</v>
      </c>
      <c r="S218" s="37">
        <f t="shared" si="136"/>
        <v>660</v>
      </c>
      <c r="T218" s="37">
        <f t="shared" si="136"/>
        <v>0</v>
      </c>
      <c r="U218" s="37">
        <f t="shared" si="136"/>
        <v>0</v>
      </c>
      <c r="V218" s="37">
        <f t="shared" si="137"/>
        <v>0</v>
      </c>
      <c r="W218" s="38">
        <f t="shared" si="128"/>
        <v>0</v>
      </c>
      <c r="X218" s="38">
        <f t="shared" si="129"/>
        <v>0</v>
      </c>
      <c r="Y218" s="38"/>
      <c r="Z218" s="38"/>
      <c r="AA218" s="38"/>
    </row>
    <row r="219" spans="1:27" ht="15.75" hidden="1" customHeight="1">
      <c r="A219" s="35" t="s">
        <v>45</v>
      </c>
      <c r="B219" s="36" t="s">
        <v>54</v>
      </c>
      <c r="C219" s="37">
        <f t="shared" si="131"/>
        <v>418</v>
      </c>
      <c r="D219" s="37">
        <f t="shared" si="132"/>
        <v>0</v>
      </c>
      <c r="E219" s="37">
        <v>0</v>
      </c>
      <c r="F219" s="37">
        <v>0</v>
      </c>
      <c r="G219" s="37">
        <v>0</v>
      </c>
      <c r="H219" s="37">
        <f t="shared" si="133"/>
        <v>418</v>
      </c>
      <c r="I219" s="37">
        <v>418</v>
      </c>
      <c r="J219" s="37">
        <v>0</v>
      </c>
      <c r="K219" s="37">
        <v>0</v>
      </c>
      <c r="L219" s="37">
        <v>0</v>
      </c>
      <c r="M219" s="37">
        <f t="shared" si="134"/>
        <v>0</v>
      </c>
      <c r="N219" s="37">
        <v>0</v>
      </c>
      <c r="O219" s="37">
        <v>0</v>
      </c>
      <c r="P219" s="37">
        <v>0</v>
      </c>
      <c r="Q219" s="37">
        <v>0</v>
      </c>
      <c r="R219" s="37">
        <f t="shared" si="135"/>
        <v>418</v>
      </c>
      <c r="S219" s="37">
        <f t="shared" si="136"/>
        <v>418</v>
      </c>
      <c r="T219" s="37">
        <f t="shared" si="136"/>
        <v>0</v>
      </c>
      <c r="U219" s="37">
        <f t="shared" si="136"/>
        <v>0</v>
      </c>
      <c r="V219" s="37">
        <f t="shared" si="137"/>
        <v>0</v>
      </c>
      <c r="W219" s="38">
        <f t="shared" si="128"/>
        <v>0</v>
      </c>
      <c r="X219" s="38">
        <f t="shared" si="129"/>
        <v>0</v>
      </c>
      <c r="Y219" s="38"/>
      <c r="Z219" s="38"/>
      <c r="AA219" s="38"/>
    </row>
    <row r="220" spans="1:27" ht="15.75" hidden="1" customHeight="1">
      <c r="A220" s="35" t="s">
        <v>45</v>
      </c>
      <c r="B220" s="36" t="s">
        <v>55</v>
      </c>
      <c r="C220" s="37">
        <f t="shared" si="131"/>
        <v>0</v>
      </c>
      <c r="D220" s="37">
        <f t="shared" si="132"/>
        <v>0</v>
      </c>
      <c r="E220" s="37">
        <v>0</v>
      </c>
      <c r="F220" s="37">
        <v>0</v>
      </c>
      <c r="G220" s="37">
        <v>0</v>
      </c>
      <c r="H220" s="37">
        <f t="shared" si="133"/>
        <v>0</v>
      </c>
      <c r="I220" s="37">
        <v>0</v>
      </c>
      <c r="J220" s="37">
        <v>0</v>
      </c>
      <c r="K220" s="37">
        <v>0</v>
      </c>
      <c r="L220" s="37">
        <v>0</v>
      </c>
      <c r="M220" s="37">
        <f t="shared" si="134"/>
        <v>0</v>
      </c>
      <c r="N220" s="37">
        <v>0</v>
      </c>
      <c r="O220" s="37">
        <v>0</v>
      </c>
      <c r="P220" s="37">
        <v>0</v>
      </c>
      <c r="Q220" s="37">
        <v>0</v>
      </c>
      <c r="R220" s="37">
        <f t="shared" si="135"/>
        <v>0</v>
      </c>
      <c r="S220" s="37">
        <f t="shared" si="136"/>
        <v>0</v>
      </c>
      <c r="T220" s="37">
        <f t="shared" si="136"/>
        <v>0</v>
      </c>
      <c r="U220" s="37">
        <f t="shared" si="136"/>
        <v>0</v>
      </c>
      <c r="V220" s="37">
        <f t="shared" si="137"/>
        <v>0</v>
      </c>
      <c r="W220" s="38"/>
      <c r="X220" s="38"/>
      <c r="Y220" s="38"/>
      <c r="Z220" s="38"/>
      <c r="AA220" s="38"/>
    </row>
    <row r="221" spans="1:27" ht="15.75" hidden="1" customHeight="1">
      <c r="A221" s="35" t="s">
        <v>45</v>
      </c>
      <c r="B221" s="36" t="s">
        <v>56</v>
      </c>
      <c r="C221" s="37">
        <f t="shared" si="131"/>
        <v>300</v>
      </c>
      <c r="D221" s="37">
        <f t="shared" si="132"/>
        <v>0</v>
      </c>
      <c r="E221" s="37">
        <v>0</v>
      </c>
      <c r="F221" s="37">
        <v>0</v>
      </c>
      <c r="G221" s="37">
        <v>0</v>
      </c>
      <c r="H221" s="37">
        <f t="shared" si="133"/>
        <v>300</v>
      </c>
      <c r="I221" s="37">
        <v>300</v>
      </c>
      <c r="J221" s="37">
        <v>0</v>
      </c>
      <c r="K221" s="37">
        <v>0</v>
      </c>
      <c r="L221" s="37">
        <v>0</v>
      </c>
      <c r="M221" s="37">
        <f t="shared" si="134"/>
        <v>0</v>
      </c>
      <c r="N221" s="37">
        <v>0</v>
      </c>
      <c r="O221" s="37">
        <v>0</v>
      </c>
      <c r="P221" s="37">
        <v>0</v>
      </c>
      <c r="Q221" s="37">
        <v>0</v>
      </c>
      <c r="R221" s="37">
        <f t="shared" si="135"/>
        <v>300</v>
      </c>
      <c r="S221" s="37">
        <f t="shared" si="136"/>
        <v>300</v>
      </c>
      <c r="T221" s="37">
        <f t="shared" si="136"/>
        <v>0</v>
      </c>
      <c r="U221" s="37">
        <f t="shared" si="136"/>
        <v>0</v>
      </c>
      <c r="V221" s="37">
        <f t="shared" si="137"/>
        <v>0</v>
      </c>
      <c r="W221" s="38">
        <f t="shared" si="128"/>
        <v>0</v>
      </c>
      <c r="X221" s="38">
        <f t="shared" si="129"/>
        <v>0</v>
      </c>
      <c r="Y221" s="38"/>
      <c r="Z221" s="38"/>
      <c r="AA221" s="38"/>
    </row>
    <row r="222" spans="1:27" ht="15.75" hidden="1" customHeight="1">
      <c r="A222" s="35" t="s">
        <v>45</v>
      </c>
      <c r="B222" s="36" t="s">
        <v>57</v>
      </c>
      <c r="C222" s="37">
        <f t="shared" si="131"/>
        <v>0</v>
      </c>
      <c r="D222" s="37">
        <f t="shared" si="132"/>
        <v>0</v>
      </c>
      <c r="E222" s="37">
        <v>0</v>
      </c>
      <c r="F222" s="37">
        <v>0</v>
      </c>
      <c r="G222" s="37">
        <v>0</v>
      </c>
      <c r="H222" s="37">
        <f t="shared" si="133"/>
        <v>0</v>
      </c>
      <c r="I222" s="37">
        <v>0</v>
      </c>
      <c r="J222" s="37">
        <v>0</v>
      </c>
      <c r="K222" s="37">
        <v>0</v>
      </c>
      <c r="L222" s="37">
        <v>0</v>
      </c>
      <c r="M222" s="37">
        <f t="shared" si="134"/>
        <v>0</v>
      </c>
      <c r="N222" s="37">
        <v>0</v>
      </c>
      <c r="O222" s="37">
        <v>0</v>
      </c>
      <c r="P222" s="37">
        <v>0</v>
      </c>
      <c r="Q222" s="37">
        <v>0</v>
      </c>
      <c r="R222" s="37">
        <f t="shared" si="135"/>
        <v>0</v>
      </c>
      <c r="S222" s="37">
        <f t="shared" si="136"/>
        <v>0</v>
      </c>
      <c r="T222" s="37">
        <f t="shared" si="136"/>
        <v>0</v>
      </c>
      <c r="U222" s="37">
        <f t="shared" si="136"/>
        <v>0</v>
      </c>
      <c r="V222" s="37">
        <f t="shared" si="137"/>
        <v>0</v>
      </c>
      <c r="W222" s="38"/>
      <c r="X222" s="38"/>
      <c r="Y222" s="38"/>
      <c r="Z222" s="38"/>
      <c r="AA222" s="38"/>
    </row>
    <row r="223" spans="1:27" ht="21" hidden="1">
      <c r="A223" s="35" t="s">
        <v>45</v>
      </c>
      <c r="B223" s="36" t="s">
        <v>58</v>
      </c>
      <c r="C223" s="37">
        <f t="shared" si="131"/>
        <v>124</v>
      </c>
      <c r="D223" s="37">
        <f t="shared" si="132"/>
        <v>0</v>
      </c>
      <c r="E223" s="37">
        <v>0</v>
      </c>
      <c r="F223" s="37">
        <v>0</v>
      </c>
      <c r="G223" s="37">
        <v>0</v>
      </c>
      <c r="H223" s="37">
        <f t="shared" si="133"/>
        <v>124</v>
      </c>
      <c r="I223" s="37">
        <v>124</v>
      </c>
      <c r="J223" s="37">
        <v>0</v>
      </c>
      <c r="K223" s="37">
        <v>0</v>
      </c>
      <c r="L223" s="37">
        <v>0</v>
      </c>
      <c r="M223" s="37">
        <f t="shared" si="134"/>
        <v>0</v>
      </c>
      <c r="N223" s="37">
        <v>0</v>
      </c>
      <c r="O223" s="37">
        <v>0</v>
      </c>
      <c r="P223" s="37">
        <v>0</v>
      </c>
      <c r="Q223" s="37">
        <v>0</v>
      </c>
      <c r="R223" s="37">
        <f t="shared" si="135"/>
        <v>124</v>
      </c>
      <c r="S223" s="37">
        <f t="shared" si="136"/>
        <v>124</v>
      </c>
      <c r="T223" s="37">
        <f t="shared" si="136"/>
        <v>0</v>
      </c>
      <c r="U223" s="37">
        <f t="shared" si="136"/>
        <v>0</v>
      </c>
      <c r="V223" s="37">
        <f t="shared" si="137"/>
        <v>0</v>
      </c>
      <c r="W223" s="38">
        <f t="shared" si="128"/>
        <v>0</v>
      </c>
      <c r="X223" s="38">
        <f t="shared" si="129"/>
        <v>0</v>
      </c>
      <c r="Y223" s="38"/>
      <c r="Z223" s="38"/>
      <c r="AA223" s="38"/>
    </row>
    <row r="224" spans="1:27" ht="18.75" hidden="1" customHeight="1">
      <c r="A224" s="35" t="s">
        <v>45</v>
      </c>
      <c r="B224" s="36" t="s">
        <v>59</v>
      </c>
      <c r="C224" s="37">
        <f t="shared" si="131"/>
        <v>518</v>
      </c>
      <c r="D224" s="37">
        <f t="shared" si="132"/>
        <v>0</v>
      </c>
      <c r="E224" s="37">
        <v>0</v>
      </c>
      <c r="F224" s="37">
        <v>0</v>
      </c>
      <c r="G224" s="37">
        <v>0</v>
      </c>
      <c r="H224" s="37">
        <f t="shared" si="133"/>
        <v>518</v>
      </c>
      <c r="I224" s="37">
        <v>518</v>
      </c>
      <c r="J224" s="37">
        <v>0</v>
      </c>
      <c r="K224" s="37">
        <v>0</v>
      </c>
      <c r="L224" s="37">
        <v>0</v>
      </c>
      <c r="M224" s="37">
        <f t="shared" si="134"/>
        <v>0</v>
      </c>
      <c r="N224" s="37">
        <v>0</v>
      </c>
      <c r="O224" s="37">
        <v>0</v>
      </c>
      <c r="P224" s="37">
        <v>0</v>
      </c>
      <c r="Q224" s="37">
        <v>0</v>
      </c>
      <c r="R224" s="37">
        <f t="shared" si="135"/>
        <v>518</v>
      </c>
      <c r="S224" s="37">
        <f t="shared" si="136"/>
        <v>518</v>
      </c>
      <c r="T224" s="37">
        <f t="shared" si="136"/>
        <v>0</v>
      </c>
      <c r="U224" s="37">
        <f t="shared" si="136"/>
        <v>0</v>
      </c>
      <c r="V224" s="37">
        <f t="shared" si="137"/>
        <v>0</v>
      </c>
      <c r="W224" s="38">
        <f t="shared" si="128"/>
        <v>0</v>
      </c>
      <c r="X224" s="38">
        <f t="shared" si="129"/>
        <v>0</v>
      </c>
      <c r="Y224" s="38"/>
      <c r="Z224" s="38"/>
      <c r="AA224" s="38"/>
    </row>
    <row r="225" spans="1:27" ht="22.5" hidden="1" customHeight="1">
      <c r="A225" s="35" t="s">
        <v>45</v>
      </c>
      <c r="B225" s="36" t="s">
        <v>60</v>
      </c>
      <c r="C225" s="37">
        <f t="shared" si="131"/>
        <v>0</v>
      </c>
      <c r="D225" s="37">
        <f t="shared" si="132"/>
        <v>0</v>
      </c>
      <c r="E225" s="37">
        <v>0</v>
      </c>
      <c r="F225" s="37">
        <v>0</v>
      </c>
      <c r="G225" s="37">
        <v>0</v>
      </c>
      <c r="H225" s="37">
        <f t="shared" si="133"/>
        <v>0</v>
      </c>
      <c r="I225" s="37">
        <v>0</v>
      </c>
      <c r="J225" s="37">
        <v>0</v>
      </c>
      <c r="K225" s="37">
        <v>0</v>
      </c>
      <c r="L225" s="37">
        <v>0</v>
      </c>
      <c r="M225" s="37">
        <f t="shared" si="134"/>
        <v>0</v>
      </c>
      <c r="N225" s="37">
        <v>0</v>
      </c>
      <c r="O225" s="37">
        <v>0</v>
      </c>
      <c r="P225" s="37">
        <v>0</v>
      </c>
      <c r="Q225" s="37">
        <v>0</v>
      </c>
      <c r="R225" s="37">
        <f t="shared" si="135"/>
        <v>0</v>
      </c>
      <c r="S225" s="37">
        <f t="shared" si="136"/>
        <v>0</v>
      </c>
      <c r="T225" s="37">
        <f t="shared" si="136"/>
        <v>0</v>
      </c>
      <c r="U225" s="37">
        <f t="shared" si="136"/>
        <v>0</v>
      </c>
      <c r="V225" s="37">
        <f t="shared" si="137"/>
        <v>0</v>
      </c>
      <c r="W225" s="38"/>
      <c r="X225" s="38"/>
      <c r="Y225" s="38"/>
      <c r="Z225" s="38"/>
      <c r="AA225" s="38"/>
    </row>
    <row r="226" spans="1:27" s="12" customFormat="1" ht="15.75" customHeight="1">
      <c r="A226" s="31" t="s">
        <v>81</v>
      </c>
      <c r="B226" s="32" t="s">
        <v>82</v>
      </c>
      <c r="C226" s="33">
        <f>+C227+C228</f>
        <v>29825</v>
      </c>
      <c r="D226" s="33">
        <f t="shared" ref="D226:V226" si="138">+D227+D228</f>
        <v>265</v>
      </c>
      <c r="E226" s="33">
        <f t="shared" si="138"/>
        <v>265</v>
      </c>
      <c r="F226" s="33">
        <f t="shared" si="138"/>
        <v>0</v>
      </c>
      <c r="G226" s="33">
        <f t="shared" si="138"/>
        <v>0</v>
      </c>
      <c r="H226" s="33">
        <f t="shared" si="138"/>
        <v>29560</v>
      </c>
      <c r="I226" s="33">
        <f t="shared" si="138"/>
        <v>19340</v>
      </c>
      <c r="J226" s="33">
        <f t="shared" si="138"/>
        <v>2000</v>
      </c>
      <c r="K226" s="33">
        <f t="shared" si="138"/>
        <v>0</v>
      </c>
      <c r="L226" s="33">
        <f t="shared" si="138"/>
        <v>8220</v>
      </c>
      <c r="M226" s="33">
        <f t="shared" si="138"/>
        <v>13263.752</v>
      </c>
      <c r="N226" s="33">
        <f t="shared" si="138"/>
        <v>7470.4520000000002</v>
      </c>
      <c r="O226" s="33">
        <f t="shared" si="138"/>
        <v>1800</v>
      </c>
      <c r="P226" s="33">
        <f t="shared" si="138"/>
        <v>0</v>
      </c>
      <c r="Q226" s="33">
        <f t="shared" si="138"/>
        <v>3993.3</v>
      </c>
      <c r="R226" s="33">
        <f t="shared" si="138"/>
        <v>16561.248</v>
      </c>
      <c r="S226" s="33">
        <f t="shared" si="138"/>
        <v>12134.547999999999</v>
      </c>
      <c r="T226" s="33">
        <f t="shared" si="138"/>
        <v>200</v>
      </c>
      <c r="U226" s="33">
        <f t="shared" si="138"/>
        <v>0</v>
      </c>
      <c r="V226" s="33">
        <f t="shared" si="138"/>
        <v>4226.7</v>
      </c>
      <c r="W226" s="34">
        <f>M226/C226</f>
        <v>0.44471926236378878</v>
      </c>
      <c r="X226" s="34">
        <f>N226/(E226+I226)</f>
        <v>0.38104830400408063</v>
      </c>
      <c r="Y226" s="34">
        <f>O226/(F226+J226)</f>
        <v>0.9</v>
      </c>
      <c r="Z226" s="34"/>
      <c r="AA226" s="34">
        <f>Q226/L226</f>
        <v>0.48580291970802925</v>
      </c>
    </row>
    <row r="227" spans="1:27" ht="18.75" customHeight="1">
      <c r="A227" s="35" t="s">
        <v>42</v>
      </c>
      <c r="B227" s="36" t="s">
        <v>43</v>
      </c>
      <c r="C227" s="37">
        <f>+D227+H227</f>
        <v>18355</v>
      </c>
      <c r="D227" s="37">
        <f>SUM(E227:G227)</f>
        <v>265</v>
      </c>
      <c r="E227" s="37">
        <v>265</v>
      </c>
      <c r="F227" s="37">
        <v>0</v>
      </c>
      <c r="G227" s="37">
        <v>0</v>
      </c>
      <c r="H227" s="37">
        <f>SUM(I227:L227)</f>
        <v>18090</v>
      </c>
      <c r="I227" s="37">
        <v>7870</v>
      </c>
      <c r="J227" s="37">
        <v>2000</v>
      </c>
      <c r="K227" s="37">
        <v>0</v>
      </c>
      <c r="L227" s="37">
        <v>8220</v>
      </c>
      <c r="M227" s="37">
        <f>SUM(N227:Q227)</f>
        <v>9645.2999999999993</v>
      </c>
      <c r="N227" s="37">
        <v>3852</v>
      </c>
      <c r="O227" s="37">
        <v>1800</v>
      </c>
      <c r="P227" s="37">
        <v>0</v>
      </c>
      <c r="Q227" s="37">
        <v>3993.3</v>
      </c>
      <c r="R227" s="37">
        <f>SUM(S227:V227)</f>
        <v>8709.7000000000007</v>
      </c>
      <c r="S227" s="37">
        <f>(E227+I227)-N227</f>
        <v>4283</v>
      </c>
      <c r="T227" s="37">
        <f>(F227+J227)-O227</f>
        <v>200</v>
      </c>
      <c r="U227" s="37">
        <f>(G227+K227)-P227</f>
        <v>0</v>
      </c>
      <c r="V227" s="37">
        <f>L227-Q227</f>
        <v>4226.7</v>
      </c>
      <c r="W227" s="38">
        <f t="shared" ref="W227:W242" si="139">M227/C227</f>
        <v>0.52548624353037321</v>
      </c>
      <c r="X227" s="38">
        <f t="shared" ref="X227:X242" si="140">N227/(E227+I227)</f>
        <v>0.47350952673632452</v>
      </c>
      <c r="Y227" s="38">
        <f>O227/(F227+J227)</f>
        <v>0.9</v>
      </c>
      <c r="Z227" s="38"/>
      <c r="AA227" s="38">
        <f>Q227/L227</f>
        <v>0.48580291970802925</v>
      </c>
    </row>
    <row r="228" spans="1:27" ht="15.75" customHeight="1">
      <c r="A228" s="35" t="s">
        <v>42</v>
      </c>
      <c r="B228" s="36" t="s">
        <v>44</v>
      </c>
      <c r="C228" s="37">
        <f t="shared" ref="C228:V228" si="141">SUM(C229:C243)</f>
        <v>11470</v>
      </c>
      <c r="D228" s="37">
        <f t="shared" si="141"/>
        <v>0</v>
      </c>
      <c r="E228" s="37">
        <f t="shared" si="141"/>
        <v>0</v>
      </c>
      <c r="F228" s="37">
        <f t="shared" si="141"/>
        <v>0</v>
      </c>
      <c r="G228" s="37">
        <f t="shared" si="141"/>
        <v>0</v>
      </c>
      <c r="H228" s="37">
        <f t="shared" si="141"/>
        <v>11470</v>
      </c>
      <c r="I228" s="37">
        <f t="shared" si="141"/>
        <v>11470</v>
      </c>
      <c r="J228" s="37">
        <f t="shared" si="141"/>
        <v>0</v>
      </c>
      <c r="K228" s="37">
        <f t="shared" si="141"/>
        <v>0</v>
      </c>
      <c r="L228" s="37">
        <f t="shared" si="141"/>
        <v>0</v>
      </c>
      <c r="M228" s="37">
        <f t="shared" si="141"/>
        <v>3618.4520000000002</v>
      </c>
      <c r="N228" s="37">
        <f t="shared" si="141"/>
        <v>3618.4520000000002</v>
      </c>
      <c r="O228" s="37">
        <f t="shared" si="141"/>
        <v>0</v>
      </c>
      <c r="P228" s="37">
        <f t="shared" si="141"/>
        <v>0</v>
      </c>
      <c r="Q228" s="37">
        <f t="shared" si="141"/>
        <v>0</v>
      </c>
      <c r="R228" s="37">
        <f t="shared" si="141"/>
        <v>7851.5479999999998</v>
      </c>
      <c r="S228" s="37">
        <f t="shared" si="141"/>
        <v>7851.5479999999998</v>
      </c>
      <c r="T228" s="37">
        <f t="shared" si="141"/>
        <v>0</v>
      </c>
      <c r="U228" s="37">
        <f t="shared" si="141"/>
        <v>0</v>
      </c>
      <c r="V228" s="37">
        <f t="shared" si="141"/>
        <v>0</v>
      </c>
      <c r="W228" s="38">
        <f t="shared" si="139"/>
        <v>0.3154709677419355</v>
      </c>
      <c r="X228" s="38">
        <f t="shared" si="140"/>
        <v>0.3154709677419355</v>
      </c>
      <c r="Y228" s="38"/>
      <c r="Z228" s="38"/>
      <c r="AA228" s="38"/>
    </row>
    <row r="229" spans="1:27" ht="15.75" hidden="1" customHeight="1">
      <c r="A229" s="35" t="s">
        <v>45</v>
      </c>
      <c r="B229" s="36" t="s">
        <v>46</v>
      </c>
      <c r="C229" s="37">
        <f t="shared" ref="C229:C243" si="142">+D229+H229</f>
        <v>2170</v>
      </c>
      <c r="D229" s="37">
        <f t="shared" ref="D229:D243" si="143">SUM(E229:G229)</f>
        <v>0</v>
      </c>
      <c r="E229" s="37">
        <v>0</v>
      </c>
      <c r="F229" s="37">
        <v>0</v>
      </c>
      <c r="G229" s="37">
        <v>0</v>
      </c>
      <c r="H229" s="37">
        <f t="shared" ref="H229:H243" si="144">SUM(I229:L229)</f>
        <v>2170</v>
      </c>
      <c r="I229" s="37">
        <v>2170</v>
      </c>
      <c r="J229" s="37">
        <v>0</v>
      </c>
      <c r="K229" s="37">
        <v>0</v>
      </c>
      <c r="L229" s="37">
        <v>0</v>
      </c>
      <c r="M229" s="37">
        <f t="shared" ref="M229:M243" si="145">SUM(N229:Q229)</f>
        <v>2005.2540000000001</v>
      </c>
      <c r="N229" s="37">
        <v>2005.2540000000001</v>
      </c>
      <c r="O229" s="37">
        <v>0</v>
      </c>
      <c r="P229" s="37">
        <v>0</v>
      </c>
      <c r="Q229" s="37">
        <v>0</v>
      </c>
      <c r="R229" s="37">
        <f t="shared" ref="R229:R243" si="146">SUM(S229:V229)</f>
        <v>164.74599999999987</v>
      </c>
      <c r="S229" s="37">
        <f t="shared" ref="S229:U243" si="147">(E229+I229)-N229</f>
        <v>164.74599999999987</v>
      </c>
      <c r="T229" s="37">
        <f t="shared" si="147"/>
        <v>0</v>
      </c>
      <c r="U229" s="37">
        <f t="shared" si="147"/>
        <v>0</v>
      </c>
      <c r="V229" s="37">
        <f t="shared" ref="V229:V243" si="148">L229-Q229</f>
        <v>0</v>
      </c>
      <c r="W229" s="38">
        <f t="shared" si="139"/>
        <v>0.92408018433179728</v>
      </c>
      <c r="X229" s="38">
        <f t="shared" si="140"/>
        <v>0.92408018433179728</v>
      </c>
      <c r="Y229" s="38"/>
      <c r="Z229" s="38"/>
      <c r="AA229" s="38"/>
    </row>
    <row r="230" spans="1:27" ht="15.75" hidden="1" customHeight="1">
      <c r="A230" s="35" t="s">
        <v>45</v>
      </c>
      <c r="B230" s="36" t="s">
        <v>47</v>
      </c>
      <c r="C230" s="37">
        <f t="shared" si="142"/>
        <v>4342</v>
      </c>
      <c r="D230" s="37">
        <f t="shared" si="143"/>
        <v>0</v>
      </c>
      <c r="E230" s="37">
        <v>0</v>
      </c>
      <c r="F230" s="37">
        <v>0</v>
      </c>
      <c r="G230" s="37">
        <v>0</v>
      </c>
      <c r="H230" s="37">
        <f t="shared" si="144"/>
        <v>4342</v>
      </c>
      <c r="I230" s="37">
        <v>4342</v>
      </c>
      <c r="J230" s="37">
        <v>0</v>
      </c>
      <c r="K230" s="37">
        <v>0</v>
      </c>
      <c r="L230" s="37">
        <v>0</v>
      </c>
      <c r="M230" s="37">
        <f t="shared" si="145"/>
        <v>616.20000000000005</v>
      </c>
      <c r="N230" s="37">
        <v>616.20000000000005</v>
      </c>
      <c r="O230" s="37">
        <v>0</v>
      </c>
      <c r="P230" s="37">
        <v>0</v>
      </c>
      <c r="Q230" s="37">
        <v>0</v>
      </c>
      <c r="R230" s="37">
        <f t="shared" si="146"/>
        <v>3725.8</v>
      </c>
      <c r="S230" s="37">
        <f t="shared" si="147"/>
        <v>3725.8</v>
      </c>
      <c r="T230" s="37">
        <f t="shared" si="147"/>
        <v>0</v>
      </c>
      <c r="U230" s="37">
        <f t="shared" si="147"/>
        <v>0</v>
      </c>
      <c r="V230" s="37">
        <f t="shared" si="148"/>
        <v>0</v>
      </c>
      <c r="W230" s="38">
        <f t="shared" si="139"/>
        <v>0.14191616766467066</v>
      </c>
      <c r="X230" s="38">
        <f t="shared" si="140"/>
        <v>0.14191616766467066</v>
      </c>
      <c r="Y230" s="38"/>
      <c r="Z230" s="38"/>
      <c r="AA230" s="38"/>
    </row>
    <row r="231" spans="1:27" ht="15.75" hidden="1" customHeight="1">
      <c r="A231" s="35" t="s">
        <v>45</v>
      </c>
      <c r="B231" s="36" t="s">
        <v>48</v>
      </c>
      <c r="C231" s="37">
        <f t="shared" si="142"/>
        <v>195</v>
      </c>
      <c r="D231" s="37">
        <f t="shared" si="143"/>
        <v>0</v>
      </c>
      <c r="E231" s="37">
        <v>0</v>
      </c>
      <c r="F231" s="37">
        <v>0</v>
      </c>
      <c r="G231" s="37">
        <v>0</v>
      </c>
      <c r="H231" s="37">
        <f t="shared" si="144"/>
        <v>195</v>
      </c>
      <c r="I231" s="37">
        <v>195</v>
      </c>
      <c r="J231" s="37">
        <v>0</v>
      </c>
      <c r="K231" s="37">
        <v>0</v>
      </c>
      <c r="L231" s="37">
        <v>0</v>
      </c>
      <c r="M231" s="37">
        <f t="shared" si="145"/>
        <v>0</v>
      </c>
      <c r="N231" s="37">
        <v>0</v>
      </c>
      <c r="O231" s="37">
        <v>0</v>
      </c>
      <c r="P231" s="37">
        <v>0</v>
      </c>
      <c r="Q231" s="37">
        <v>0</v>
      </c>
      <c r="R231" s="37">
        <f t="shared" si="146"/>
        <v>195</v>
      </c>
      <c r="S231" s="37">
        <f t="shared" si="147"/>
        <v>195</v>
      </c>
      <c r="T231" s="37">
        <f t="shared" si="147"/>
        <v>0</v>
      </c>
      <c r="U231" s="37">
        <f t="shared" si="147"/>
        <v>0</v>
      </c>
      <c r="V231" s="37">
        <f t="shared" si="148"/>
        <v>0</v>
      </c>
      <c r="W231" s="38">
        <f t="shared" si="139"/>
        <v>0</v>
      </c>
      <c r="X231" s="38">
        <f t="shared" si="140"/>
        <v>0</v>
      </c>
      <c r="Y231" s="38"/>
      <c r="Z231" s="38"/>
      <c r="AA231" s="38"/>
    </row>
    <row r="232" spans="1:27" ht="24" hidden="1" customHeight="1">
      <c r="A232" s="35" t="s">
        <v>45</v>
      </c>
      <c r="B232" s="36" t="s">
        <v>49</v>
      </c>
      <c r="C232" s="37">
        <f t="shared" si="142"/>
        <v>195</v>
      </c>
      <c r="D232" s="37">
        <f t="shared" si="143"/>
        <v>0</v>
      </c>
      <c r="E232" s="37">
        <v>0</v>
      </c>
      <c r="F232" s="37">
        <v>0</v>
      </c>
      <c r="G232" s="37">
        <v>0</v>
      </c>
      <c r="H232" s="37">
        <f t="shared" si="144"/>
        <v>195</v>
      </c>
      <c r="I232" s="37">
        <v>195</v>
      </c>
      <c r="J232" s="37">
        <v>0</v>
      </c>
      <c r="K232" s="37">
        <v>0</v>
      </c>
      <c r="L232" s="37">
        <v>0</v>
      </c>
      <c r="M232" s="37">
        <f t="shared" si="145"/>
        <v>0</v>
      </c>
      <c r="N232" s="37">
        <v>0</v>
      </c>
      <c r="O232" s="37">
        <v>0</v>
      </c>
      <c r="P232" s="37">
        <v>0</v>
      </c>
      <c r="Q232" s="37">
        <v>0</v>
      </c>
      <c r="R232" s="37">
        <f t="shared" si="146"/>
        <v>195</v>
      </c>
      <c r="S232" s="37">
        <f t="shared" si="147"/>
        <v>195</v>
      </c>
      <c r="T232" s="37">
        <f t="shared" si="147"/>
        <v>0</v>
      </c>
      <c r="U232" s="37">
        <f t="shared" si="147"/>
        <v>0</v>
      </c>
      <c r="V232" s="37">
        <f t="shared" si="148"/>
        <v>0</v>
      </c>
      <c r="W232" s="38">
        <f t="shared" si="139"/>
        <v>0</v>
      </c>
      <c r="X232" s="38">
        <f t="shared" si="140"/>
        <v>0</v>
      </c>
      <c r="Y232" s="38"/>
      <c r="Z232" s="38"/>
      <c r="AA232" s="38"/>
    </row>
    <row r="233" spans="1:27" ht="25.5" hidden="1" customHeight="1">
      <c r="A233" s="35" t="s">
        <v>45</v>
      </c>
      <c r="B233" s="36" t="s">
        <v>50</v>
      </c>
      <c r="C233" s="37">
        <f t="shared" si="142"/>
        <v>200</v>
      </c>
      <c r="D233" s="37">
        <f t="shared" si="143"/>
        <v>0</v>
      </c>
      <c r="E233" s="37">
        <v>0</v>
      </c>
      <c r="F233" s="37">
        <v>0</v>
      </c>
      <c r="G233" s="37">
        <v>0</v>
      </c>
      <c r="H233" s="37">
        <f t="shared" si="144"/>
        <v>200</v>
      </c>
      <c r="I233" s="37">
        <v>200</v>
      </c>
      <c r="J233" s="37">
        <v>0</v>
      </c>
      <c r="K233" s="37">
        <v>0</v>
      </c>
      <c r="L233" s="37">
        <v>0</v>
      </c>
      <c r="M233" s="37">
        <f t="shared" si="145"/>
        <v>0</v>
      </c>
      <c r="N233" s="37">
        <v>0</v>
      </c>
      <c r="O233" s="37">
        <v>0</v>
      </c>
      <c r="P233" s="37">
        <v>0</v>
      </c>
      <c r="Q233" s="37">
        <v>0</v>
      </c>
      <c r="R233" s="37">
        <f t="shared" si="146"/>
        <v>200</v>
      </c>
      <c r="S233" s="37">
        <f t="shared" si="147"/>
        <v>200</v>
      </c>
      <c r="T233" s="37">
        <f t="shared" si="147"/>
        <v>0</v>
      </c>
      <c r="U233" s="37">
        <f t="shared" si="147"/>
        <v>0</v>
      </c>
      <c r="V233" s="37">
        <f t="shared" si="148"/>
        <v>0</v>
      </c>
      <c r="W233" s="38">
        <f t="shared" si="139"/>
        <v>0</v>
      </c>
      <c r="X233" s="38">
        <f t="shared" si="140"/>
        <v>0</v>
      </c>
      <c r="Y233" s="38"/>
      <c r="Z233" s="38"/>
      <c r="AA233" s="38"/>
    </row>
    <row r="234" spans="1:27" ht="26.25" hidden="1" customHeight="1">
      <c r="A234" s="35" t="s">
        <v>45</v>
      </c>
      <c r="B234" s="36" t="s">
        <v>51</v>
      </c>
      <c r="C234" s="37">
        <f t="shared" si="142"/>
        <v>0</v>
      </c>
      <c r="D234" s="37">
        <f t="shared" si="143"/>
        <v>0</v>
      </c>
      <c r="E234" s="37">
        <v>0</v>
      </c>
      <c r="F234" s="37">
        <v>0</v>
      </c>
      <c r="G234" s="37">
        <v>0</v>
      </c>
      <c r="H234" s="37">
        <f t="shared" si="144"/>
        <v>0</v>
      </c>
      <c r="I234" s="37">
        <v>0</v>
      </c>
      <c r="J234" s="37">
        <v>0</v>
      </c>
      <c r="K234" s="37">
        <v>0</v>
      </c>
      <c r="L234" s="37">
        <v>0</v>
      </c>
      <c r="M234" s="37">
        <f t="shared" si="145"/>
        <v>0</v>
      </c>
      <c r="N234" s="37">
        <v>0</v>
      </c>
      <c r="O234" s="37">
        <v>0</v>
      </c>
      <c r="P234" s="37">
        <v>0</v>
      </c>
      <c r="Q234" s="37">
        <v>0</v>
      </c>
      <c r="R234" s="37">
        <f t="shared" si="146"/>
        <v>0</v>
      </c>
      <c r="S234" s="37">
        <f t="shared" si="147"/>
        <v>0</v>
      </c>
      <c r="T234" s="37">
        <f t="shared" si="147"/>
        <v>0</v>
      </c>
      <c r="U234" s="37">
        <f t="shared" si="147"/>
        <v>0</v>
      </c>
      <c r="V234" s="37">
        <f t="shared" si="148"/>
        <v>0</v>
      </c>
      <c r="W234" s="38"/>
      <c r="X234" s="38"/>
      <c r="Y234" s="38"/>
      <c r="Z234" s="38"/>
      <c r="AA234" s="38"/>
    </row>
    <row r="235" spans="1:27" ht="20.25" hidden="1" customHeight="1">
      <c r="A235" s="35" t="s">
        <v>45</v>
      </c>
      <c r="B235" s="36" t="s">
        <v>52</v>
      </c>
      <c r="C235" s="37">
        <f t="shared" si="142"/>
        <v>520</v>
      </c>
      <c r="D235" s="37">
        <f t="shared" si="143"/>
        <v>0</v>
      </c>
      <c r="E235" s="37">
        <v>0</v>
      </c>
      <c r="F235" s="37">
        <v>0</v>
      </c>
      <c r="G235" s="37">
        <v>0</v>
      </c>
      <c r="H235" s="37">
        <f t="shared" si="144"/>
        <v>520</v>
      </c>
      <c r="I235" s="37">
        <v>520</v>
      </c>
      <c r="J235" s="37">
        <v>0</v>
      </c>
      <c r="K235" s="37">
        <v>0</v>
      </c>
      <c r="L235" s="37">
        <v>0</v>
      </c>
      <c r="M235" s="37">
        <f t="shared" si="145"/>
        <v>144.15799999999999</v>
      </c>
      <c r="N235" s="37">
        <v>144.15799999999999</v>
      </c>
      <c r="O235" s="37">
        <v>0</v>
      </c>
      <c r="P235" s="37">
        <v>0</v>
      </c>
      <c r="Q235" s="37">
        <v>0</v>
      </c>
      <c r="R235" s="37">
        <f t="shared" si="146"/>
        <v>375.84199999999998</v>
      </c>
      <c r="S235" s="37">
        <f t="shared" si="147"/>
        <v>375.84199999999998</v>
      </c>
      <c r="T235" s="37">
        <f t="shared" si="147"/>
        <v>0</v>
      </c>
      <c r="U235" s="37">
        <f t="shared" si="147"/>
        <v>0</v>
      </c>
      <c r="V235" s="37">
        <f t="shared" si="148"/>
        <v>0</v>
      </c>
      <c r="W235" s="38">
        <f t="shared" si="139"/>
        <v>0.27722692307692304</v>
      </c>
      <c r="X235" s="38">
        <f t="shared" si="140"/>
        <v>0.27722692307692304</v>
      </c>
      <c r="Y235" s="38"/>
      <c r="Z235" s="38"/>
      <c r="AA235" s="38"/>
    </row>
    <row r="236" spans="1:27" ht="15.75" hidden="1" customHeight="1">
      <c r="A236" s="35" t="s">
        <v>45</v>
      </c>
      <c r="B236" s="36" t="s">
        <v>53</v>
      </c>
      <c r="C236" s="37">
        <f t="shared" si="142"/>
        <v>2283</v>
      </c>
      <c r="D236" s="37">
        <f t="shared" si="143"/>
        <v>0</v>
      </c>
      <c r="E236" s="37">
        <v>0</v>
      </c>
      <c r="F236" s="37">
        <v>0</v>
      </c>
      <c r="G236" s="37">
        <v>0</v>
      </c>
      <c r="H236" s="37">
        <f t="shared" si="144"/>
        <v>2283</v>
      </c>
      <c r="I236" s="37">
        <v>2283</v>
      </c>
      <c r="J236" s="37">
        <v>0</v>
      </c>
      <c r="K236" s="37">
        <v>0</v>
      </c>
      <c r="L236" s="37">
        <v>0</v>
      </c>
      <c r="M236" s="37">
        <f t="shared" si="145"/>
        <v>451.84000000000003</v>
      </c>
      <c r="N236" s="37">
        <v>451.84000000000003</v>
      </c>
      <c r="O236" s="37">
        <v>0</v>
      </c>
      <c r="P236" s="37">
        <v>0</v>
      </c>
      <c r="Q236" s="37">
        <v>0</v>
      </c>
      <c r="R236" s="37">
        <f t="shared" si="146"/>
        <v>1831.1599999999999</v>
      </c>
      <c r="S236" s="37">
        <f t="shared" si="147"/>
        <v>1831.1599999999999</v>
      </c>
      <c r="T236" s="37">
        <f t="shared" si="147"/>
        <v>0</v>
      </c>
      <c r="U236" s="37">
        <f t="shared" si="147"/>
        <v>0</v>
      </c>
      <c r="V236" s="37">
        <f t="shared" si="148"/>
        <v>0</v>
      </c>
      <c r="W236" s="38">
        <f t="shared" si="139"/>
        <v>0.1979150240911082</v>
      </c>
      <c r="X236" s="38">
        <f t="shared" si="140"/>
        <v>0.1979150240911082</v>
      </c>
      <c r="Y236" s="38"/>
      <c r="Z236" s="38"/>
      <c r="AA236" s="38"/>
    </row>
    <row r="237" spans="1:27" ht="15.75" hidden="1" customHeight="1">
      <c r="A237" s="35" t="s">
        <v>45</v>
      </c>
      <c r="B237" s="36" t="s">
        <v>54</v>
      </c>
      <c r="C237" s="37">
        <f t="shared" si="142"/>
        <v>474</v>
      </c>
      <c r="D237" s="37">
        <f t="shared" si="143"/>
        <v>0</v>
      </c>
      <c r="E237" s="37">
        <v>0</v>
      </c>
      <c r="F237" s="37">
        <v>0</v>
      </c>
      <c r="G237" s="37">
        <v>0</v>
      </c>
      <c r="H237" s="37">
        <f t="shared" si="144"/>
        <v>474</v>
      </c>
      <c r="I237" s="37">
        <v>474</v>
      </c>
      <c r="J237" s="37">
        <v>0</v>
      </c>
      <c r="K237" s="37">
        <v>0</v>
      </c>
      <c r="L237" s="37">
        <v>0</v>
      </c>
      <c r="M237" s="37">
        <f t="shared" si="145"/>
        <v>201</v>
      </c>
      <c r="N237" s="37">
        <v>201</v>
      </c>
      <c r="O237" s="37">
        <v>0</v>
      </c>
      <c r="P237" s="37">
        <v>0</v>
      </c>
      <c r="Q237" s="37">
        <v>0</v>
      </c>
      <c r="R237" s="37">
        <f t="shared" si="146"/>
        <v>273</v>
      </c>
      <c r="S237" s="37">
        <f t="shared" si="147"/>
        <v>273</v>
      </c>
      <c r="T237" s="37">
        <f t="shared" si="147"/>
        <v>0</v>
      </c>
      <c r="U237" s="37">
        <f t="shared" si="147"/>
        <v>0</v>
      </c>
      <c r="V237" s="37">
        <f t="shared" si="148"/>
        <v>0</v>
      </c>
      <c r="W237" s="38">
        <f t="shared" si="139"/>
        <v>0.42405063291139239</v>
      </c>
      <c r="X237" s="38">
        <f t="shared" si="140"/>
        <v>0.42405063291139239</v>
      </c>
      <c r="Y237" s="38"/>
      <c r="Z237" s="38"/>
      <c r="AA237" s="38"/>
    </row>
    <row r="238" spans="1:27" ht="15.75" hidden="1" customHeight="1">
      <c r="A238" s="35" t="s">
        <v>45</v>
      </c>
      <c r="B238" s="36" t="s">
        <v>55</v>
      </c>
      <c r="C238" s="37">
        <f t="shared" si="142"/>
        <v>0</v>
      </c>
      <c r="D238" s="37">
        <f t="shared" si="143"/>
        <v>0</v>
      </c>
      <c r="E238" s="37">
        <v>0</v>
      </c>
      <c r="F238" s="37">
        <v>0</v>
      </c>
      <c r="G238" s="37">
        <v>0</v>
      </c>
      <c r="H238" s="37">
        <f t="shared" si="144"/>
        <v>0</v>
      </c>
      <c r="I238" s="37">
        <v>0</v>
      </c>
      <c r="J238" s="37">
        <v>0</v>
      </c>
      <c r="K238" s="37">
        <v>0</v>
      </c>
      <c r="L238" s="37">
        <v>0</v>
      </c>
      <c r="M238" s="37">
        <f t="shared" si="145"/>
        <v>0</v>
      </c>
      <c r="N238" s="37">
        <v>0</v>
      </c>
      <c r="O238" s="37">
        <v>0</v>
      </c>
      <c r="P238" s="37">
        <v>0</v>
      </c>
      <c r="Q238" s="37">
        <v>0</v>
      </c>
      <c r="R238" s="37">
        <f t="shared" si="146"/>
        <v>0</v>
      </c>
      <c r="S238" s="37">
        <f t="shared" si="147"/>
        <v>0</v>
      </c>
      <c r="T238" s="37">
        <f t="shared" si="147"/>
        <v>0</v>
      </c>
      <c r="U238" s="37">
        <f t="shared" si="147"/>
        <v>0</v>
      </c>
      <c r="V238" s="37">
        <f t="shared" si="148"/>
        <v>0</v>
      </c>
      <c r="W238" s="38"/>
      <c r="X238" s="38"/>
      <c r="Y238" s="38"/>
      <c r="Z238" s="38"/>
      <c r="AA238" s="38"/>
    </row>
    <row r="239" spans="1:27" ht="15.75" hidden="1" customHeight="1">
      <c r="A239" s="35" t="s">
        <v>45</v>
      </c>
      <c r="B239" s="36" t="s">
        <v>56</v>
      </c>
      <c r="C239" s="37">
        <f t="shared" si="142"/>
        <v>300</v>
      </c>
      <c r="D239" s="37">
        <f t="shared" si="143"/>
        <v>0</v>
      </c>
      <c r="E239" s="37">
        <v>0</v>
      </c>
      <c r="F239" s="37">
        <v>0</v>
      </c>
      <c r="G239" s="37">
        <v>0</v>
      </c>
      <c r="H239" s="37">
        <f t="shared" si="144"/>
        <v>300</v>
      </c>
      <c r="I239" s="37">
        <v>300</v>
      </c>
      <c r="J239" s="37">
        <v>0</v>
      </c>
      <c r="K239" s="37">
        <v>0</v>
      </c>
      <c r="L239" s="37">
        <v>0</v>
      </c>
      <c r="M239" s="37">
        <f t="shared" si="145"/>
        <v>0</v>
      </c>
      <c r="N239" s="37">
        <v>0</v>
      </c>
      <c r="O239" s="37">
        <v>0</v>
      </c>
      <c r="P239" s="37">
        <v>0</v>
      </c>
      <c r="Q239" s="37">
        <v>0</v>
      </c>
      <c r="R239" s="37">
        <f t="shared" si="146"/>
        <v>300</v>
      </c>
      <c r="S239" s="37">
        <f t="shared" si="147"/>
        <v>300</v>
      </c>
      <c r="T239" s="37">
        <f t="shared" si="147"/>
        <v>0</v>
      </c>
      <c r="U239" s="37">
        <f t="shared" si="147"/>
        <v>0</v>
      </c>
      <c r="V239" s="37">
        <f t="shared" si="148"/>
        <v>0</v>
      </c>
      <c r="W239" s="38">
        <f t="shared" si="139"/>
        <v>0</v>
      </c>
      <c r="X239" s="38">
        <f t="shared" si="140"/>
        <v>0</v>
      </c>
      <c r="Y239" s="38"/>
      <c r="Z239" s="38"/>
      <c r="AA239" s="38"/>
    </row>
    <row r="240" spans="1:27" ht="15.75" hidden="1" customHeight="1">
      <c r="A240" s="35" t="s">
        <v>45</v>
      </c>
      <c r="B240" s="36" t="s">
        <v>57</v>
      </c>
      <c r="C240" s="37">
        <f t="shared" si="142"/>
        <v>0</v>
      </c>
      <c r="D240" s="37">
        <f t="shared" si="143"/>
        <v>0</v>
      </c>
      <c r="E240" s="37">
        <v>0</v>
      </c>
      <c r="F240" s="37">
        <v>0</v>
      </c>
      <c r="G240" s="37">
        <v>0</v>
      </c>
      <c r="H240" s="37">
        <f t="shared" si="144"/>
        <v>0</v>
      </c>
      <c r="I240" s="37">
        <v>0</v>
      </c>
      <c r="J240" s="37">
        <v>0</v>
      </c>
      <c r="K240" s="37">
        <v>0</v>
      </c>
      <c r="L240" s="37">
        <v>0</v>
      </c>
      <c r="M240" s="37">
        <f t="shared" si="145"/>
        <v>0</v>
      </c>
      <c r="N240" s="37">
        <v>0</v>
      </c>
      <c r="O240" s="37">
        <v>0</v>
      </c>
      <c r="P240" s="37">
        <v>0</v>
      </c>
      <c r="Q240" s="37">
        <v>0</v>
      </c>
      <c r="R240" s="37">
        <f t="shared" si="146"/>
        <v>0</v>
      </c>
      <c r="S240" s="37">
        <f t="shared" si="147"/>
        <v>0</v>
      </c>
      <c r="T240" s="37">
        <f t="shared" si="147"/>
        <v>0</v>
      </c>
      <c r="U240" s="37">
        <f t="shared" si="147"/>
        <v>0</v>
      </c>
      <c r="V240" s="37">
        <f t="shared" si="148"/>
        <v>0</v>
      </c>
      <c r="W240" s="38"/>
      <c r="X240" s="38"/>
      <c r="Y240" s="38"/>
      <c r="Z240" s="38"/>
      <c r="AA240" s="38"/>
    </row>
    <row r="241" spans="1:27" ht="21" hidden="1">
      <c r="A241" s="35" t="s">
        <v>45</v>
      </c>
      <c r="B241" s="36" t="s">
        <v>58</v>
      </c>
      <c r="C241" s="37">
        <f t="shared" si="142"/>
        <v>82</v>
      </c>
      <c r="D241" s="37">
        <f t="shared" si="143"/>
        <v>0</v>
      </c>
      <c r="E241" s="37">
        <v>0</v>
      </c>
      <c r="F241" s="37">
        <v>0</v>
      </c>
      <c r="G241" s="37">
        <v>0</v>
      </c>
      <c r="H241" s="37">
        <f t="shared" si="144"/>
        <v>82</v>
      </c>
      <c r="I241" s="37">
        <v>82</v>
      </c>
      <c r="J241" s="37">
        <v>0</v>
      </c>
      <c r="K241" s="37">
        <v>0</v>
      </c>
      <c r="L241" s="37">
        <v>0</v>
      </c>
      <c r="M241" s="37">
        <f t="shared" si="145"/>
        <v>59</v>
      </c>
      <c r="N241" s="37">
        <v>59</v>
      </c>
      <c r="O241" s="37">
        <v>0</v>
      </c>
      <c r="P241" s="37">
        <v>0</v>
      </c>
      <c r="Q241" s="37">
        <v>0</v>
      </c>
      <c r="R241" s="37">
        <f t="shared" si="146"/>
        <v>23</v>
      </c>
      <c r="S241" s="37">
        <f t="shared" si="147"/>
        <v>23</v>
      </c>
      <c r="T241" s="37">
        <f t="shared" si="147"/>
        <v>0</v>
      </c>
      <c r="U241" s="37">
        <f t="shared" si="147"/>
        <v>0</v>
      </c>
      <c r="V241" s="37">
        <f t="shared" si="148"/>
        <v>0</v>
      </c>
      <c r="W241" s="38">
        <f t="shared" si="139"/>
        <v>0.71951219512195119</v>
      </c>
      <c r="X241" s="38">
        <f t="shared" si="140"/>
        <v>0.71951219512195119</v>
      </c>
      <c r="Y241" s="38"/>
      <c r="Z241" s="38"/>
      <c r="AA241" s="38"/>
    </row>
    <row r="242" spans="1:27" ht="18.75" hidden="1" customHeight="1">
      <c r="A242" s="35" t="s">
        <v>45</v>
      </c>
      <c r="B242" s="36" t="s">
        <v>59</v>
      </c>
      <c r="C242" s="37">
        <f t="shared" si="142"/>
        <v>709</v>
      </c>
      <c r="D242" s="37">
        <f t="shared" si="143"/>
        <v>0</v>
      </c>
      <c r="E242" s="37">
        <v>0</v>
      </c>
      <c r="F242" s="37">
        <v>0</v>
      </c>
      <c r="G242" s="37">
        <v>0</v>
      </c>
      <c r="H242" s="37">
        <f t="shared" si="144"/>
        <v>709</v>
      </c>
      <c r="I242" s="37">
        <v>709</v>
      </c>
      <c r="J242" s="37">
        <v>0</v>
      </c>
      <c r="K242" s="37">
        <v>0</v>
      </c>
      <c r="L242" s="37">
        <v>0</v>
      </c>
      <c r="M242" s="37">
        <f t="shared" si="145"/>
        <v>141</v>
      </c>
      <c r="N242" s="37">
        <v>141</v>
      </c>
      <c r="O242" s="37">
        <v>0</v>
      </c>
      <c r="P242" s="37">
        <v>0</v>
      </c>
      <c r="Q242" s="37">
        <v>0</v>
      </c>
      <c r="R242" s="37">
        <f t="shared" si="146"/>
        <v>568</v>
      </c>
      <c r="S242" s="37">
        <f t="shared" si="147"/>
        <v>568</v>
      </c>
      <c r="T242" s="37">
        <f t="shared" si="147"/>
        <v>0</v>
      </c>
      <c r="U242" s="37">
        <f t="shared" si="147"/>
        <v>0</v>
      </c>
      <c r="V242" s="37">
        <f t="shared" si="148"/>
        <v>0</v>
      </c>
      <c r="W242" s="38">
        <f t="shared" si="139"/>
        <v>0.19887165021156558</v>
      </c>
      <c r="X242" s="38">
        <f t="shared" si="140"/>
        <v>0.19887165021156558</v>
      </c>
      <c r="Y242" s="38"/>
      <c r="Z242" s="38"/>
      <c r="AA242" s="38"/>
    </row>
    <row r="243" spans="1:27" ht="22.5" hidden="1" customHeight="1">
      <c r="A243" s="35" t="s">
        <v>45</v>
      </c>
      <c r="B243" s="36" t="s">
        <v>60</v>
      </c>
      <c r="C243" s="37">
        <f t="shared" si="142"/>
        <v>0</v>
      </c>
      <c r="D243" s="37">
        <f t="shared" si="143"/>
        <v>0</v>
      </c>
      <c r="E243" s="37">
        <v>0</v>
      </c>
      <c r="F243" s="37">
        <v>0</v>
      </c>
      <c r="G243" s="37">
        <v>0</v>
      </c>
      <c r="H243" s="37">
        <f t="shared" si="144"/>
        <v>0</v>
      </c>
      <c r="I243" s="37">
        <v>0</v>
      </c>
      <c r="J243" s="37">
        <v>0</v>
      </c>
      <c r="K243" s="37">
        <v>0</v>
      </c>
      <c r="L243" s="37">
        <v>0</v>
      </c>
      <c r="M243" s="37">
        <f t="shared" si="145"/>
        <v>0</v>
      </c>
      <c r="N243" s="37">
        <v>0</v>
      </c>
      <c r="O243" s="37">
        <v>0</v>
      </c>
      <c r="P243" s="37">
        <v>0</v>
      </c>
      <c r="Q243" s="37">
        <v>0</v>
      </c>
      <c r="R243" s="37">
        <f t="shared" si="146"/>
        <v>0</v>
      </c>
      <c r="S243" s="37">
        <f t="shared" si="147"/>
        <v>0</v>
      </c>
      <c r="T243" s="37">
        <f t="shared" si="147"/>
        <v>0</v>
      </c>
      <c r="U243" s="37">
        <f t="shared" si="147"/>
        <v>0</v>
      </c>
      <c r="V243" s="37">
        <f t="shared" si="148"/>
        <v>0</v>
      </c>
      <c r="W243" s="38"/>
      <c r="X243" s="38"/>
      <c r="Y243" s="38"/>
      <c r="Z243" s="38"/>
      <c r="AA243" s="38"/>
    </row>
    <row r="244" spans="1:27" s="12" customFormat="1" ht="15.75" customHeight="1">
      <c r="A244" s="31" t="s">
        <v>83</v>
      </c>
      <c r="B244" s="32" t="s">
        <v>84</v>
      </c>
      <c r="C244" s="33">
        <f>+C245+C246</f>
        <v>14250</v>
      </c>
      <c r="D244" s="33">
        <f t="shared" ref="D244:V244" si="149">+D245+D246</f>
        <v>567</v>
      </c>
      <c r="E244" s="33">
        <f t="shared" si="149"/>
        <v>567</v>
      </c>
      <c r="F244" s="33">
        <f t="shared" si="149"/>
        <v>0</v>
      </c>
      <c r="G244" s="33">
        <f t="shared" si="149"/>
        <v>0</v>
      </c>
      <c r="H244" s="33">
        <f t="shared" si="149"/>
        <v>13683</v>
      </c>
      <c r="I244" s="33">
        <f t="shared" si="149"/>
        <v>6691</v>
      </c>
      <c r="J244" s="33">
        <f t="shared" si="149"/>
        <v>0</v>
      </c>
      <c r="K244" s="33">
        <f t="shared" si="149"/>
        <v>0</v>
      </c>
      <c r="L244" s="33">
        <f t="shared" si="149"/>
        <v>6992</v>
      </c>
      <c r="M244" s="33">
        <f t="shared" si="149"/>
        <v>4141</v>
      </c>
      <c r="N244" s="33">
        <f t="shared" si="149"/>
        <v>0</v>
      </c>
      <c r="O244" s="33">
        <f t="shared" si="149"/>
        <v>0</v>
      </c>
      <c r="P244" s="33">
        <f t="shared" si="149"/>
        <v>0</v>
      </c>
      <c r="Q244" s="33">
        <f t="shared" si="149"/>
        <v>4141</v>
      </c>
      <c r="R244" s="33">
        <f t="shared" si="149"/>
        <v>10109</v>
      </c>
      <c r="S244" s="33">
        <f t="shared" si="149"/>
        <v>7258</v>
      </c>
      <c r="T244" s="33">
        <f t="shared" si="149"/>
        <v>0</v>
      </c>
      <c r="U244" s="33">
        <f t="shared" si="149"/>
        <v>0</v>
      </c>
      <c r="V244" s="33">
        <f t="shared" si="149"/>
        <v>2851</v>
      </c>
      <c r="W244" s="34">
        <f>M244/C244</f>
        <v>0.29059649122807019</v>
      </c>
      <c r="X244" s="34">
        <f>N244/(E244+I244)</f>
        <v>0</v>
      </c>
      <c r="Y244" s="34"/>
      <c r="Z244" s="34"/>
      <c r="AA244" s="34">
        <f>Q244/L244</f>
        <v>0.59224828375286043</v>
      </c>
    </row>
    <row r="245" spans="1:27" ht="18.75" customHeight="1">
      <c r="A245" s="35" t="s">
        <v>42</v>
      </c>
      <c r="B245" s="36" t="s">
        <v>43</v>
      </c>
      <c r="C245" s="37">
        <f>+D245+H245</f>
        <v>8964</v>
      </c>
      <c r="D245" s="37">
        <f>SUM(E245:G245)</f>
        <v>567</v>
      </c>
      <c r="E245" s="37">
        <v>567</v>
      </c>
      <c r="F245" s="37">
        <v>0</v>
      </c>
      <c r="G245" s="37">
        <v>0</v>
      </c>
      <c r="H245" s="37">
        <f>SUM(I245:L245)</f>
        <v>8397</v>
      </c>
      <c r="I245" s="37">
        <v>1405</v>
      </c>
      <c r="J245" s="37">
        <v>0</v>
      </c>
      <c r="K245" s="37">
        <v>0</v>
      </c>
      <c r="L245" s="37">
        <v>6992</v>
      </c>
      <c r="M245" s="37">
        <f>SUM(N245:Q245)</f>
        <v>4141</v>
      </c>
      <c r="N245" s="37">
        <v>0</v>
      </c>
      <c r="O245" s="37">
        <v>0</v>
      </c>
      <c r="P245" s="37">
        <v>0</v>
      </c>
      <c r="Q245" s="37">
        <v>4141</v>
      </c>
      <c r="R245" s="37">
        <f>SUM(S245:V245)</f>
        <v>4823</v>
      </c>
      <c r="S245" s="37">
        <f>(E245+I245)-N245</f>
        <v>1972</v>
      </c>
      <c r="T245" s="37">
        <f>(F245+J245)-O245</f>
        <v>0</v>
      </c>
      <c r="U245" s="37">
        <f>(G245+K245)-P245</f>
        <v>0</v>
      </c>
      <c r="V245" s="37">
        <f>L245-Q245</f>
        <v>2851</v>
      </c>
      <c r="W245" s="38">
        <f t="shared" ref="W245:W260" si="150">M245/C245</f>
        <v>0.46195894689870592</v>
      </c>
      <c r="X245" s="38">
        <f t="shared" ref="X245:X260" si="151">N245/(E245+I245)</f>
        <v>0</v>
      </c>
      <c r="Y245" s="38"/>
      <c r="Z245" s="38"/>
      <c r="AA245" s="38">
        <f>Q245/L245</f>
        <v>0.59224828375286043</v>
      </c>
    </row>
    <row r="246" spans="1:27" ht="15.75" customHeight="1">
      <c r="A246" s="35" t="s">
        <v>42</v>
      </c>
      <c r="B246" s="36" t="s">
        <v>44</v>
      </c>
      <c r="C246" s="37">
        <f t="shared" ref="C246:V246" si="152">SUM(C247:C261)</f>
        <v>5286</v>
      </c>
      <c r="D246" s="37">
        <f t="shared" si="152"/>
        <v>0</v>
      </c>
      <c r="E246" s="37">
        <f t="shared" si="152"/>
        <v>0</v>
      </c>
      <c r="F246" s="37">
        <f t="shared" si="152"/>
        <v>0</v>
      </c>
      <c r="G246" s="37">
        <f t="shared" si="152"/>
        <v>0</v>
      </c>
      <c r="H246" s="37">
        <f t="shared" si="152"/>
        <v>5286</v>
      </c>
      <c r="I246" s="37">
        <f t="shared" si="152"/>
        <v>5286</v>
      </c>
      <c r="J246" s="37">
        <f t="shared" si="152"/>
        <v>0</v>
      </c>
      <c r="K246" s="37">
        <f t="shared" si="152"/>
        <v>0</v>
      </c>
      <c r="L246" s="37">
        <f t="shared" si="152"/>
        <v>0</v>
      </c>
      <c r="M246" s="37">
        <f t="shared" si="152"/>
        <v>0</v>
      </c>
      <c r="N246" s="37">
        <f t="shared" si="152"/>
        <v>0</v>
      </c>
      <c r="O246" s="37">
        <f t="shared" si="152"/>
        <v>0</v>
      </c>
      <c r="P246" s="37">
        <f t="shared" si="152"/>
        <v>0</v>
      </c>
      <c r="Q246" s="37">
        <f t="shared" si="152"/>
        <v>0</v>
      </c>
      <c r="R246" s="37">
        <f t="shared" si="152"/>
        <v>5286</v>
      </c>
      <c r="S246" s="37">
        <f t="shared" si="152"/>
        <v>5286</v>
      </c>
      <c r="T246" s="37">
        <f t="shared" si="152"/>
        <v>0</v>
      </c>
      <c r="U246" s="37">
        <f t="shared" si="152"/>
        <v>0</v>
      </c>
      <c r="V246" s="37">
        <f t="shared" si="152"/>
        <v>0</v>
      </c>
      <c r="W246" s="38">
        <f t="shared" si="150"/>
        <v>0</v>
      </c>
      <c r="X246" s="38">
        <f t="shared" si="151"/>
        <v>0</v>
      </c>
      <c r="Y246" s="38"/>
      <c r="Z246" s="38"/>
      <c r="AA246" s="38"/>
    </row>
    <row r="247" spans="1:27" ht="15.75" hidden="1" customHeight="1">
      <c r="A247" s="23" t="s">
        <v>45</v>
      </c>
      <c r="B247" s="24" t="s">
        <v>46</v>
      </c>
      <c r="C247" s="25">
        <f t="shared" ref="C247:C261" si="153">+D247+H247</f>
        <v>1760</v>
      </c>
      <c r="D247" s="25">
        <f t="shared" ref="D247:D261" si="154">SUM(E247:G247)</f>
        <v>0</v>
      </c>
      <c r="E247" s="25">
        <v>0</v>
      </c>
      <c r="F247" s="25">
        <v>0</v>
      </c>
      <c r="G247" s="25">
        <v>0</v>
      </c>
      <c r="H247" s="25">
        <f t="shared" ref="H247:H261" si="155">SUM(I247:L247)</f>
        <v>1760</v>
      </c>
      <c r="I247" s="25">
        <v>1760</v>
      </c>
      <c r="J247" s="25">
        <v>0</v>
      </c>
      <c r="K247" s="25">
        <v>0</v>
      </c>
      <c r="L247" s="25">
        <v>0</v>
      </c>
      <c r="M247" s="25">
        <f t="shared" ref="M247:M261" si="156">SUM(N247:Q247)</f>
        <v>0</v>
      </c>
      <c r="N247" s="25">
        <v>0</v>
      </c>
      <c r="O247" s="25">
        <v>0</v>
      </c>
      <c r="P247" s="25">
        <v>0</v>
      </c>
      <c r="Q247" s="25">
        <v>0</v>
      </c>
      <c r="R247" s="25">
        <f t="shared" ref="R247:R261" si="157">SUM(S247:V247)</f>
        <v>1760</v>
      </c>
      <c r="S247" s="25">
        <f t="shared" ref="S247:U261" si="158">(E247+I247)-N247</f>
        <v>1760</v>
      </c>
      <c r="T247" s="25">
        <f t="shared" si="158"/>
        <v>0</v>
      </c>
      <c r="U247" s="25">
        <f t="shared" si="158"/>
        <v>0</v>
      </c>
      <c r="V247" s="25">
        <f t="shared" ref="V247:V261" si="159">L247-Q247</f>
        <v>0</v>
      </c>
      <c r="W247" s="26">
        <f t="shared" si="150"/>
        <v>0</v>
      </c>
      <c r="X247" s="26">
        <f t="shared" si="151"/>
        <v>0</v>
      </c>
      <c r="Y247" s="26"/>
      <c r="Z247" s="26"/>
      <c r="AA247" s="26"/>
    </row>
    <row r="248" spans="1:27" ht="15.75" hidden="1" customHeight="1">
      <c r="A248" s="13" t="s">
        <v>45</v>
      </c>
      <c r="B248" s="14" t="s">
        <v>47</v>
      </c>
      <c r="C248" s="15">
        <f t="shared" si="153"/>
        <v>990</v>
      </c>
      <c r="D248" s="15">
        <f t="shared" si="154"/>
        <v>0</v>
      </c>
      <c r="E248" s="15">
        <v>0</v>
      </c>
      <c r="F248" s="15">
        <v>0</v>
      </c>
      <c r="G248" s="15">
        <v>0</v>
      </c>
      <c r="H248" s="15">
        <f t="shared" si="155"/>
        <v>990</v>
      </c>
      <c r="I248" s="15">
        <v>990</v>
      </c>
      <c r="J248" s="15">
        <v>0</v>
      </c>
      <c r="K248" s="15">
        <v>0</v>
      </c>
      <c r="L248" s="15">
        <v>0</v>
      </c>
      <c r="M248" s="15">
        <f t="shared" si="156"/>
        <v>0</v>
      </c>
      <c r="N248" s="15">
        <v>0</v>
      </c>
      <c r="O248" s="15">
        <v>0</v>
      </c>
      <c r="P248" s="15">
        <v>0</v>
      </c>
      <c r="Q248" s="15">
        <v>0</v>
      </c>
      <c r="R248" s="15">
        <f t="shared" si="157"/>
        <v>990</v>
      </c>
      <c r="S248" s="15">
        <f t="shared" si="158"/>
        <v>990</v>
      </c>
      <c r="T248" s="15">
        <f t="shared" si="158"/>
        <v>0</v>
      </c>
      <c r="U248" s="15">
        <f t="shared" si="158"/>
        <v>0</v>
      </c>
      <c r="V248" s="15">
        <f t="shared" si="159"/>
        <v>0</v>
      </c>
      <c r="W248" s="16">
        <f t="shared" si="150"/>
        <v>0</v>
      </c>
      <c r="X248" s="16">
        <f t="shared" si="151"/>
        <v>0</v>
      </c>
      <c r="Y248" s="16"/>
      <c r="Z248" s="16"/>
      <c r="AA248" s="16"/>
    </row>
    <row r="249" spans="1:27" ht="15.75" hidden="1" customHeight="1">
      <c r="A249" s="13" t="s">
        <v>45</v>
      </c>
      <c r="B249" s="14" t="s">
        <v>48</v>
      </c>
      <c r="C249" s="15">
        <f t="shared" si="153"/>
        <v>165</v>
      </c>
      <c r="D249" s="15">
        <f t="shared" si="154"/>
        <v>0</v>
      </c>
      <c r="E249" s="15">
        <v>0</v>
      </c>
      <c r="F249" s="15">
        <v>0</v>
      </c>
      <c r="G249" s="15">
        <v>0</v>
      </c>
      <c r="H249" s="15">
        <f t="shared" si="155"/>
        <v>165</v>
      </c>
      <c r="I249" s="15">
        <v>165</v>
      </c>
      <c r="J249" s="15">
        <v>0</v>
      </c>
      <c r="K249" s="15">
        <v>0</v>
      </c>
      <c r="L249" s="15">
        <v>0</v>
      </c>
      <c r="M249" s="15">
        <f t="shared" si="156"/>
        <v>0</v>
      </c>
      <c r="N249" s="15">
        <v>0</v>
      </c>
      <c r="O249" s="15">
        <v>0</v>
      </c>
      <c r="P249" s="15">
        <v>0</v>
      </c>
      <c r="Q249" s="15">
        <v>0</v>
      </c>
      <c r="R249" s="15">
        <f t="shared" si="157"/>
        <v>165</v>
      </c>
      <c r="S249" s="15">
        <f t="shared" si="158"/>
        <v>165</v>
      </c>
      <c r="T249" s="15">
        <f t="shared" si="158"/>
        <v>0</v>
      </c>
      <c r="U249" s="15">
        <f t="shared" si="158"/>
        <v>0</v>
      </c>
      <c r="V249" s="15">
        <f t="shared" si="159"/>
        <v>0</v>
      </c>
      <c r="W249" s="16">
        <f t="shared" si="150"/>
        <v>0</v>
      </c>
      <c r="X249" s="16">
        <f t="shared" si="151"/>
        <v>0</v>
      </c>
      <c r="Y249" s="16"/>
      <c r="Z249" s="16"/>
      <c r="AA249" s="16"/>
    </row>
    <row r="250" spans="1:27" ht="24" hidden="1" customHeight="1">
      <c r="A250" s="13" t="s">
        <v>45</v>
      </c>
      <c r="B250" s="14" t="s">
        <v>49</v>
      </c>
      <c r="C250" s="15">
        <f t="shared" si="153"/>
        <v>165</v>
      </c>
      <c r="D250" s="15">
        <f t="shared" si="154"/>
        <v>0</v>
      </c>
      <c r="E250" s="15">
        <v>0</v>
      </c>
      <c r="F250" s="15">
        <v>0</v>
      </c>
      <c r="G250" s="15">
        <v>0</v>
      </c>
      <c r="H250" s="15">
        <f t="shared" si="155"/>
        <v>165</v>
      </c>
      <c r="I250" s="15">
        <v>165</v>
      </c>
      <c r="J250" s="15">
        <v>0</v>
      </c>
      <c r="K250" s="15">
        <v>0</v>
      </c>
      <c r="L250" s="15">
        <v>0</v>
      </c>
      <c r="M250" s="15">
        <f t="shared" si="156"/>
        <v>0</v>
      </c>
      <c r="N250" s="15">
        <v>0</v>
      </c>
      <c r="O250" s="15">
        <v>0</v>
      </c>
      <c r="P250" s="15">
        <v>0</v>
      </c>
      <c r="Q250" s="15">
        <v>0</v>
      </c>
      <c r="R250" s="15">
        <f t="shared" si="157"/>
        <v>165</v>
      </c>
      <c r="S250" s="15">
        <f t="shared" si="158"/>
        <v>165</v>
      </c>
      <c r="T250" s="15">
        <f t="shared" si="158"/>
        <v>0</v>
      </c>
      <c r="U250" s="15">
        <f t="shared" si="158"/>
        <v>0</v>
      </c>
      <c r="V250" s="15">
        <f t="shared" si="159"/>
        <v>0</v>
      </c>
      <c r="W250" s="16">
        <f t="shared" si="150"/>
        <v>0</v>
      </c>
      <c r="X250" s="16">
        <f t="shared" si="151"/>
        <v>0</v>
      </c>
      <c r="Y250" s="16"/>
      <c r="Z250" s="16"/>
      <c r="AA250" s="16"/>
    </row>
    <row r="251" spans="1:27" ht="25.5" hidden="1" customHeight="1">
      <c r="A251" s="13" t="s">
        <v>45</v>
      </c>
      <c r="B251" s="14" t="s">
        <v>50</v>
      </c>
      <c r="C251" s="15">
        <f t="shared" si="153"/>
        <v>0</v>
      </c>
      <c r="D251" s="15">
        <f t="shared" si="154"/>
        <v>0</v>
      </c>
      <c r="E251" s="15">
        <v>0</v>
      </c>
      <c r="F251" s="15">
        <v>0</v>
      </c>
      <c r="G251" s="15">
        <v>0</v>
      </c>
      <c r="H251" s="15">
        <f t="shared" si="155"/>
        <v>0</v>
      </c>
      <c r="I251" s="15">
        <v>0</v>
      </c>
      <c r="J251" s="15">
        <v>0</v>
      </c>
      <c r="K251" s="15">
        <v>0</v>
      </c>
      <c r="L251" s="15">
        <v>0</v>
      </c>
      <c r="M251" s="15">
        <f t="shared" si="156"/>
        <v>0</v>
      </c>
      <c r="N251" s="15">
        <v>0</v>
      </c>
      <c r="O251" s="15">
        <v>0</v>
      </c>
      <c r="P251" s="15">
        <v>0</v>
      </c>
      <c r="Q251" s="15">
        <v>0</v>
      </c>
      <c r="R251" s="15">
        <f t="shared" si="157"/>
        <v>0</v>
      </c>
      <c r="S251" s="15">
        <f t="shared" si="158"/>
        <v>0</v>
      </c>
      <c r="T251" s="15">
        <f t="shared" si="158"/>
        <v>0</v>
      </c>
      <c r="U251" s="15">
        <f t="shared" si="158"/>
        <v>0</v>
      </c>
      <c r="V251" s="15">
        <f t="shared" si="159"/>
        <v>0</v>
      </c>
      <c r="W251" s="16"/>
      <c r="X251" s="16"/>
      <c r="Y251" s="16"/>
      <c r="Z251" s="16"/>
      <c r="AA251" s="16"/>
    </row>
    <row r="252" spans="1:27" ht="26.25" hidden="1" customHeight="1">
      <c r="A252" s="13" t="s">
        <v>45</v>
      </c>
      <c r="B252" s="14" t="s">
        <v>51</v>
      </c>
      <c r="C252" s="15">
        <f t="shared" si="153"/>
        <v>0</v>
      </c>
      <c r="D252" s="15">
        <f t="shared" si="154"/>
        <v>0</v>
      </c>
      <c r="E252" s="15">
        <v>0</v>
      </c>
      <c r="F252" s="15">
        <v>0</v>
      </c>
      <c r="G252" s="15">
        <v>0</v>
      </c>
      <c r="H252" s="15">
        <f t="shared" si="155"/>
        <v>0</v>
      </c>
      <c r="I252" s="15">
        <v>0</v>
      </c>
      <c r="J252" s="15">
        <v>0</v>
      </c>
      <c r="K252" s="15">
        <v>0</v>
      </c>
      <c r="L252" s="15">
        <v>0</v>
      </c>
      <c r="M252" s="15">
        <f t="shared" si="156"/>
        <v>0</v>
      </c>
      <c r="N252" s="15">
        <v>0</v>
      </c>
      <c r="O252" s="15">
        <v>0</v>
      </c>
      <c r="P252" s="15">
        <v>0</v>
      </c>
      <c r="Q252" s="15">
        <v>0</v>
      </c>
      <c r="R252" s="15">
        <f t="shared" si="157"/>
        <v>0</v>
      </c>
      <c r="S252" s="15">
        <f t="shared" si="158"/>
        <v>0</v>
      </c>
      <c r="T252" s="15">
        <f t="shared" si="158"/>
        <v>0</v>
      </c>
      <c r="U252" s="15">
        <f t="shared" si="158"/>
        <v>0</v>
      </c>
      <c r="V252" s="15">
        <f t="shared" si="159"/>
        <v>0</v>
      </c>
      <c r="W252" s="16"/>
      <c r="X252" s="16"/>
      <c r="Y252" s="16"/>
      <c r="Z252" s="16"/>
      <c r="AA252" s="16"/>
    </row>
    <row r="253" spans="1:27" ht="20.25" hidden="1" customHeight="1">
      <c r="A253" s="13" t="s">
        <v>45</v>
      </c>
      <c r="B253" s="14" t="s">
        <v>52</v>
      </c>
      <c r="C253" s="15">
        <f t="shared" si="153"/>
        <v>220</v>
      </c>
      <c r="D253" s="15">
        <f t="shared" si="154"/>
        <v>0</v>
      </c>
      <c r="E253" s="15">
        <v>0</v>
      </c>
      <c r="F253" s="15">
        <v>0</v>
      </c>
      <c r="G253" s="15">
        <v>0</v>
      </c>
      <c r="H253" s="15">
        <f t="shared" si="155"/>
        <v>220</v>
      </c>
      <c r="I253" s="15">
        <v>220</v>
      </c>
      <c r="J253" s="15">
        <v>0</v>
      </c>
      <c r="K253" s="15">
        <v>0</v>
      </c>
      <c r="L253" s="15">
        <v>0</v>
      </c>
      <c r="M253" s="15">
        <f t="shared" si="156"/>
        <v>0</v>
      </c>
      <c r="N253" s="15">
        <v>0</v>
      </c>
      <c r="O253" s="15">
        <v>0</v>
      </c>
      <c r="P253" s="15">
        <v>0</v>
      </c>
      <c r="Q253" s="15">
        <v>0</v>
      </c>
      <c r="R253" s="15">
        <f t="shared" si="157"/>
        <v>220</v>
      </c>
      <c r="S253" s="15">
        <f t="shared" si="158"/>
        <v>220</v>
      </c>
      <c r="T253" s="15">
        <f t="shared" si="158"/>
        <v>0</v>
      </c>
      <c r="U253" s="15">
        <f t="shared" si="158"/>
        <v>0</v>
      </c>
      <c r="V253" s="15">
        <f t="shared" si="159"/>
        <v>0</v>
      </c>
      <c r="W253" s="16">
        <f t="shared" si="150"/>
        <v>0</v>
      </c>
      <c r="X253" s="16">
        <f t="shared" si="151"/>
        <v>0</v>
      </c>
      <c r="Y253" s="16"/>
      <c r="Z253" s="16"/>
      <c r="AA253" s="16"/>
    </row>
    <row r="254" spans="1:27" ht="15.75" hidden="1" customHeight="1">
      <c r="A254" s="13" t="s">
        <v>45</v>
      </c>
      <c r="B254" s="14" t="s">
        <v>53</v>
      </c>
      <c r="C254" s="15">
        <f t="shared" si="153"/>
        <v>660</v>
      </c>
      <c r="D254" s="15">
        <f t="shared" si="154"/>
        <v>0</v>
      </c>
      <c r="E254" s="15">
        <v>0</v>
      </c>
      <c r="F254" s="15">
        <v>0</v>
      </c>
      <c r="G254" s="15">
        <v>0</v>
      </c>
      <c r="H254" s="15">
        <f t="shared" si="155"/>
        <v>660</v>
      </c>
      <c r="I254" s="15">
        <v>660</v>
      </c>
      <c r="J254" s="15">
        <v>0</v>
      </c>
      <c r="K254" s="15">
        <v>0</v>
      </c>
      <c r="L254" s="15">
        <v>0</v>
      </c>
      <c r="M254" s="15">
        <f t="shared" si="156"/>
        <v>0</v>
      </c>
      <c r="N254" s="15">
        <v>0</v>
      </c>
      <c r="O254" s="15">
        <v>0</v>
      </c>
      <c r="P254" s="15">
        <v>0</v>
      </c>
      <c r="Q254" s="15">
        <v>0</v>
      </c>
      <c r="R254" s="15">
        <f t="shared" si="157"/>
        <v>660</v>
      </c>
      <c r="S254" s="15">
        <f t="shared" si="158"/>
        <v>660</v>
      </c>
      <c r="T254" s="15">
        <f t="shared" si="158"/>
        <v>0</v>
      </c>
      <c r="U254" s="15">
        <f t="shared" si="158"/>
        <v>0</v>
      </c>
      <c r="V254" s="15">
        <f t="shared" si="159"/>
        <v>0</v>
      </c>
      <c r="W254" s="16">
        <f t="shared" si="150"/>
        <v>0</v>
      </c>
      <c r="X254" s="16">
        <f t="shared" si="151"/>
        <v>0</v>
      </c>
      <c r="Y254" s="16"/>
      <c r="Z254" s="16"/>
      <c r="AA254" s="16"/>
    </row>
    <row r="255" spans="1:27" ht="15.75" hidden="1" customHeight="1">
      <c r="A255" s="13" t="s">
        <v>45</v>
      </c>
      <c r="B255" s="14" t="s">
        <v>54</v>
      </c>
      <c r="C255" s="15">
        <f t="shared" si="153"/>
        <v>308</v>
      </c>
      <c r="D255" s="15">
        <f t="shared" si="154"/>
        <v>0</v>
      </c>
      <c r="E255" s="15">
        <v>0</v>
      </c>
      <c r="F255" s="15">
        <v>0</v>
      </c>
      <c r="G255" s="15">
        <v>0</v>
      </c>
      <c r="H255" s="15">
        <f t="shared" si="155"/>
        <v>308</v>
      </c>
      <c r="I255" s="15">
        <v>308</v>
      </c>
      <c r="J255" s="15">
        <v>0</v>
      </c>
      <c r="K255" s="15">
        <v>0</v>
      </c>
      <c r="L255" s="15">
        <v>0</v>
      </c>
      <c r="M255" s="15">
        <f t="shared" si="156"/>
        <v>0</v>
      </c>
      <c r="N255" s="15">
        <v>0</v>
      </c>
      <c r="O255" s="15">
        <v>0</v>
      </c>
      <c r="P255" s="15">
        <v>0</v>
      </c>
      <c r="Q255" s="15">
        <v>0</v>
      </c>
      <c r="R255" s="15">
        <f t="shared" si="157"/>
        <v>308</v>
      </c>
      <c r="S255" s="15">
        <f t="shared" si="158"/>
        <v>308</v>
      </c>
      <c r="T255" s="15">
        <f t="shared" si="158"/>
        <v>0</v>
      </c>
      <c r="U255" s="15">
        <f t="shared" si="158"/>
        <v>0</v>
      </c>
      <c r="V255" s="15">
        <f t="shared" si="159"/>
        <v>0</v>
      </c>
      <c r="W255" s="16">
        <f t="shared" si="150"/>
        <v>0</v>
      </c>
      <c r="X255" s="16">
        <f t="shared" si="151"/>
        <v>0</v>
      </c>
      <c r="Y255" s="16"/>
      <c r="Z255" s="16"/>
      <c r="AA255" s="16"/>
    </row>
    <row r="256" spans="1:27" ht="15.75" hidden="1" customHeight="1">
      <c r="A256" s="13" t="s">
        <v>45</v>
      </c>
      <c r="B256" s="14" t="s">
        <v>55</v>
      </c>
      <c r="C256" s="15">
        <f t="shared" si="153"/>
        <v>300</v>
      </c>
      <c r="D256" s="15">
        <f t="shared" si="154"/>
        <v>0</v>
      </c>
      <c r="E256" s="15">
        <v>0</v>
      </c>
      <c r="F256" s="15">
        <v>0</v>
      </c>
      <c r="G256" s="15">
        <v>0</v>
      </c>
      <c r="H256" s="15">
        <f t="shared" si="155"/>
        <v>300</v>
      </c>
      <c r="I256" s="15">
        <v>300</v>
      </c>
      <c r="J256" s="15">
        <v>0</v>
      </c>
      <c r="K256" s="15">
        <v>0</v>
      </c>
      <c r="L256" s="15">
        <v>0</v>
      </c>
      <c r="M256" s="15">
        <f t="shared" si="156"/>
        <v>0</v>
      </c>
      <c r="N256" s="15">
        <v>0</v>
      </c>
      <c r="O256" s="15">
        <v>0</v>
      </c>
      <c r="P256" s="15">
        <v>0</v>
      </c>
      <c r="Q256" s="15">
        <v>0</v>
      </c>
      <c r="R256" s="15">
        <f t="shared" si="157"/>
        <v>300</v>
      </c>
      <c r="S256" s="15">
        <f t="shared" si="158"/>
        <v>300</v>
      </c>
      <c r="T256" s="15">
        <f t="shared" si="158"/>
        <v>0</v>
      </c>
      <c r="U256" s="15">
        <f t="shared" si="158"/>
        <v>0</v>
      </c>
      <c r="V256" s="15">
        <f t="shared" si="159"/>
        <v>0</v>
      </c>
      <c r="W256" s="16">
        <f t="shared" si="150"/>
        <v>0</v>
      </c>
      <c r="X256" s="16">
        <f t="shared" si="151"/>
        <v>0</v>
      </c>
      <c r="Y256" s="16"/>
      <c r="Z256" s="16"/>
      <c r="AA256" s="16"/>
    </row>
    <row r="257" spans="1:27" ht="15.75" hidden="1" customHeight="1">
      <c r="A257" s="13" t="s">
        <v>45</v>
      </c>
      <c r="B257" s="14" t="s">
        <v>56</v>
      </c>
      <c r="C257" s="15">
        <f t="shared" si="153"/>
        <v>300</v>
      </c>
      <c r="D257" s="15">
        <f t="shared" si="154"/>
        <v>0</v>
      </c>
      <c r="E257" s="15">
        <v>0</v>
      </c>
      <c r="F257" s="15">
        <v>0</v>
      </c>
      <c r="G257" s="15">
        <v>0</v>
      </c>
      <c r="H257" s="15">
        <f t="shared" si="155"/>
        <v>300</v>
      </c>
      <c r="I257" s="15">
        <v>300</v>
      </c>
      <c r="J257" s="15">
        <v>0</v>
      </c>
      <c r="K257" s="15">
        <v>0</v>
      </c>
      <c r="L257" s="15">
        <v>0</v>
      </c>
      <c r="M257" s="15">
        <f t="shared" si="156"/>
        <v>0</v>
      </c>
      <c r="N257" s="15">
        <v>0</v>
      </c>
      <c r="O257" s="15">
        <v>0</v>
      </c>
      <c r="P257" s="15">
        <v>0</v>
      </c>
      <c r="Q257" s="15">
        <v>0</v>
      </c>
      <c r="R257" s="15">
        <f t="shared" si="157"/>
        <v>300</v>
      </c>
      <c r="S257" s="15">
        <f t="shared" si="158"/>
        <v>300</v>
      </c>
      <c r="T257" s="15">
        <f t="shared" si="158"/>
        <v>0</v>
      </c>
      <c r="U257" s="15">
        <f t="shared" si="158"/>
        <v>0</v>
      </c>
      <c r="V257" s="15">
        <f t="shared" si="159"/>
        <v>0</v>
      </c>
      <c r="W257" s="16">
        <f t="shared" si="150"/>
        <v>0</v>
      </c>
      <c r="X257" s="16">
        <f t="shared" si="151"/>
        <v>0</v>
      </c>
      <c r="Y257" s="16"/>
      <c r="Z257" s="16"/>
      <c r="AA257" s="16"/>
    </row>
    <row r="258" spans="1:27" ht="15.75" hidden="1" customHeight="1">
      <c r="A258" s="13" t="s">
        <v>45</v>
      </c>
      <c r="B258" s="14" t="s">
        <v>57</v>
      </c>
      <c r="C258" s="15">
        <f t="shared" si="153"/>
        <v>0</v>
      </c>
      <c r="D258" s="15">
        <f t="shared" si="154"/>
        <v>0</v>
      </c>
      <c r="E258" s="15">
        <v>0</v>
      </c>
      <c r="F258" s="15">
        <v>0</v>
      </c>
      <c r="G258" s="15">
        <v>0</v>
      </c>
      <c r="H258" s="15">
        <f t="shared" si="155"/>
        <v>0</v>
      </c>
      <c r="I258" s="15">
        <v>0</v>
      </c>
      <c r="J258" s="15">
        <v>0</v>
      </c>
      <c r="K258" s="15">
        <v>0</v>
      </c>
      <c r="L258" s="15">
        <v>0</v>
      </c>
      <c r="M258" s="15">
        <f t="shared" si="156"/>
        <v>0</v>
      </c>
      <c r="N258" s="15">
        <v>0</v>
      </c>
      <c r="O258" s="15">
        <v>0</v>
      </c>
      <c r="P258" s="15">
        <v>0</v>
      </c>
      <c r="Q258" s="15">
        <v>0</v>
      </c>
      <c r="R258" s="15">
        <f t="shared" si="157"/>
        <v>0</v>
      </c>
      <c r="S258" s="15">
        <f t="shared" si="158"/>
        <v>0</v>
      </c>
      <c r="T258" s="15">
        <f t="shared" si="158"/>
        <v>0</v>
      </c>
      <c r="U258" s="15">
        <f t="shared" si="158"/>
        <v>0</v>
      </c>
      <c r="V258" s="15">
        <f t="shared" si="159"/>
        <v>0</v>
      </c>
      <c r="W258" s="16"/>
      <c r="X258" s="16"/>
      <c r="Y258" s="16"/>
      <c r="Z258" s="16"/>
      <c r="AA258" s="16"/>
    </row>
    <row r="259" spans="1:27" ht="21" hidden="1">
      <c r="A259" s="13" t="s">
        <v>45</v>
      </c>
      <c r="B259" s="14" t="s">
        <v>58</v>
      </c>
      <c r="C259" s="15">
        <f t="shared" si="153"/>
        <v>0</v>
      </c>
      <c r="D259" s="15">
        <f t="shared" si="154"/>
        <v>0</v>
      </c>
      <c r="E259" s="15">
        <v>0</v>
      </c>
      <c r="F259" s="15">
        <v>0</v>
      </c>
      <c r="G259" s="15">
        <v>0</v>
      </c>
      <c r="H259" s="15">
        <f t="shared" si="155"/>
        <v>0</v>
      </c>
      <c r="I259" s="15">
        <v>0</v>
      </c>
      <c r="J259" s="15">
        <v>0</v>
      </c>
      <c r="K259" s="15">
        <v>0</v>
      </c>
      <c r="L259" s="15">
        <v>0</v>
      </c>
      <c r="M259" s="15">
        <f t="shared" si="156"/>
        <v>0</v>
      </c>
      <c r="N259" s="15">
        <v>0</v>
      </c>
      <c r="O259" s="15">
        <v>0</v>
      </c>
      <c r="P259" s="15">
        <v>0</v>
      </c>
      <c r="Q259" s="15">
        <v>0</v>
      </c>
      <c r="R259" s="15">
        <f t="shared" si="157"/>
        <v>0</v>
      </c>
      <c r="S259" s="15">
        <f t="shared" si="158"/>
        <v>0</v>
      </c>
      <c r="T259" s="15">
        <f t="shared" si="158"/>
        <v>0</v>
      </c>
      <c r="U259" s="15">
        <f t="shared" si="158"/>
        <v>0</v>
      </c>
      <c r="V259" s="15">
        <f t="shared" si="159"/>
        <v>0</v>
      </c>
      <c r="W259" s="16"/>
      <c r="X259" s="16"/>
      <c r="Y259" s="16"/>
      <c r="Z259" s="16"/>
      <c r="AA259" s="16"/>
    </row>
    <row r="260" spans="1:27" ht="18.75" hidden="1" customHeight="1">
      <c r="A260" s="13" t="s">
        <v>45</v>
      </c>
      <c r="B260" s="14" t="s">
        <v>59</v>
      </c>
      <c r="C260" s="15">
        <f t="shared" si="153"/>
        <v>418</v>
      </c>
      <c r="D260" s="15">
        <f t="shared" si="154"/>
        <v>0</v>
      </c>
      <c r="E260" s="15">
        <v>0</v>
      </c>
      <c r="F260" s="15">
        <v>0</v>
      </c>
      <c r="G260" s="15">
        <v>0</v>
      </c>
      <c r="H260" s="15">
        <f t="shared" si="155"/>
        <v>418</v>
      </c>
      <c r="I260" s="15">
        <v>418</v>
      </c>
      <c r="J260" s="15">
        <v>0</v>
      </c>
      <c r="K260" s="15">
        <v>0</v>
      </c>
      <c r="L260" s="15">
        <v>0</v>
      </c>
      <c r="M260" s="15">
        <f t="shared" si="156"/>
        <v>0</v>
      </c>
      <c r="N260" s="15">
        <v>0</v>
      </c>
      <c r="O260" s="15">
        <v>0</v>
      </c>
      <c r="P260" s="15">
        <v>0</v>
      </c>
      <c r="Q260" s="15">
        <v>0</v>
      </c>
      <c r="R260" s="15">
        <f t="shared" si="157"/>
        <v>418</v>
      </c>
      <c r="S260" s="15">
        <f t="shared" si="158"/>
        <v>418</v>
      </c>
      <c r="T260" s="15">
        <f t="shared" si="158"/>
        <v>0</v>
      </c>
      <c r="U260" s="15">
        <f t="shared" si="158"/>
        <v>0</v>
      </c>
      <c r="V260" s="15">
        <f t="shared" si="159"/>
        <v>0</v>
      </c>
      <c r="W260" s="16">
        <f t="shared" si="150"/>
        <v>0</v>
      </c>
      <c r="X260" s="16">
        <f t="shared" si="151"/>
        <v>0</v>
      </c>
      <c r="Y260" s="16"/>
      <c r="Z260" s="16"/>
      <c r="AA260" s="16"/>
    </row>
    <row r="261" spans="1:27" ht="22.5" hidden="1" customHeight="1">
      <c r="A261" s="17" t="s">
        <v>45</v>
      </c>
      <c r="B261" s="18" t="s">
        <v>60</v>
      </c>
      <c r="C261" s="19">
        <f t="shared" si="153"/>
        <v>0</v>
      </c>
      <c r="D261" s="19">
        <f t="shared" si="154"/>
        <v>0</v>
      </c>
      <c r="E261" s="19">
        <v>0</v>
      </c>
      <c r="F261" s="19">
        <v>0</v>
      </c>
      <c r="G261" s="19">
        <v>0</v>
      </c>
      <c r="H261" s="19">
        <f t="shared" si="155"/>
        <v>0</v>
      </c>
      <c r="I261" s="19">
        <v>0</v>
      </c>
      <c r="J261" s="19">
        <v>0</v>
      </c>
      <c r="K261" s="19">
        <v>0</v>
      </c>
      <c r="L261" s="19">
        <v>0</v>
      </c>
      <c r="M261" s="19">
        <f t="shared" si="156"/>
        <v>0</v>
      </c>
      <c r="N261" s="19">
        <v>0</v>
      </c>
      <c r="O261" s="19">
        <v>0</v>
      </c>
      <c r="P261" s="19">
        <v>0</v>
      </c>
      <c r="Q261" s="19">
        <v>0</v>
      </c>
      <c r="R261" s="19">
        <f t="shared" si="157"/>
        <v>0</v>
      </c>
      <c r="S261" s="19">
        <f t="shared" si="158"/>
        <v>0</v>
      </c>
      <c r="T261" s="19">
        <f t="shared" si="158"/>
        <v>0</v>
      </c>
      <c r="U261" s="19">
        <f t="shared" si="158"/>
        <v>0</v>
      </c>
      <c r="V261" s="19">
        <f t="shared" si="159"/>
        <v>0</v>
      </c>
      <c r="W261" s="20"/>
      <c r="X261" s="20"/>
      <c r="Y261" s="20"/>
      <c r="Z261" s="20"/>
      <c r="AA261" s="20"/>
    </row>
  </sheetData>
  <autoFilter ref="A9:AG261">
    <filterColumn colId="0">
      <filters>
        <filter val="-"/>
        <filter val="I"/>
        <filter val="II"/>
        <filter val="III"/>
        <filter val="IV"/>
        <filter val="IX"/>
        <filter val="V"/>
        <filter val="VI"/>
        <filter val="VII"/>
        <filter val="VIII"/>
        <filter val="X"/>
        <filter val="XI"/>
        <filter val="XII"/>
        <filter val="XIII"/>
      </filters>
    </filterColumn>
  </autoFilter>
  <mergeCells count="20">
    <mergeCell ref="A2:AA2"/>
    <mergeCell ref="A3:AA3"/>
    <mergeCell ref="X4:AA4"/>
    <mergeCell ref="A5:A8"/>
    <mergeCell ref="B5:B8"/>
    <mergeCell ref="C5:L5"/>
    <mergeCell ref="M5:Q6"/>
    <mergeCell ref="R5:V6"/>
    <mergeCell ref="W5:AA6"/>
    <mergeCell ref="C6:C8"/>
    <mergeCell ref="R7:R8"/>
    <mergeCell ref="S7:V7"/>
    <mergeCell ref="W7:W8"/>
    <mergeCell ref="X7:AA7"/>
    <mergeCell ref="D6:G7"/>
    <mergeCell ref="H6:L6"/>
    <mergeCell ref="H7:H8"/>
    <mergeCell ref="I7:L7"/>
    <mergeCell ref="M7:M8"/>
    <mergeCell ref="N7:Q7"/>
  </mergeCells>
  <pageMargins left="0.25" right="0" top="0.5" bottom="0.5" header="0.25" footer="0.25"/>
  <pageSetup paperSize="9" scale="90" orientation="landscape" verticalDpi="0"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18"/>
  <sheetViews>
    <sheetView topLeftCell="A7" workbookViewId="0">
      <selection activeCell="G19" sqref="G19"/>
    </sheetView>
  </sheetViews>
  <sheetFormatPr defaultColWidth="9.09765625" defaultRowHeight="13"/>
  <cols>
    <col min="1" max="1" width="5.296875" style="61" customWidth="1"/>
    <col min="2" max="2" width="16" style="61" customWidth="1"/>
    <col min="3" max="6" width="12" style="61" customWidth="1"/>
    <col min="7" max="16384" width="9.09765625" style="61"/>
  </cols>
  <sheetData>
    <row r="3" spans="1:6" ht="26.25" customHeight="1">
      <c r="A3" s="327" t="s">
        <v>0</v>
      </c>
      <c r="B3" s="327" t="s">
        <v>22</v>
      </c>
      <c r="C3" s="328" t="s">
        <v>105</v>
      </c>
      <c r="D3" s="328"/>
      <c r="E3" s="328" t="s">
        <v>107</v>
      </c>
      <c r="F3" s="328"/>
    </row>
    <row r="4" spans="1:6" ht="29.25" customHeight="1">
      <c r="A4" s="327"/>
      <c r="B4" s="327"/>
      <c r="C4" s="67" t="s">
        <v>108</v>
      </c>
      <c r="D4" s="67" t="s">
        <v>109</v>
      </c>
      <c r="E4" s="67" t="s">
        <v>108</v>
      </c>
      <c r="F4" s="67" t="s">
        <v>109</v>
      </c>
    </row>
    <row r="5" spans="1:6" s="62" customFormat="1" ht="23.25" customHeight="1">
      <c r="A5" s="56">
        <v>1</v>
      </c>
      <c r="B5" s="60" t="s">
        <v>10</v>
      </c>
      <c r="C5" s="64">
        <v>63</v>
      </c>
      <c r="D5" s="64">
        <v>37</v>
      </c>
      <c r="E5" s="64">
        <v>104</v>
      </c>
      <c r="F5" s="64">
        <v>83</v>
      </c>
    </row>
    <row r="6" spans="1:6" s="62" customFormat="1" ht="23.25" customHeight="1">
      <c r="A6" s="56">
        <v>2</v>
      </c>
      <c r="B6" s="60" t="s">
        <v>15</v>
      </c>
      <c r="C6" s="64">
        <v>175</v>
      </c>
      <c r="D6" s="64">
        <v>110</v>
      </c>
      <c r="E6" s="64">
        <v>260</v>
      </c>
      <c r="F6" s="64">
        <v>179</v>
      </c>
    </row>
    <row r="7" spans="1:6" s="62" customFormat="1" ht="23.25" customHeight="1">
      <c r="A7" s="56">
        <v>3</v>
      </c>
      <c r="B7" s="60" t="s">
        <v>17</v>
      </c>
      <c r="C7" s="64">
        <v>1035</v>
      </c>
      <c r="D7" s="64">
        <v>124</v>
      </c>
      <c r="E7" s="64">
        <v>3420</v>
      </c>
      <c r="F7" s="64">
        <v>461</v>
      </c>
    </row>
    <row r="8" spans="1:6" s="62" customFormat="1" ht="23.25" customHeight="1">
      <c r="A8" s="56">
        <v>4</v>
      </c>
      <c r="B8" s="60" t="s">
        <v>14</v>
      </c>
      <c r="C8" s="64">
        <v>64</v>
      </c>
      <c r="D8" s="64">
        <v>20</v>
      </c>
      <c r="E8" s="64">
        <v>132</v>
      </c>
      <c r="F8" s="64">
        <v>60</v>
      </c>
    </row>
    <row r="9" spans="1:6" s="62" customFormat="1" ht="23.25" customHeight="1">
      <c r="A9" s="56">
        <v>5</v>
      </c>
      <c r="B9" s="60" t="s">
        <v>18</v>
      </c>
      <c r="C9" s="64">
        <v>224</v>
      </c>
      <c r="D9" s="64">
        <v>56</v>
      </c>
      <c r="E9" s="64">
        <v>377</v>
      </c>
      <c r="F9" s="64">
        <v>135</v>
      </c>
    </row>
    <row r="10" spans="1:6" s="62" customFormat="1" ht="23.25" customHeight="1">
      <c r="A10" s="56">
        <v>6</v>
      </c>
      <c r="B10" s="60" t="s">
        <v>16</v>
      </c>
      <c r="C10" s="64">
        <v>44</v>
      </c>
      <c r="D10" s="64">
        <v>224</v>
      </c>
      <c r="E10" s="64">
        <v>346</v>
      </c>
      <c r="F10" s="64">
        <v>128</v>
      </c>
    </row>
    <row r="11" spans="1:6" s="62" customFormat="1" ht="23.25" customHeight="1">
      <c r="A11" s="56">
        <v>7</v>
      </c>
      <c r="B11" s="60" t="s">
        <v>20</v>
      </c>
      <c r="C11" s="64">
        <v>5</v>
      </c>
      <c r="D11" s="64">
        <v>0</v>
      </c>
      <c r="E11" s="64">
        <v>10</v>
      </c>
      <c r="F11" s="64">
        <v>5</v>
      </c>
    </row>
    <row r="12" spans="1:6" s="62" customFormat="1" ht="23.25" customHeight="1">
      <c r="A12" s="56">
        <v>8</v>
      </c>
      <c r="B12" s="60" t="s">
        <v>19</v>
      </c>
      <c r="C12" s="64">
        <v>91</v>
      </c>
      <c r="D12" s="64">
        <v>72</v>
      </c>
      <c r="E12" s="64">
        <v>230</v>
      </c>
      <c r="F12" s="64">
        <v>153</v>
      </c>
    </row>
    <row r="13" spans="1:6" s="62" customFormat="1" ht="23.25" customHeight="1">
      <c r="A13" s="56">
        <v>9</v>
      </c>
      <c r="B13" s="60" t="s">
        <v>11</v>
      </c>
      <c r="C13" s="64">
        <v>471</v>
      </c>
      <c r="D13" s="64">
        <v>255</v>
      </c>
      <c r="E13" s="64">
        <v>793</v>
      </c>
      <c r="F13" s="64">
        <v>245</v>
      </c>
    </row>
    <row r="14" spans="1:6" s="62" customFormat="1" ht="23.25" customHeight="1">
      <c r="A14" s="56">
        <v>10</v>
      </c>
      <c r="B14" s="60" t="s">
        <v>21</v>
      </c>
      <c r="C14" s="64">
        <v>403</v>
      </c>
      <c r="D14" s="64">
        <v>44</v>
      </c>
      <c r="E14" s="64">
        <v>661</v>
      </c>
      <c r="F14" s="64">
        <v>258</v>
      </c>
    </row>
    <row r="15" spans="1:6" s="62" customFormat="1" ht="23.25" customHeight="1">
      <c r="A15" s="56">
        <v>11</v>
      </c>
      <c r="B15" s="60" t="s">
        <v>12</v>
      </c>
      <c r="C15" s="64">
        <v>99</v>
      </c>
      <c r="D15" s="64">
        <v>22</v>
      </c>
      <c r="E15" s="64">
        <v>370</v>
      </c>
      <c r="F15" s="64">
        <v>195</v>
      </c>
    </row>
    <row r="16" spans="1:6" s="62" customFormat="1" ht="23.25" customHeight="1">
      <c r="A16" s="56">
        <v>12</v>
      </c>
      <c r="B16" s="60" t="s">
        <v>13</v>
      </c>
      <c r="C16" s="64">
        <v>177</v>
      </c>
      <c r="D16" s="64">
        <v>68</v>
      </c>
      <c r="E16" s="64">
        <v>317</v>
      </c>
      <c r="F16" s="64">
        <v>154</v>
      </c>
    </row>
    <row r="17" spans="1:6" s="62" customFormat="1" ht="23.25" customHeight="1">
      <c r="A17" s="56">
        <v>13</v>
      </c>
      <c r="B17" s="60" t="s">
        <v>23</v>
      </c>
      <c r="C17" s="64">
        <v>41</v>
      </c>
      <c r="D17" s="64">
        <v>30</v>
      </c>
      <c r="E17" s="64">
        <v>61</v>
      </c>
      <c r="F17" s="64">
        <v>30</v>
      </c>
    </row>
    <row r="18" spans="1:6" ht="23.25" customHeight="1">
      <c r="A18" s="327" t="s">
        <v>3</v>
      </c>
      <c r="B18" s="327"/>
      <c r="C18" s="63">
        <f>SUM(C5:C17)</f>
        <v>2892</v>
      </c>
      <c r="D18" s="63">
        <f>SUM(D5:D17)</f>
        <v>1062</v>
      </c>
      <c r="E18" s="63">
        <f>SUM(E5:E17)</f>
        <v>7081</v>
      </c>
      <c r="F18" s="63">
        <f>SUM(F5:F17)</f>
        <v>2086</v>
      </c>
    </row>
  </sheetData>
  <mergeCells count="5">
    <mergeCell ref="A3:A4"/>
    <mergeCell ref="B3:B4"/>
    <mergeCell ref="A18:B18"/>
    <mergeCell ref="C3:D3"/>
    <mergeCell ref="E3:F3"/>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0"/>
  <sheetViews>
    <sheetView workbookViewId="0">
      <selection activeCell="I9" sqref="I9"/>
    </sheetView>
  </sheetViews>
  <sheetFormatPr defaultRowHeight="12.5"/>
  <sheetData>
    <row r="2" spans="2:15" ht="28">
      <c r="B2" t="s">
        <v>113</v>
      </c>
      <c r="E2" t="s">
        <v>113</v>
      </c>
      <c r="K2" s="59" t="s">
        <v>10</v>
      </c>
      <c r="L2" s="58">
        <v>6.5</v>
      </c>
      <c r="N2" s="65" t="s">
        <v>11</v>
      </c>
      <c r="O2" s="55">
        <v>2.7272727272727271</v>
      </c>
    </row>
    <row r="3" spans="2:15" ht="28">
      <c r="B3" s="68" t="s">
        <v>10</v>
      </c>
      <c r="C3" s="58">
        <v>0.83333333333333337</v>
      </c>
      <c r="D3" s="65" t="s">
        <v>11</v>
      </c>
      <c r="E3" s="68" t="s">
        <v>10</v>
      </c>
      <c r="F3" s="59" t="s">
        <v>10</v>
      </c>
      <c r="K3" s="59" t="s">
        <v>14</v>
      </c>
      <c r="L3" s="58">
        <v>2.1538461538461537</v>
      </c>
      <c r="N3" s="54" t="s">
        <v>19</v>
      </c>
      <c r="O3" s="55">
        <v>1.9523809523809523</v>
      </c>
    </row>
    <row r="4" spans="2:15" ht="28">
      <c r="B4" s="68" t="s">
        <v>15</v>
      </c>
      <c r="C4" s="58">
        <v>0.7407407407407407</v>
      </c>
      <c r="D4" s="54" t="s">
        <v>19</v>
      </c>
      <c r="E4" s="68" t="s">
        <v>15</v>
      </c>
      <c r="F4" s="59" t="s">
        <v>14</v>
      </c>
      <c r="H4" s="54" t="s">
        <v>15</v>
      </c>
      <c r="K4" s="59" t="s">
        <v>15</v>
      </c>
      <c r="L4" s="58">
        <v>1.4444444444444444</v>
      </c>
      <c r="N4" s="54" t="s">
        <v>15</v>
      </c>
      <c r="O4" s="55">
        <v>1.8235294117647058</v>
      </c>
    </row>
    <row r="5" spans="2:15" ht="14.5">
      <c r="B5" s="68" t="s">
        <v>18</v>
      </c>
      <c r="C5" s="58">
        <v>0.38095238095238093</v>
      </c>
      <c r="D5" s="54" t="s">
        <v>15</v>
      </c>
      <c r="E5" s="68" t="s">
        <v>18</v>
      </c>
      <c r="F5" s="59" t="s">
        <v>15</v>
      </c>
      <c r="K5" s="59" t="s">
        <v>18</v>
      </c>
      <c r="L5" s="58">
        <v>1.3809523809523809</v>
      </c>
      <c r="N5" s="54" t="s">
        <v>13</v>
      </c>
      <c r="O5" s="55">
        <v>0.83333333333333337</v>
      </c>
    </row>
    <row r="6" spans="2:15" ht="28">
      <c r="B6" s="68" t="s">
        <v>16</v>
      </c>
      <c r="C6" s="58">
        <v>0.35294117647058826</v>
      </c>
      <c r="D6" s="54" t="s">
        <v>13</v>
      </c>
      <c r="E6" s="68" t="s">
        <v>16</v>
      </c>
      <c r="F6" s="59" t="s">
        <v>18</v>
      </c>
      <c r="H6" s="54" t="s">
        <v>17</v>
      </c>
      <c r="K6" s="59" t="s">
        <v>16</v>
      </c>
      <c r="L6" s="58">
        <v>1.2941176470588236</v>
      </c>
      <c r="N6" s="54" t="s">
        <v>17</v>
      </c>
      <c r="O6" s="55">
        <v>0.8</v>
      </c>
    </row>
    <row r="7" spans="2:15" ht="28">
      <c r="B7" s="68" t="s">
        <v>12</v>
      </c>
      <c r="C7" s="58">
        <v>0.2857142857142857</v>
      </c>
      <c r="D7" s="54" t="s">
        <v>17</v>
      </c>
      <c r="E7" s="68" t="s">
        <v>12</v>
      </c>
      <c r="F7" s="59" t="s">
        <v>16</v>
      </c>
      <c r="H7" s="54" t="s">
        <v>18</v>
      </c>
      <c r="K7" s="59" t="s">
        <v>13</v>
      </c>
      <c r="L7" s="58">
        <v>1.2727272727272727</v>
      </c>
      <c r="N7" s="54" t="s">
        <v>18</v>
      </c>
      <c r="O7" s="55">
        <v>0.76923076923076927</v>
      </c>
    </row>
    <row r="8" spans="2:15" ht="28">
      <c r="B8" s="59" t="s">
        <v>17</v>
      </c>
      <c r="C8" s="58">
        <v>0.24</v>
      </c>
      <c r="D8" s="54" t="s">
        <v>18</v>
      </c>
      <c r="E8" s="59" t="s">
        <v>17</v>
      </c>
      <c r="F8" s="59" t="s">
        <v>13</v>
      </c>
      <c r="K8" s="59" t="s">
        <v>11</v>
      </c>
      <c r="L8" s="58">
        <v>1.2727272727272727</v>
      </c>
      <c r="N8" s="54" t="s">
        <v>21</v>
      </c>
      <c r="O8" s="55">
        <v>0.63636363636363635</v>
      </c>
    </row>
    <row r="9" spans="2:15" ht="28">
      <c r="B9" s="59" t="s">
        <v>21</v>
      </c>
      <c r="C9" s="58">
        <v>0.23333333333333334</v>
      </c>
      <c r="D9" s="54" t="s">
        <v>21</v>
      </c>
      <c r="E9" s="59" t="s">
        <v>21</v>
      </c>
      <c r="F9" s="59" t="s">
        <v>11</v>
      </c>
      <c r="K9" s="59" t="s">
        <v>17</v>
      </c>
      <c r="L9" s="58">
        <v>1.04</v>
      </c>
      <c r="N9" s="54" t="s">
        <v>12</v>
      </c>
      <c r="O9" s="55">
        <v>0.56666666666666665</v>
      </c>
    </row>
    <row r="10" spans="2:15" ht="28">
      <c r="B10" s="59" t="s">
        <v>14</v>
      </c>
      <c r="C10" s="58">
        <v>0.23076923076923078</v>
      </c>
      <c r="K10" s="59" t="s">
        <v>19</v>
      </c>
      <c r="L10" s="58">
        <v>0.73333333333333328</v>
      </c>
      <c r="N10" s="54" t="s">
        <v>16</v>
      </c>
      <c r="O10" s="55">
        <v>0.48148148148148145</v>
      </c>
    </row>
    <row r="11" spans="2:15" ht="26">
      <c r="B11" s="59" t="s">
        <v>19</v>
      </c>
      <c r="C11" s="58">
        <v>0.16666666666666666</v>
      </c>
      <c r="K11" s="59" t="s">
        <v>12</v>
      </c>
      <c r="L11" s="58">
        <v>0.61904761904761907</v>
      </c>
      <c r="N11" s="54" t="s">
        <v>14</v>
      </c>
      <c r="O11" s="55">
        <v>0.47619047619047616</v>
      </c>
    </row>
    <row r="12" spans="2:15" ht="28">
      <c r="B12" s="59" t="s">
        <v>13</v>
      </c>
      <c r="C12" s="58">
        <v>0.13636363636363635</v>
      </c>
      <c r="K12" s="59" t="s">
        <v>21</v>
      </c>
      <c r="L12" s="58">
        <v>0.16666666666666666</v>
      </c>
      <c r="N12" s="54" t="s">
        <v>23</v>
      </c>
      <c r="O12" s="55">
        <v>0</v>
      </c>
    </row>
    <row r="13" spans="2:15" ht="28">
      <c r="B13" s="59" t="s">
        <v>11</v>
      </c>
      <c r="C13" s="58">
        <v>9.0909090909090912E-2</v>
      </c>
      <c r="K13" s="59" t="s">
        <v>20</v>
      </c>
      <c r="L13" s="58">
        <v>0</v>
      </c>
      <c r="N13" s="54" t="s">
        <v>10</v>
      </c>
      <c r="O13" s="55">
        <v>0</v>
      </c>
    </row>
    <row r="14" spans="2:15" ht="42">
      <c r="B14" s="59" t="s">
        <v>23</v>
      </c>
      <c r="C14" s="58">
        <v>0</v>
      </c>
      <c r="K14" s="59" t="s">
        <v>23</v>
      </c>
      <c r="L14" s="58">
        <v>0</v>
      </c>
      <c r="N14" s="66" t="s">
        <v>20</v>
      </c>
      <c r="O14" s="55">
        <v>0</v>
      </c>
    </row>
    <row r="15" spans="2:15" ht="26">
      <c r="B15" s="57" t="s">
        <v>20</v>
      </c>
      <c r="C15" s="58">
        <v>0</v>
      </c>
    </row>
    <row r="16" spans="2:15">
      <c r="B16" s="69"/>
    </row>
    <row r="17" spans="2:2">
      <c r="B17" s="69"/>
    </row>
    <row r="18" spans="2:2">
      <c r="B18" s="69"/>
    </row>
    <row r="19" spans="2:2">
      <c r="B19" s="69"/>
    </row>
    <row r="20" spans="2:2">
      <c r="B20" s="69"/>
    </row>
  </sheetData>
  <sortState ref="N2:O20">
    <sortCondition descending="1" ref="O2:O20"/>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6"/>
  <sheetViews>
    <sheetView workbookViewId="0">
      <selection activeCell="K15" sqref="K15"/>
    </sheetView>
  </sheetViews>
  <sheetFormatPr defaultRowHeight="12.5"/>
  <cols>
    <col min="2" max="2" width="12.59765625" customWidth="1"/>
    <col min="5" max="6" width="8.69921875" style="78"/>
  </cols>
  <sheetData>
    <row r="2" spans="2:9" ht="26">
      <c r="B2" s="70" t="s">
        <v>21</v>
      </c>
      <c r="C2">
        <v>21</v>
      </c>
      <c r="E2" s="73" t="s">
        <v>19</v>
      </c>
      <c r="F2" s="72">
        <v>25</v>
      </c>
      <c r="H2" s="59" t="s">
        <v>21</v>
      </c>
      <c r="I2" s="72">
        <v>26</v>
      </c>
    </row>
    <row r="3" spans="2:9" ht="26">
      <c r="B3" s="65" t="s">
        <v>13</v>
      </c>
      <c r="C3">
        <v>20</v>
      </c>
      <c r="E3" s="73" t="s">
        <v>21</v>
      </c>
      <c r="F3" s="72">
        <v>24</v>
      </c>
      <c r="H3" s="59" t="s">
        <v>19</v>
      </c>
      <c r="I3" s="74">
        <v>17</v>
      </c>
    </row>
    <row r="4" spans="2:9" ht="26">
      <c r="B4" s="54" t="s">
        <v>17</v>
      </c>
      <c r="C4">
        <v>16</v>
      </c>
      <c r="E4" s="73" t="s">
        <v>17</v>
      </c>
      <c r="F4" s="74">
        <v>20</v>
      </c>
      <c r="H4" s="59" t="s">
        <v>15</v>
      </c>
      <c r="I4" s="74">
        <v>12</v>
      </c>
    </row>
    <row r="5" spans="2:9" ht="26">
      <c r="B5" s="54" t="s">
        <v>18</v>
      </c>
      <c r="C5">
        <v>13</v>
      </c>
      <c r="E5" s="73" t="s">
        <v>13</v>
      </c>
      <c r="F5" s="74">
        <v>19</v>
      </c>
      <c r="H5" s="59" t="s">
        <v>12</v>
      </c>
      <c r="I5" s="74">
        <v>12</v>
      </c>
    </row>
    <row r="6" spans="2:9" ht="26">
      <c r="B6" s="54" t="s">
        <v>19</v>
      </c>
      <c r="C6">
        <v>12</v>
      </c>
      <c r="E6" s="73" t="s">
        <v>12</v>
      </c>
      <c r="F6" s="74">
        <v>16</v>
      </c>
      <c r="H6" s="59" t="s">
        <v>18</v>
      </c>
      <c r="I6" s="74">
        <v>10</v>
      </c>
    </row>
    <row r="7" spans="2:9" ht="26">
      <c r="B7" s="54" t="s">
        <v>16</v>
      </c>
      <c r="C7">
        <v>12</v>
      </c>
      <c r="E7" s="73" t="s">
        <v>18</v>
      </c>
      <c r="F7" s="75">
        <v>13</v>
      </c>
      <c r="H7" s="59" t="s">
        <v>17</v>
      </c>
      <c r="I7" s="74">
        <v>9</v>
      </c>
    </row>
    <row r="8" spans="2:9" ht="26">
      <c r="B8" s="54" t="s">
        <v>14</v>
      </c>
      <c r="C8">
        <v>9</v>
      </c>
      <c r="E8" s="73" t="s">
        <v>16</v>
      </c>
      <c r="F8" s="74">
        <v>12</v>
      </c>
      <c r="H8" s="59" t="s">
        <v>13</v>
      </c>
      <c r="I8" s="74">
        <v>7</v>
      </c>
    </row>
    <row r="9" spans="2:9" ht="26">
      <c r="B9" s="54" t="s">
        <v>15</v>
      </c>
      <c r="C9">
        <v>6</v>
      </c>
      <c r="E9" s="76" t="s">
        <v>15</v>
      </c>
      <c r="F9" s="77">
        <v>11</v>
      </c>
      <c r="H9" s="59" t="s">
        <v>23</v>
      </c>
      <c r="I9" s="74">
        <v>6</v>
      </c>
    </row>
    <row r="10" spans="2:9" ht="14">
      <c r="B10" s="54" t="s">
        <v>12</v>
      </c>
      <c r="C10">
        <v>6</v>
      </c>
      <c r="E10" s="73" t="s">
        <v>14</v>
      </c>
      <c r="F10" s="74">
        <v>11</v>
      </c>
      <c r="H10" s="59" t="s">
        <v>11</v>
      </c>
      <c r="I10" s="79">
        <v>4</v>
      </c>
    </row>
    <row r="11" spans="2:9" ht="26">
      <c r="B11" s="54" t="s">
        <v>23</v>
      </c>
      <c r="C11">
        <v>6</v>
      </c>
      <c r="E11" s="73" t="s">
        <v>11</v>
      </c>
      <c r="F11" s="74">
        <v>10</v>
      </c>
      <c r="H11" s="59" t="s">
        <v>16</v>
      </c>
      <c r="I11" s="74">
        <v>4</v>
      </c>
    </row>
    <row r="12" spans="2:9" ht="26">
      <c r="B12" s="54" t="s">
        <v>10</v>
      </c>
      <c r="C12">
        <v>6</v>
      </c>
      <c r="E12" s="73" t="s">
        <v>23</v>
      </c>
      <c r="F12" s="74">
        <v>3</v>
      </c>
      <c r="H12" s="59" t="s">
        <v>14</v>
      </c>
      <c r="I12" s="72">
        <v>3</v>
      </c>
    </row>
    <row r="13" spans="2:9" ht="26">
      <c r="B13" s="54" t="s">
        <v>11</v>
      </c>
      <c r="C13">
        <v>4</v>
      </c>
      <c r="E13" s="73" t="s">
        <v>10</v>
      </c>
      <c r="F13" s="75">
        <v>2</v>
      </c>
      <c r="H13" s="59" t="s">
        <v>20</v>
      </c>
      <c r="I13" s="74">
        <v>1</v>
      </c>
    </row>
    <row r="14" spans="2:9" ht="28">
      <c r="B14" s="54" t="s">
        <v>20</v>
      </c>
      <c r="C14">
        <v>1</v>
      </c>
      <c r="E14" s="73" t="s">
        <v>20</v>
      </c>
      <c r="F14" s="74">
        <v>1</v>
      </c>
      <c r="H14" s="59" t="s">
        <v>10</v>
      </c>
      <c r="I14">
        <v>0</v>
      </c>
    </row>
    <row r="15" spans="2:9">
      <c r="B15" s="71"/>
    </row>
    <row r="16" spans="2:9">
      <c r="C16">
        <f>SUM(C2:C14)</f>
        <v>132</v>
      </c>
      <c r="F16">
        <f>SUM(F2:F14)</f>
        <v>167</v>
      </c>
      <c r="I16">
        <f>SUM(I2:I14)</f>
        <v>111</v>
      </c>
    </row>
  </sheetData>
  <sortState ref="H2:I15">
    <sortCondition descending="1" ref="I2:I15"/>
  </sortState>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4"/>
  <sheetViews>
    <sheetView workbookViewId="0">
      <selection activeCell="B2" sqref="B2:B4"/>
    </sheetView>
  </sheetViews>
  <sheetFormatPr defaultRowHeight="12.5"/>
  <sheetData>
    <row r="2" spans="2:5" ht="28">
      <c r="B2" s="82" t="s">
        <v>11</v>
      </c>
      <c r="C2" s="83">
        <v>30</v>
      </c>
      <c r="D2" s="81">
        <v>11</v>
      </c>
      <c r="E2">
        <v>2.7272727272727271</v>
      </c>
    </row>
    <row r="3" spans="2:5" ht="28">
      <c r="B3" s="84" t="s">
        <v>19</v>
      </c>
      <c r="C3" s="83">
        <v>41</v>
      </c>
      <c r="D3" s="81">
        <v>21</v>
      </c>
      <c r="E3">
        <v>1.9523809523809523</v>
      </c>
    </row>
    <row r="4" spans="2:5" ht="14.5">
      <c r="B4" s="84" t="s">
        <v>15</v>
      </c>
      <c r="C4" s="83">
        <v>31</v>
      </c>
      <c r="D4" s="81">
        <v>17</v>
      </c>
      <c r="E4">
        <v>1.8235294117647058</v>
      </c>
    </row>
    <row r="5" spans="2:5" ht="14.5">
      <c r="B5" s="84" t="s">
        <v>13</v>
      </c>
      <c r="C5" s="83">
        <v>5</v>
      </c>
      <c r="D5" s="81">
        <v>6</v>
      </c>
      <c r="E5">
        <v>0.83333333333333337</v>
      </c>
    </row>
    <row r="6" spans="2:5" ht="28">
      <c r="B6" s="84" t="s">
        <v>17</v>
      </c>
      <c r="C6" s="83">
        <v>24</v>
      </c>
      <c r="D6" s="81">
        <v>30</v>
      </c>
      <c r="E6">
        <v>0.8</v>
      </c>
    </row>
    <row r="7" spans="2:5" ht="14.5">
      <c r="B7" s="84" t="s">
        <v>18</v>
      </c>
      <c r="C7" s="83">
        <v>10</v>
      </c>
      <c r="D7" s="81">
        <v>13</v>
      </c>
      <c r="E7">
        <v>0.76923076923076927</v>
      </c>
    </row>
    <row r="8" spans="2:5" ht="28">
      <c r="B8" s="84" t="s">
        <v>21</v>
      </c>
      <c r="C8" s="83">
        <v>14</v>
      </c>
      <c r="D8" s="81">
        <v>22</v>
      </c>
      <c r="E8">
        <v>0.63636363636363635</v>
      </c>
    </row>
    <row r="9" spans="2:5" ht="28">
      <c r="B9" s="84" t="s">
        <v>12</v>
      </c>
      <c r="C9" s="83">
        <v>17</v>
      </c>
      <c r="D9" s="81">
        <v>30</v>
      </c>
      <c r="E9">
        <v>0.56666666666666665</v>
      </c>
    </row>
    <row r="10" spans="2:5" ht="28">
      <c r="B10" s="84" t="s">
        <v>16</v>
      </c>
      <c r="C10" s="83">
        <v>13</v>
      </c>
      <c r="D10" s="81">
        <v>27</v>
      </c>
      <c r="E10">
        <v>0.48148148148148145</v>
      </c>
    </row>
    <row r="11" spans="2:5" ht="14.5">
      <c r="B11" s="84" t="s">
        <v>14</v>
      </c>
      <c r="C11" s="83">
        <v>10</v>
      </c>
      <c r="D11" s="81">
        <v>21</v>
      </c>
      <c r="E11">
        <v>0.47619047619047616</v>
      </c>
    </row>
    <row r="12" spans="2:5" ht="28">
      <c r="B12" s="84" t="s">
        <v>23</v>
      </c>
      <c r="C12" s="83">
        <v>0</v>
      </c>
      <c r="D12" s="81">
        <v>25</v>
      </c>
      <c r="E12">
        <v>0</v>
      </c>
    </row>
    <row r="13" spans="2:5" ht="28">
      <c r="B13" s="84" t="s">
        <v>10</v>
      </c>
      <c r="C13" s="83">
        <v>0</v>
      </c>
      <c r="D13" s="81">
        <v>6</v>
      </c>
      <c r="E13">
        <v>0</v>
      </c>
    </row>
    <row r="14" spans="2:5" ht="42">
      <c r="B14" s="85" t="s">
        <v>20</v>
      </c>
      <c r="C14" s="83">
        <v>0</v>
      </c>
      <c r="D14" s="81">
        <v>1</v>
      </c>
      <c r="E14">
        <v>0</v>
      </c>
    </row>
  </sheetData>
  <sortState ref="B2:E14">
    <sortCondition descending="1" ref="E2:E14"/>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18"/>
  <sheetViews>
    <sheetView topLeftCell="A2" zoomScale="115" zoomScaleNormal="115" workbookViewId="0">
      <selection activeCell="C4" sqref="C4"/>
    </sheetView>
  </sheetViews>
  <sheetFormatPr defaultColWidth="9.09765625" defaultRowHeight="15.5"/>
  <cols>
    <col min="1" max="1" width="6.3984375" style="90" customWidth="1"/>
    <col min="2" max="2" width="16" style="90" customWidth="1"/>
    <col min="3" max="3" width="13.09765625" style="90" customWidth="1"/>
    <col min="4" max="4" width="15.09765625" style="90" customWidth="1"/>
    <col min="5" max="6" width="14.59765625" style="90" customWidth="1"/>
    <col min="7" max="7" width="9.09765625" style="90"/>
    <col min="8" max="8" width="13.09765625" style="90" bestFit="1" customWidth="1"/>
    <col min="9" max="16384" width="9.09765625" style="90"/>
  </cols>
  <sheetData>
    <row r="3" spans="1:8" ht="27" customHeight="1">
      <c r="A3" s="329" t="s">
        <v>0</v>
      </c>
      <c r="B3" s="329" t="s">
        <v>22</v>
      </c>
      <c r="C3" s="329" t="s">
        <v>149</v>
      </c>
      <c r="D3" s="329"/>
      <c r="E3" s="329" t="s">
        <v>107</v>
      </c>
      <c r="F3" s="329"/>
    </row>
    <row r="4" spans="1:8" ht="38.25" customHeight="1">
      <c r="A4" s="329"/>
      <c r="B4" s="329"/>
      <c r="C4" s="99" t="s">
        <v>108</v>
      </c>
      <c r="D4" s="99" t="s">
        <v>109</v>
      </c>
      <c r="E4" s="99" t="s">
        <v>108</v>
      </c>
      <c r="F4" s="99" t="s">
        <v>109</v>
      </c>
    </row>
    <row r="5" spans="1:8" s="96" customFormat="1" ht="27" customHeight="1">
      <c r="A5" s="93">
        <v>1</v>
      </c>
      <c r="B5" s="94" t="s">
        <v>10</v>
      </c>
      <c r="C5" s="95">
        <v>8</v>
      </c>
      <c r="D5" s="95">
        <v>0</v>
      </c>
      <c r="E5" s="95">
        <v>241</v>
      </c>
      <c r="F5" s="95">
        <v>118</v>
      </c>
      <c r="H5" s="97"/>
    </row>
    <row r="6" spans="1:8" s="96" customFormat="1" ht="27" customHeight="1">
      <c r="A6" s="93">
        <v>2</v>
      </c>
      <c r="B6" s="94" t="s">
        <v>14</v>
      </c>
      <c r="C6" s="95">
        <v>20</v>
      </c>
      <c r="D6" s="95">
        <v>0</v>
      </c>
      <c r="E6" s="95">
        <v>420</v>
      </c>
      <c r="F6" s="95">
        <v>235</v>
      </c>
      <c r="H6" s="97"/>
    </row>
    <row r="7" spans="1:8" s="96" customFormat="1" ht="27" customHeight="1">
      <c r="A7" s="93">
        <v>3</v>
      </c>
      <c r="B7" s="94" t="s">
        <v>15</v>
      </c>
      <c r="C7" s="95">
        <v>0</v>
      </c>
      <c r="D7" s="95">
        <v>0</v>
      </c>
      <c r="E7" s="95">
        <v>1388</v>
      </c>
      <c r="F7" s="95">
        <v>607</v>
      </c>
      <c r="H7" s="97"/>
    </row>
    <row r="8" spans="1:8" s="96" customFormat="1" ht="27" customHeight="1">
      <c r="A8" s="93">
        <v>4</v>
      </c>
      <c r="B8" s="94" t="s">
        <v>18</v>
      </c>
      <c r="C8" s="95">
        <v>8</v>
      </c>
      <c r="D8" s="95">
        <v>0</v>
      </c>
      <c r="E8" s="95">
        <v>859</v>
      </c>
      <c r="F8" s="95">
        <v>302</v>
      </c>
      <c r="H8" s="97"/>
    </row>
    <row r="9" spans="1:8" s="96" customFormat="1" ht="27" customHeight="1">
      <c r="A9" s="93">
        <v>5</v>
      </c>
      <c r="B9" s="94" t="s">
        <v>13</v>
      </c>
      <c r="C9" s="95">
        <v>57</v>
      </c>
      <c r="D9" s="95">
        <v>0</v>
      </c>
      <c r="E9" s="95">
        <v>1146</v>
      </c>
      <c r="F9" s="95">
        <v>415</v>
      </c>
      <c r="H9" s="97"/>
    </row>
    <row r="10" spans="1:8" s="96" customFormat="1" ht="27" customHeight="1">
      <c r="A10" s="93">
        <v>6</v>
      </c>
      <c r="B10" s="94" t="s">
        <v>11</v>
      </c>
      <c r="C10" s="95">
        <v>0</v>
      </c>
      <c r="D10" s="95">
        <v>0</v>
      </c>
      <c r="E10" s="95">
        <v>1518</v>
      </c>
      <c r="F10" s="95">
        <v>639</v>
      </c>
      <c r="H10" s="97"/>
    </row>
    <row r="11" spans="1:8" s="96" customFormat="1" ht="27" customHeight="1">
      <c r="A11" s="93">
        <v>7</v>
      </c>
      <c r="B11" s="94" t="s">
        <v>16</v>
      </c>
      <c r="C11" s="95">
        <v>22</v>
      </c>
      <c r="D11" s="95">
        <v>0</v>
      </c>
      <c r="E11" s="95">
        <v>735</v>
      </c>
      <c r="F11" s="95">
        <v>313</v>
      </c>
      <c r="H11" s="97"/>
    </row>
    <row r="12" spans="1:8" s="96" customFormat="1" ht="27" customHeight="1">
      <c r="A12" s="93">
        <v>8</v>
      </c>
      <c r="B12" s="94" t="s">
        <v>17</v>
      </c>
      <c r="C12" s="95">
        <v>0</v>
      </c>
      <c r="D12" s="95">
        <v>0</v>
      </c>
      <c r="E12" s="95">
        <v>3350</v>
      </c>
      <c r="F12" s="95">
        <v>820</v>
      </c>
      <c r="H12" s="97"/>
    </row>
    <row r="13" spans="1:8" s="96" customFormat="1" ht="27" customHeight="1">
      <c r="A13" s="93">
        <v>9</v>
      </c>
      <c r="B13" s="94" t="s">
        <v>19</v>
      </c>
      <c r="C13" s="95">
        <v>59</v>
      </c>
      <c r="D13" s="95">
        <v>0</v>
      </c>
      <c r="E13" s="95">
        <v>1571</v>
      </c>
      <c r="F13" s="95">
        <v>633</v>
      </c>
      <c r="H13" s="97"/>
    </row>
    <row r="14" spans="1:8" s="96" customFormat="1" ht="27" customHeight="1">
      <c r="A14" s="93">
        <v>10</v>
      </c>
      <c r="B14" s="94" t="s">
        <v>12</v>
      </c>
      <c r="C14" s="95">
        <v>246</v>
      </c>
      <c r="D14" s="95">
        <v>0</v>
      </c>
      <c r="E14" s="95">
        <v>1482</v>
      </c>
      <c r="F14" s="95">
        <v>499</v>
      </c>
      <c r="H14" s="97"/>
    </row>
    <row r="15" spans="1:8" s="96" customFormat="1" ht="27" customHeight="1">
      <c r="A15" s="93">
        <v>11</v>
      </c>
      <c r="B15" s="94" t="s">
        <v>21</v>
      </c>
      <c r="C15" s="95">
        <v>3</v>
      </c>
      <c r="D15" s="95">
        <v>0</v>
      </c>
      <c r="E15" s="95">
        <v>1025</v>
      </c>
      <c r="F15" s="95">
        <v>586</v>
      </c>
      <c r="H15" s="97"/>
    </row>
    <row r="16" spans="1:8" ht="27" customHeight="1">
      <c r="A16" s="103">
        <v>12</v>
      </c>
      <c r="B16" s="104" t="s">
        <v>20</v>
      </c>
      <c r="C16" s="105">
        <v>3</v>
      </c>
      <c r="D16" s="105">
        <v>0</v>
      </c>
      <c r="E16" s="105">
        <v>37</v>
      </c>
      <c r="F16" s="105">
        <v>20</v>
      </c>
      <c r="H16" s="106"/>
    </row>
    <row r="17" spans="1:8" ht="27" customHeight="1">
      <c r="A17" s="103">
        <v>13</v>
      </c>
      <c r="B17" s="104" t="s">
        <v>23</v>
      </c>
      <c r="C17" s="105">
        <v>0</v>
      </c>
      <c r="D17" s="105">
        <v>0</v>
      </c>
      <c r="E17" s="105">
        <v>168</v>
      </c>
      <c r="F17" s="105">
        <v>57</v>
      </c>
      <c r="H17" s="106"/>
    </row>
    <row r="18" spans="1:8" ht="27" customHeight="1">
      <c r="A18" s="330" t="s">
        <v>3</v>
      </c>
      <c r="B18" s="330"/>
      <c r="C18" s="91">
        <f>SUM(C5:C17)</f>
        <v>426</v>
      </c>
      <c r="D18" s="91">
        <f t="shared" ref="D18:F18" si="0">SUM(D5:D17)</f>
        <v>0</v>
      </c>
      <c r="E18" s="91">
        <f t="shared" si="0"/>
        <v>13940</v>
      </c>
      <c r="F18" s="91">
        <f t="shared" si="0"/>
        <v>5244</v>
      </c>
    </row>
  </sheetData>
  <mergeCells count="5">
    <mergeCell ref="A3:A4"/>
    <mergeCell ref="B3:B4"/>
    <mergeCell ref="E3:F3"/>
    <mergeCell ref="A18:B18"/>
    <mergeCell ref="C3:D3"/>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0"/>
  <sheetViews>
    <sheetView workbookViewId="0">
      <pane xSplit="3" ySplit="3" topLeftCell="D14" activePane="bottomRight" state="frozen"/>
      <selection pane="topRight" activeCell="F1" sqref="F1"/>
      <selection pane="bottomLeft" activeCell="A4" sqref="A4"/>
      <selection pane="bottomRight" activeCell="E20" sqref="E20"/>
    </sheetView>
  </sheetViews>
  <sheetFormatPr defaultColWidth="17.296875" defaultRowHeight="22.5" customHeight="1"/>
  <cols>
    <col min="1" max="1" width="7.296875" style="402" customWidth="1"/>
    <col min="2" max="2" width="15.296875" style="372" customWidth="1"/>
    <col min="3" max="3" width="10.3984375" style="372" customWidth="1"/>
    <col min="4" max="4" width="13.09765625" style="402" customWidth="1"/>
    <col min="5" max="5" width="86.59765625" style="402" customWidth="1"/>
    <col min="6" max="6" width="10.69921875" style="402" customWidth="1"/>
    <col min="7" max="7" width="17.296875" style="372" hidden="1" customWidth="1"/>
    <col min="8" max="9" width="0" style="372" hidden="1" customWidth="1"/>
    <col min="10" max="16384" width="17.296875" style="372"/>
  </cols>
  <sheetData>
    <row r="1" spans="1:12" ht="32.25" customHeight="1">
      <c r="A1" s="371" t="s">
        <v>337</v>
      </c>
      <c r="B1" s="371"/>
      <c r="C1" s="371"/>
      <c r="D1" s="371"/>
      <c r="E1" s="371"/>
      <c r="F1" s="371"/>
    </row>
    <row r="2" spans="1:12" ht="21" customHeight="1">
      <c r="A2" s="373" t="s">
        <v>0</v>
      </c>
      <c r="B2" s="373" t="s">
        <v>22</v>
      </c>
      <c r="C2" s="374" t="s">
        <v>333</v>
      </c>
      <c r="D2" s="375"/>
      <c r="E2" s="376"/>
      <c r="F2" s="377" t="s">
        <v>95</v>
      </c>
    </row>
    <row r="3" spans="1:12" s="380" customFormat="1" ht="54" customHeight="1">
      <c r="A3" s="373"/>
      <c r="B3" s="373"/>
      <c r="C3" s="378" t="s">
        <v>88</v>
      </c>
      <c r="D3" s="378" t="s">
        <v>89</v>
      </c>
      <c r="E3" s="378" t="s">
        <v>87</v>
      </c>
      <c r="F3" s="379"/>
    </row>
    <row r="4" spans="1:12" s="380" customFormat="1" ht="30.75" customHeight="1">
      <c r="A4" s="381">
        <v>1</v>
      </c>
      <c r="B4" s="82" t="s">
        <v>14</v>
      </c>
      <c r="C4" s="382">
        <v>0</v>
      </c>
      <c r="D4" s="383">
        <v>0</v>
      </c>
      <c r="E4" s="100" t="s">
        <v>123</v>
      </c>
      <c r="F4" s="382">
        <v>109</v>
      </c>
      <c r="G4" s="380">
        <v>4</v>
      </c>
      <c r="H4" s="380">
        <v>11</v>
      </c>
      <c r="I4" s="384">
        <f t="shared" ref="I4:I16" si="0">C4/H4</f>
        <v>0</v>
      </c>
      <c r="J4" s="380">
        <v>11</v>
      </c>
      <c r="K4" s="385">
        <v>13</v>
      </c>
      <c r="L4" s="380">
        <f>F4/J4</f>
        <v>9.9090909090909083</v>
      </c>
    </row>
    <row r="5" spans="1:12" s="390" customFormat="1" ht="30.75" customHeight="1">
      <c r="A5" s="386">
        <v>2</v>
      </c>
      <c r="B5" s="54" t="s">
        <v>18</v>
      </c>
      <c r="C5" s="387">
        <v>1</v>
      </c>
      <c r="D5" s="388">
        <f>C5/21</f>
        <v>4.7619047619047616E-2</v>
      </c>
      <c r="E5" s="389" t="s">
        <v>133</v>
      </c>
      <c r="F5" s="387">
        <v>426</v>
      </c>
      <c r="G5" s="390">
        <v>6</v>
      </c>
      <c r="H5" s="390">
        <v>21</v>
      </c>
      <c r="I5" s="391">
        <f t="shared" si="0"/>
        <v>4.7619047619047616E-2</v>
      </c>
      <c r="J5" s="390">
        <v>19</v>
      </c>
      <c r="K5" s="392">
        <v>21</v>
      </c>
      <c r="L5" s="390">
        <f t="shared" ref="L5:L17" si="1">F5/J5</f>
        <v>22.421052631578949</v>
      </c>
    </row>
    <row r="6" spans="1:12" s="390" customFormat="1" ht="30.75" customHeight="1">
      <c r="A6" s="386">
        <v>3</v>
      </c>
      <c r="B6" s="54" t="s">
        <v>19</v>
      </c>
      <c r="C6" s="387">
        <v>1</v>
      </c>
      <c r="D6" s="388">
        <f>C6/30</f>
        <v>3.3333333333333333E-2</v>
      </c>
      <c r="E6" s="393" t="s">
        <v>131</v>
      </c>
      <c r="F6" s="387">
        <v>422</v>
      </c>
      <c r="G6" s="390">
        <v>12</v>
      </c>
      <c r="H6" s="390">
        <v>17</v>
      </c>
      <c r="I6" s="391">
        <f t="shared" si="0"/>
        <v>5.8823529411764705E-2</v>
      </c>
      <c r="J6" s="390">
        <v>22</v>
      </c>
      <c r="K6" s="392">
        <v>26</v>
      </c>
      <c r="L6" s="390">
        <f t="shared" si="1"/>
        <v>19.181818181818183</v>
      </c>
    </row>
    <row r="7" spans="1:12" s="390" customFormat="1" ht="30.75" customHeight="1">
      <c r="A7" s="386">
        <v>4</v>
      </c>
      <c r="B7" s="54" t="s">
        <v>17</v>
      </c>
      <c r="C7" s="387">
        <v>0</v>
      </c>
      <c r="D7" s="388">
        <f>C7/25</f>
        <v>0</v>
      </c>
      <c r="E7" s="393" t="s">
        <v>116</v>
      </c>
      <c r="F7" s="387">
        <v>934</v>
      </c>
      <c r="G7" s="390">
        <v>13</v>
      </c>
      <c r="H7" s="390">
        <v>21</v>
      </c>
      <c r="I7" s="391">
        <f t="shared" si="0"/>
        <v>0</v>
      </c>
      <c r="J7" s="390">
        <v>21</v>
      </c>
      <c r="K7" s="392">
        <v>25</v>
      </c>
      <c r="L7" s="390">
        <f t="shared" si="1"/>
        <v>44.476190476190474</v>
      </c>
    </row>
    <row r="8" spans="1:12" s="390" customFormat="1" ht="30.75" customHeight="1">
      <c r="A8" s="386">
        <v>5</v>
      </c>
      <c r="B8" s="54" t="s">
        <v>21</v>
      </c>
      <c r="C8" s="387">
        <v>0</v>
      </c>
      <c r="D8" s="388">
        <f>C8/30</f>
        <v>0</v>
      </c>
      <c r="E8" s="393" t="s">
        <v>116</v>
      </c>
      <c r="F8" s="387">
        <v>405</v>
      </c>
      <c r="G8" s="390">
        <v>12</v>
      </c>
      <c r="H8" s="390">
        <v>30</v>
      </c>
      <c r="I8" s="391">
        <f t="shared" si="0"/>
        <v>0</v>
      </c>
      <c r="J8" s="390">
        <v>21</v>
      </c>
      <c r="K8" s="392">
        <v>26</v>
      </c>
      <c r="L8" s="390">
        <f t="shared" si="1"/>
        <v>19.285714285714285</v>
      </c>
    </row>
    <row r="9" spans="1:12" s="390" customFormat="1" ht="30.75" customHeight="1">
      <c r="A9" s="386">
        <v>6</v>
      </c>
      <c r="B9" s="54" t="s">
        <v>15</v>
      </c>
      <c r="C9" s="387">
        <v>0</v>
      </c>
      <c r="D9" s="388">
        <f>C9/27</f>
        <v>0</v>
      </c>
      <c r="E9" s="394" t="s">
        <v>120</v>
      </c>
      <c r="F9" s="387">
        <v>252</v>
      </c>
      <c r="G9" s="390">
        <v>21</v>
      </c>
      <c r="H9" s="390">
        <v>30</v>
      </c>
      <c r="I9" s="391">
        <f t="shared" si="0"/>
        <v>0</v>
      </c>
      <c r="J9" s="390">
        <v>15</v>
      </c>
      <c r="K9" s="392">
        <v>23</v>
      </c>
      <c r="L9" s="390">
        <f t="shared" si="1"/>
        <v>16.8</v>
      </c>
    </row>
    <row r="10" spans="1:12" s="390" customFormat="1" ht="30.75" customHeight="1">
      <c r="A10" s="386">
        <v>7</v>
      </c>
      <c r="B10" s="54" t="s">
        <v>11</v>
      </c>
      <c r="C10" s="387">
        <v>45</v>
      </c>
      <c r="D10" s="388">
        <f>C10/H10</f>
        <v>1.6666666666666667</v>
      </c>
      <c r="E10" s="389" t="s">
        <v>338</v>
      </c>
      <c r="F10" s="387">
        <v>210</v>
      </c>
      <c r="G10" s="390">
        <v>6</v>
      </c>
      <c r="H10" s="390">
        <v>27</v>
      </c>
      <c r="I10" s="391">
        <f t="shared" si="0"/>
        <v>1.6666666666666667</v>
      </c>
      <c r="J10" s="390">
        <v>5</v>
      </c>
      <c r="K10" s="392">
        <v>7</v>
      </c>
      <c r="L10" s="390">
        <f t="shared" si="1"/>
        <v>42</v>
      </c>
    </row>
    <row r="11" spans="1:12" s="380" customFormat="1" ht="30.75" customHeight="1">
      <c r="A11" s="381">
        <v>8</v>
      </c>
      <c r="B11" s="84" t="s">
        <v>23</v>
      </c>
      <c r="C11" s="382">
        <v>0</v>
      </c>
      <c r="D11" s="383">
        <f>C11/6</f>
        <v>0</v>
      </c>
      <c r="E11" s="395" t="s">
        <v>339</v>
      </c>
      <c r="F11" s="382">
        <v>52</v>
      </c>
      <c r="G11" s="380">
        <v>16</v>
      </c>
      <c r="H11" s="380">
        <v>25</v>
      </c>
      <c r="I11" s="384">
        <f t="shared" si="0"/>
        <v>0</v>
      </c>
      <c r="J11" s="380">
        <v>5</v>
      </c>
      <c r="K11" s="385">
        <v>6</v>
      </c>
      <c r="L11" s="380">
        <f t="shared" si="1"/>
        <v>10.4</v>
      </c>
    </row>
    <row r="12" spans="1:12" s="390" customFormat="1" ht="30.75" customHeight="1">
      <c r="A12" s="386">
        <v>9</v>
      </c>
      <c r="B12" s="54" t="s">
        <v>10</v>
      </c>
      <c r="C12" s="387">
        <v>0</v>
      </c>
      <c r="D12" s="388">
        <f>C12/6</f>
        <v>0</v>
      </c>
      <c r="E12" s="393" t="s">
        <v>124</v>
      </c>
      <c r="F12" s="387">
        <v>21</v>
      </c>
      <c r="G12" s="390">
        <v>9</v>
      </c>
      <c r="H12" s="390">
        <v>13</v>
      </c>
      <c r="I12" s="391">
        <f t="shared" si="0"/>
        <v>0</v>
      </c>
      <c r="J12" s="390">
        <v>5</v>
      </c>
      <c r="K12" s="392">
        <v>6</v>
      </c>
      <c r="L12" s="390">
        <f t="shared" si="1"/>
        <v>4.2</v>
      </c>
    </row>
    <row r="13" spans="1:12" s="390" customFormat="1" ht="30.75" customHeight="1">
      <c r="A13" s="386">
        <v>10</v>
      </c>
      <c r="B13" s="54" t="s">
        <v>12</v>
      </c>
      <c r="C13" s="387">
        <v>2</v>
      </c>
      <c r="D13" s="388">
        <f>C13/21</f>
        <v>9.5238095238095233E-2</v>
      </c>
      <c r="E13" s="393" t="s">
        <v>340</v>
      </c>
      <c r="F13" s="387">
        <v>277</v>
      </c>
      <c r="G13" s="390">
        <v>20</v>
      </c>
      <c r="H13" s="390">
        <v>22</v>
      </c>
      <c r="I13" s="391">
        <f t="shared" si="0"/>
        <v>9.0909090909090912E-2</v>
      </c>
      <c r="J13" s="390">
        <v>19</v>
      </c>
      <c r="K13" s="392">
        <v>15</v>
      </c>
      <c r="L13" s="390">
        <f t="shared" si="1"/>
        <v>14.578947368421053</v>
      </c>
    </row>
    <row r="14" spans="1:12" s="390" customFormat="1" ht="30.75" customHeight="1">
      <c r="A14" s="386">
        <v>11</v>
      </c>
      <c r="B14" s="54" t="s">
        <v>16</v>
      </c>
      <c r="C14" s="387">
        <v>1</v>
      </c>
      <c r="D14" s="388">
        <f>C14/17</f>
        <v>5.8823529411764705E-2</v>
      </c>
      <c r="E14" s="393" t="s">
        <v>143</v>
      </c>
      <c r="F14" s="387">
        <v>135</v>
      </c>
      <c r="G14" s="390">
        <v>6</v>
      </c>
      <c r="H14" s="390">
        <v>6</v>
      </c>
      <c r="I14" s="391">
        <f t="shared" si="0"/>
        <v>0.16666666666666666</v>
      </c>
      <c r="J14" s="390">
        <v>14</v>
      </c>
      <c r="K14" s="392">
        <v>14</v>
      </c>
      <c r="L14" s="390">
        <f t="shared" si="1"/>
        <v>9.6428571428571423</v>
      </c>
    </row>
    <row r="15" spans="1:12" s="380" customFormat="1" ht="30.75" customHeight="1">
      <c r="A15" s="381">
        <v>12</v>
      </c>
      <c r="B15" s="84" t="s">
        <v>13</v>
      </c>
      <c r="C15" s="382">
        <v>0</v>
      </c>
      <c r="D15" s="383">
        <f>C15/22</f>
        <v>0</v>
      </c>
      <c r="E15" s="396" t="s">
        <v>119</v>
      </c>
      <c r="F15" s="382">
        <v>554</v>
      </c>
      <c r="G15" s="380">
        <v>6</v>
      </c>
      <c r="H15" s="380">
        <v>6</v>
      </c>
      <c r="I15" s="384">
        <f t="shared" si="0"/>
        <v>0</v>
      </c>
      <c r="J15" s="380">
        <v>16</v>
      </c>
      <c r="K15" s="385">
        <v>21</v>
      </c>
      <c r="L15" s="380">
        <f t="shared" si="1"/>
        <v>34.625</v>
      </c>
    </row>
    <row r="16" spans="1:12" s="380" customFormat="1" ht="30.75" customHeight="1">
      <c r="A16" s="381">
        <v>13</v>
      </c>
      <c r="B16" s="85" t="s">
        <v>20</v>
      </c>
      <c r="C16" s="382">
        <v>0</v>
      </c>
      <c r="D16" s="383">
        <v>0</v>
      </c>
      <c r="E16" s="396" t="s">
        <v>96</v>
      </c>
      <c r="F16" s="382">
        <v>11</v>
      </c>
      <c r="G16" s="380">
        <v>1</v>
      </c>
      <c r="H16" s="380">
        <v>1</v>
      </c>
      <c r="I16" s="384">
        <f t="shared" si="0"/>
        <v>0</v>
      </c>
      <c r="J16" s="380">
        <v>1</v>
      </c>
      <c r="K16" s="385">
        <v>1</v>
      </c>
      <c r="L16" s="380">
        <f t="shared" si="1"/>
        <v>11</v>
      </c>
    </row>
    <row r="17" spans="1:12" ht="30.75" customHeight="1">
      <c r="A17" s="397" t="s">
        <v>3</v>
      </c>
      <c r="B17" s="398"/>
      <c r="C17" s="399">
        <f>SUM(C4:C16)</f>
        <v>50</v>
      </c>
      <c r="D17" s="400">
        <f>C17/230</f>
        <v>0.21739130434782608</v>
      </c>
      <c r="E17" s="400" t="s">
        <v>341</v>
      </c>
      <c r="F17" s="399">
        <f>SUM(F4:F16)</f>
        <v>3808</v>
      </c>
      <c r="G17" s="399">
        <f t="shared" ref="G17:H17" si="2">SUM(G4:G16)</f>
        <v>132</v>
      </c>
      <c r="H17" s="399">
        <f t="shared" si="2"/>
        <v>230</v>
      </c>
      <c r="I17" s="401"/>
      <c r="J17" s="380">
        <v>229</v>
      </c>
      <c r="K17" s="385">
        <f t="shared" ref="K17" si="3">F17/J17</f>
        <v>16.62882096069869</v>
      </c>
      <c r="L17" s="380">
        <f t="shared" si="1"/>
        <v>16.62882096069869</v>
      </c>
    </row>
    <row r="18" spans="1:12" ht="33" customHeight="1">
      <c r="A18" s="277" t="s">
        <v>111</v>
      </c>
      <c r="B18" s="278"/>
      <c r="C18" s="278"/>
      <c r="D18" s="278"/>
      <c r="E18" s="278"/>
      <c r="F18" s="278"/>
    </row>
    <row r="19" spans="1:12" ht="22.5" customHeight="1">
      <c r="F19" s="402">
        <v>2750</v>
      </c>
    </row>
    <row r="20" spans="1:12" ht="22.5" customHeight="1">
      <c r="F20" s="403">
        <f>F17-F19</f>
        <v>1058</v>
      </c>
    </row>
  </sheetData>
  <mergeCells count="7">
    <mergeCell ref="A18:F18"/>
    <mergeCell ref="A1:F1"/>
    <mergeCell ref="A2:A3"/>
    <mergeCell ref="B2:B3"/>
    <mergeCell ref="C2:E2"/>
    <mergeCell ref="F2:F3"/>
    <mergeCell ref="A17:B17"/>
  </mergeCells>
  <pageMargins left="0.33" right="0.25" top="0.27" bottom="0.2" header="0.2" footer="0.2"/>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8"/>
  <sheetViews>
    <sheetView tabSelected="1" topLeftCell="A3" workbookViewId="0">
      <selection activeCell="E10" sqref="E10"/>
    </sheetView>
  </sheetViews>
  <sheetFormatPr defaultColWidth="17.296875" defaultRowHeight="22.5" customHeight="1"/>
  <cols>
    <col min="1" max="1" width="6" style="443" customWidth="1"/>
    <col min="2" max="2" width="14.09765625" style="406" customWidth="1"/>
    <col min="3" max="3" width="11.8984375" style="406" customWidth="1"/>
    <col min="4" max="4" width="11.09765625" style="443" customWidth="1"/>
    <col min="5" max="5" width="89.59765625" style="443" customWidth="1"/>
    <col min="6" max="6" width="10.59765625" style="443" customWidth="1"/>
    <col min="7" max="7" width="12.8984375" style="443" hidden="1" customWidth="1"/>
    <col min="8" max="9" width="0" style="406" hidden="1" customWidth="1"/>
    <col min="10" max="12" width="8.296875" style="406" customWidth="1"/>
    <col min="13" max="16384" width="17.296875" style="406"/>
  </cols>
  <sheetData>
    <row r="1" spans="1:12" ht="30.75" customHeight="1">
      <c r="A1" s="404" t="s">
        <v>151</v>
      </c>
      <c r="B1" s="404"/>
      <c r="C1" s="404"/>
      <c r="D1" s="404"/>
      <c r="E1" s="404"/>
      <c r="F1" s="404"/>
      <c r="G1" s="405"/>
    </row>
    <row r="2" spans="1:12" ht="18.649999999999999" customHeight="1">
      <c r="A2" s="407" t="s">
        <v>0</v>
      </c>
      <c r="B2" s="407" t="s">
        <v>86</v>
      </c>
      <c r="C2" s="407" t="s">
        <v>342</v>
      </c>
      <c r="D2" s="407"/>
      <c r="E2" s="407"/>
      <c r="F2" s="408" t="s">
        <v>102</v>
      </c>
      <c r="G2" s="409"/>
    </row>
    <row r="3" spans="1:12" s="413" customFormat="1" ht="52" customHeight="1">
      <c r="A3" s="407"/>
      <c r="B3" s="407"/>
      <c r="C3" s="410" t="s">
        <v>115</v>
      </c>
      <c r="D3" s="410" t="s">
        <v>91</v>
      </c>
      <c r="E3" s="410" t="s">
        <v>90</v>
      </c>
      <c r="F3" s="411"/>
      <c r="G3" s="412"/>
    </row>
    <row r="4" spans="1:12" s="420" customFormat="1" ht="27" customHeight="1">
      <c r="A4" s="414">
        <v>1</v>
      </c>
      <c r="B4" s="59" t="s">
        <v>10</v>
      </c>
      <c r="C4" s="415">
        <v>1</v>
      </c>
      <c r="D4" s="416">
        <f>C4/6</f>
        <v>0.16666666666666666</v>
      </c>
      <c r="E4" s="417" t="s">
        <v>343</v>
      </c>
      <c r="F4" s="418">
        <v>28</v>
      </c>
      <c r="G4" s="419">
        <v>2</v>
      </c>
      <c r="H4" s="420">
        <v>6</v>
      </c>
      <c r="I4" s="420">
        <f t="shared" ref="I4:I16" si="0">C4/H4</f>
        <v>0.16666666666666666</v>
      </c>
      <c r="J4" s="420">
        <v>5</v>
      </c>
      <c r="K4" s="421">
        <v>6</v>
      </c>
      <c r="L4" s="421">
        <f>F4/J4</f>
        <v>5.6</v>
      </c>
    </row>
    <row r="5" spans="1:12" s="420" customFormat="1" ht="27" customHeight="1">
      <c r="A5" s="414">
        <v>2</v>
      </c>
      <c r="B5" s="59" t="s">
        <v>15</v>
      </c>
      <c r="C5" s="415">
        <v>1</v>
      </c>
      <c r="D5" s="416">
        <f>C5/27</f>
        <v>3.7037037037037035E-2</v>
      </c>
      <c r="E5" s="417" t="s">
        <v>129</v>
      </c>
      <c r="F5" s="418">
        <v>122</v>
      </c>
      <c r="G5" s="422">
        <v>11</v>
      </c>
      <c r="H5" s="420">
        <v>27</v>
      </c>
      <c r="I5" s="420">
        <f t="shared" si="0"/>
        <v>3.7037037037037035E-2</v>
      </c>
      <c r="J5" s="420">
        <v>14</v>
      </c>
      <c r="K5" s="421">
        <v>27</v>
      </c>
      <c r="L5" s="421">
        <f t="shared" ref="L5:L17" si="1">F5/J5</f>
        <v>8.7142857142857135</v>
      </c>
    </row>
    <row r="6" spans="1:12" s="420" customFormat="1" ht="27" customHeight="1">
      <c r="A6" s="414">
        <v>3</v>
      </c>
      <c r="B6" s="59" t="s">
        <v>17</v>
      </c>
      <c r="C6" s="415">
        <v>0</v>
      </c>
      <c r="D6" s="416">
        <f>C6/25</f>
        <v>0</v>
      </c>
      <c r="E6" s="423" t="s">
        <v>125</v>
      </c>
      <c r="F6" s="418">
        <v>168</v>
      </c>
      <c r="G6" s="419">
        <v>13</v>
      </c>
      <c r="H6" s="420">
        <v>21</v>
      </c>
      <c r="I6" s="420">
        <f t="shared" si="0"/>
        <v>0</v>
      </c>
      <c r="J6" s="420">
        <v>20</v>
      </c>
      <c r="K6" s="421">
        <v>23</v>
      </c>
      <c r="L6" s="421">
        <f t="shared" si="1"/>
        <v>8.4</v>
      </c>
    </row>
    <row r="7" spans="1:12" s="420" customFormat="1" ht="27" customHeight="1">
      <c r="A7" s="414">
        <v>4</v>
      </c>
      <c r="B7" s="59" t="s">
        <v>14</v>
      </c>
      <c r="C7" s="415">
        <v>1</v>
      </c>
      <c r="D7" s="416">
        <f>C7/13</f>
        <v>7.6923076923076927E-2</v>
      </c>
      <c r="E7" s="423" t="s">
        <v>141</v>
      </c>
      <c r="F7" s="418">
        <v>76</v>
      </c>
      <c r="G7" s="424">
        <v>12</v>
      </c>
      <c r="H7" s="420">
        <v>17</v>
      </c>
      <c r="I7" s="420">
        <f t="shared" si="0"/>
        <v>5.8823529411764705E-2</v>
      </c>
      <c r="J7" s="420">
        <v>10</v>
      </c>
      <c r="K7" s="421">
        <v>10</v>
      </c>
      <c r="L7" s="421">
        <f t="shared" si="1"/>
        <v>7.6</v>
      </c>
    </row>
    <row r="8" spans="1:12" s="420" customFormat="1" ht="27" customHeight="1">
      <c r="A8" s="414">
        <v>5</v>
      </c>
      <c r="B8" s="59" t="s">
        <v>16</v>
      </c>
      <c r="C8" s="415">
        <v>0</v>
      </c>
      <c r="D8" s="416">
        <f>C8/17</f>
        <v>0</v>
      </c>
      <c r="E8" s="423" t="s">
        <v>120</v>
      </c>
      <c r="F8" s="418">
        <v>85</v>
      </c>
      <c r="G8" s="424">
        <v>16</v>
      </c>
      <c r="H8" s="420">
        <v>21</v>
      </c>
      <c r="I8" s="420">
        <f t="shared" si="0"/>
        <v>0</v>
      </c>
      <c r="J8" s="420">
        <v>15</v>
      </c>
      <c r="K8" s="421">
        <v>15</v>
      </c>
      <c r="L8" s="421">
        <f t="shared" si="1"/>
        <v>5.666666666666667</v>
      </c>
    </row>
    <row r="9" spans="1:12" s="420" customFormat="1" ht="27" customHeight="1">
      <c r="A9" s="414">
        <v>6</v>
      </c>
      <c r="B9" s="59" t="s">
        <v>12</v>
      </c>
      <c r="C9" s="415">
        <v>0</v>
      </c>
      <c r="D9" s="416">
        <f>C9/21</f>
        <v>0</v>
      </c>
      <c r="E9" s="423" t="s">
        <v>121</v>
      </c>
      <c r="F9" s="418">
        <v>116</v>
      </c>
      <c r="G9" s="424">
        <v>20</v>
      </c>
      <c r="H9" s="420">
        <v>25</v>
      </c>
      <c r="I9" s="420">
        <f t="shared" si="0"/>
        <v>0</v>
      </c>
      <c r="J9" s="420">
        <v>20</v>
      </c>
      <c r="K9" s="421">
        <v>20</v>
      </c>
      <c r="L9" s="421">
        <f t="shared" si="1"/>
        <v>5.8</v>
      </c>
    </row>
    <row r="10" spans="1:12" s="420" customFormat="1" ht="27" customHeight="1">
      <c r="A10" s="414">
        <v>7</v>
      </c>
      <c r="B10" s="59" t="s">
        <v>18</v>
      </c>
      <c r="C10" s="415">
        <v>1</v>
      </c>
      <c r="D10" s="416">
        <f>C10/21</f>
        <v>4.7619047619047616E-2</v>
      </c>
      <c r="E10" s="423" t="s">
        <v>134</v>
      </c>
      <c r="F10" s="418">
        <v>112</v>
      </c>
      <c r="G10" s="425">
        <v>24</v>
      </c>
      <c r="H10" s="420">
        <v>30</v>
      </c>
      <c r="I10" s="420">
        <f t="shared" si="0"/>
        <v>3.3333333333333333E-2</v>
      </c>
      <c r="J10" s="420">
        <v>19</v>
      </c>
      <c r="K10" s="421">
        <v>20</v>
      </c>
      <c r="L10" s="421">
        <f t="shared" si="1"/>
        <v>5.8947368421052628</v>
      </c>
    </row>
    <row r="11" spans="1:12" s="420" customFormat="1" ht="27" customHeight="1">
      <c r="A11" s="414">
        <v>8</v>
      </c>
      <c r="B11" s="57" t="s">
        <v>21</v>
      </c>
      <c r="C11" s="426">
        <v>0</v>
      </c>
      <c r="D11" s="416">
        <f>C11/30</f>
        <v>0</v>
      </c>
      <c r="E11" s="423" t="s">
        <v>116</v>
      </c>
      <c r="F11" s="418">
        <v>201</v>
      </c>
      <c r="G11" s="424">
        <v>11</v>
      </c>
      <c r="H11" s="420">
        <v>13</v>
      </c>
      <c r="I11" s="420">
        <f t="shared" si="0"/>
        <v>0</v>
      </c>
      <c r="J11" s="420">
        <v>21</v>
      </c>
      <c r="K11" s="421">
        <v>29</v>
      </c>
      <c r="L11" s="421">
        <f t="shared" si="1"/>
        <v>9.5714285714285712</v>
      </c>
    </row>
    <row r="12" spans="1:12" s="420" customFormat="1" ht="27" customHeight="1">
      <c r="A12" s="414">
        <v>9</v>
      </c>
      <c r="B12" s="59" t="s">
        <v>19</v>
      </c>
      <c r="C12" s="415">
        <v>1</v>
      </c>
      <c r="D12" s="416">
        <f>C12/30</f>
        <v>3.3333333333333333E-2</v>
      </c>
      <c r="E12" s="417" t="s">
        <v>140</v>
      </c>
      <c r="F12" s="427">
        <v>158</v>
      </c>
      <c r="G12" s="428">
        <v>25</v>
      </c>
      <c r="H12" s="420">
        <v>30</v>
      </c>
      <c r="I12" s="420">
        <f t="shared" si="0"/>
        <v>3.3333333333333333E-2</v>
      </c>
      <c r="J12" s="420">
        <v>22</v>
      </c>
      <c r="K12" s="421">
        <v>24</v>
      </c>
      <c r="L12" s="421">
        <f t="shared" si="1"/>
        <v>7.1818181818181817</v>
      </c>
    </row>
    <row r="13" spans="1:12" s="413" customFormat="1" ht="27" customHeight="1">
      <c r="A13" s="429">
        <v>10</v>
      </c>
      <c r="B13" s="101" t="s">
        <v>13</v>
      </c>
      <c r="C13" s="430">
        <v>2</v>
      </c>
      <c r="D13" s="431">
        <f>C13/22</f>
        <v>9.0909090909090912E-2</v>
      </c>
      <c r="E13" s="432" t="s">
        <v>127</v>
      </c>
      <c r="F13" s="433">
        <v>122</v>
      </c>
      <c r="G13" s="434">
        <v>19</v>
      </c>
      <c r="H13" s="413">
        <v>22</v>
      </c>
      <c r="I13" s="413">
        <f t="shared" si="0"/>
        <v>9.0909090909090912E-2</v>
      </c>
      <c r="J13" s="413">
        <v>6</v>
      </c>
      <c r="K13" s="435">
        <v>20</v>
      </c>
      <c r="L13" s="435">
        <f t="shared" si="1"/>
        <v>20.333333333333332</v>
      </c>
    </row>
    <row r="14" spans="1:12" s="420" customFormat="1" ht="27" customHeight="1">
      <c r="A14" s="414">
        <v>11</v>
      </c>
      <c r="B14" s="59" t="s">
        <v>11</v>
      </c>
      <c r="C14" s="415">
        <v>1</v>
      </c>
      <c r="D14" s="416">
        <f>C14/11</f>
        <v>9.0909090909090912E-2</v>
      </c>
      <c r="E14" s="423" t="s">
        <v>344</v>
      </c>
      <c r="F14" s="436">
        <v>67</v>
      </c>
      <c r="G14" s="424">
        <v>10</v>
      </c>
      <c r="H14" s="420">
        <v>11</v>
      </c>
      <c r="I14" s="420">
        <f t="shared" si="0"/>
        <v>9.0909090909090912E-2</v>
      </c>
      <c r="J14" s="420">
        <v>9</v>
      </c>
      <c r="K14" s="421">
        <v>11</v>
      </c>
      <c r="L14" s="421">
        <f t="shared" si="1"/>
        <v>7.4444444444444446</v>
      </c>
    </row>
    <row r="15" spans="1:12" s="413" customFormat="1" ht="27" customHeight="1">
      <c r="A15" s="429">
        <v>12</v>
      </c>
      <c r="B15" s="101" t="s">
        <v>23</v>
      </c>
      <c r="C15" s="430">
        <v>0</v>
      </c>
      <c r="D15" s="431">
        <f>C15/6</f>
        <v>0</v>
      </c>
      <c r="E15" s="432" t="s">
        <v>124</v>
      </c>
      <c r="F15" s="437">
        <v>28</v>
      </c>
      <c r="G15" s="434">
        <v>3</v>
      </c>
      <c r="H15" s="413">
        <v>6</v>
      </c>
      <c r="I15" s="413">
        <f t="shared" si="0"/>
        <v>0</v>
      </c>
      <c r="J15" s="413">
        <v>6</v>
      </c>
      <c r="K15" s="435">
        <v>6</v>
      </c>
      <c r="L15" s="435">
        <f t="shared" si="1"/>
        <v>4.666666666666667</v>
      </c>
    </row>
    <row r="16" spans="1:12" s="413" customFormat="1" ht="27" customHeight="1">
      <c r="A16" s="429">
        <v>13</v>
      </c>
      <c r="B16" s="101" t="s">
        <v>20</v>
      </c>
      <c r="C16" s="430">
        <v>0</v>
      </c>
      <c r="D16" s="431">
        <v>0</v>
      </c>
      <c r="E16" s="432" t="s">
        <v>118</v>
      </c>
      <c r="F16" s="437">
        <v>3</v>
      </c>
      <c r="G16" s="434">
        <v>1</v>
      </c>
      <c r="H16" s="413">
        <v>1</v>
      </c>
      <c r="I16" s="413">
        <f t="shared" si="0"/>
        <v>0</v>
      </c>
      <c r="J16" s="413">
        <v>0</v>
      </c>
      <c r="K16" s="435">
        <v>0</v>
      </c>
      <c r="L16" s="435" t="e">
        <f t="shared" si="1"/>
        <v>#DIV/0!</v>
      </c>
    </row>
    <row r="17" spans="1:14" ht="27" customHeight="1">
      <c r="A17" s="438" t="s">
        <v>3</v>
      </c>
      <c r="B17" s="439"/>
      <c r="C17" s="440">
        <f>SUM(C4:C16)</f>
        <v>8</v>
      </c>
      <c r="D17" s="441">
        <f>C17/230</f>
        <v>3.4782608695652174E-2</v>
      </c>
      <c r="E17" s="441" t="s">
        <v>345</v>
      </c>
      <c r="F17" s="442">
        <f>SUM(F4:F16)</f>
        <v>1286</v>
      </c>
      <c r="G17" s="442">
        <f>SUM(G4:G16)</f>
        <v>167</v>
      </c>
      <c r="H17" s="442">
        <f>SUM(H4:H16)</f>
        <v>230</v>
      </c>
      <c r="J17" s="406">
        <v>229</v>
      </c>
      <c r="K17" s="435">
        <f t="shared" ref="K17" si="2">F17/J17</f>
        <v>5.6157205240174672</v>
      </c>
      <c r="L17" s="435">
        <f t="shared" si="1"/>
        <v>5.6157205240174672</v>
      </c>
    </row>
    <row r="18" spans="1:14" ht="25.5" customHeight="1">
      <c r="A18" s="279" t="s">
        <v>114</v>
      </c>
      <c r="B18" s="280"/>
      <c r="C18" s="280"/>
      <c r="D18" s="280"/>
      <c r="E18" s="280"/>
      <c r="F18" s="280"/>
      <c r="G18" s="260"/>
      <c r="H18" s="87"/>
      <c r="I18" s="87"/>
      <c r="J18" s="87"/>
      <c r="K18" s="87"/>
      <c r="L18" s="87"/>
      <c r="M18" s="87"/>
      <c r="N18" s="87"/>
    </row>
  </sheetData>
  <mergeCells count="7">
    <mergeCell ref="A18:F18"/>
    <mergeCell ref="A1:F1"/>
    <mergeCell ref="A2:A3"/>
    <mergeCell ref="B2:B3"/>
    <mergeCell ref="C2:E2"/>
    <mergeCell ref="F2:F3"/>
    <mergeCell ref="A17:B17"/>
  </mergeCells>
  <pageMargins left="0.44" right="0.2" top="0.26" bottom="0.28000000000000003" header="0.2"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9"/>
  <sheetViews>
    <sheetView workbookViewId="0">
      <pane xSplit="3" ySplit="4" topLeftCell="D13" activePane="bottomRight" state="frozen"/>
      <selection pane="topRight" activeCell="F1" sqref="F1"/>
      <selection pane="bottomLeft" activeCell="A4" sqref="A4"/>
      <selection pane="bottomRight" activeCell="E20" sqref="E20"/>
    </sheetView>
  </sheetViews>
  <sheetFormatPr defaultColWidth="17.296875" defaultRowHeight="13"/>
  <cols>
    <col min="1" max="1" width="6.59765625" style="443" customWidth="1"/>
    <col min="2" max="2" width="15.69921875" style="406" customWidth="1"/>
    <col min="3" max="3" width="12.296875" style="406" customWidth="1"/>
    <col min="4" max="4" width="14.8984375" style="443" customWidth="1"/>
    <col min="5" max="5" width="83.59765625" style="443" customWidth="1"/>
    <col min="6" max="6" width="9.296875" style="443" customWidth="1"/>
    <col min="7" max="7" width="13" style="443" hidden="1" customWidth="1"/>
    <col min="8" max="8" width="17.296875" style="406" hidden="1" customWidth="1"/>
    <col min="9" max="9" width="0" style="406" hidden="1" customWidth="1"/>
    <col min="10" max="12" width="10.3984375" style="406" customWidth="1"/>
    <col min="13" max="16384" width="17.296875" style="406"/>
  </cols>
  <sheetData>
    <row r="1" spans="1:12" ht="21.75" customHeight="1">
      <c r="A1" s="444" t="s">
        <v>150</v>
      </c>
      <c r="B1" s="444"/>
      <c r="C1" s="444"/>
      <c r="D1" s="444"/>
      <c r="E1" s="444"/>
      <c r="F1" s="444"/>
      <c r="G1" s="445"/>
    </row>
    <row r="2" spans="1:12" ht="5.5" customHeight="1">
      <c r="A2" s="445"/>
      <c r="B2" s="445"/>
      <c r="C2" s="445"/>
      <c r="D2" s="445"/>
      <c r="E2" s="445"/>
      <c r="F2" s="445"/>
      <c r="G2" s="445"/>
    </row>
    <row r="3" spans="1:12" ht="25.5" customHeight="1">
      <c r="A3" s="407" t="s">
        <v>0</v>
      </c>
      <c r="B3" s="407" t="s">
        <v>22</v>
      </c>
      <c r="C3" s="438" t="s">
        <v>342</v>
      </c>
      <c r="D3" s="446"/>
      <c r="E3" s="439"/>
      <c r="F3" s="408" t="s">
        <v>103</v>
      </c>
      <c r="G3" s="409"/>
    </row>
    <row r="4" spans="1:12" s="413" customFormat="1" ht="30" customHeight="1">
      <c r="A4" s="407"/>
      <c r="B4" s="407"/>
      <c r="C4" s="447" t="s">
        <v>93</v>
      </c>
      <c r="D4" s="447" t="s">
        <v>94</v>
      </c>
      <c r="E4" s="447" t="s">
        <v>92</v>
      </c>
      <c r="F4" s="411"/>
      <c r="G4" s="448"/>
    </row>
    <row r="5" spans="1:12" s="420" customFormat="1" ht="27.75" customHeight="1">
      <c r="A5" s="414">
        <v>1</v>
      </c>
      <c r="B5" s="59" t="s">
        <v>10</v>
      </c>
      <c r="C5" s="449">
        <v>0</v>
      </c>
      <c r="D5" s="416">
        <f>C5/5</f>
        <v>0</v>
      </c>
      <c r="E5" s="417" t="s">
        <v>124</v>
      </c>
      <c r="F5" s="449">
        <v>268</v>
      </c>
      <c r="G5" s="450"/>
      <c r="H5" s="420">
        <v>6</v>
      </c>
      <c r="I5" s="420">
        <f t="shared" ref="I5:I17" si="0">C5/H5</f>
        <v>0</v>
      </c>
      <c r="J5" s="420">
        <v>5</v>
      </c>
      <c r="K5" s="421">
        <v>0</v>
      </c>
      <c r="L5" s="421">
        <f>F5/J5</f>
        <v>53.6</v>
      </c>
    </row>
    <row r="6" spans="1:12" s="413" customFormat="1" ht="27.75" customHeight="1">
      <c r="A6" s="429">
        <v>2</v>
      </c>
      <c r="B6" s="101" t="s">
        <v>14</v>
      </c>
      <c r="C6" s="451">
        <v>0</v>
      </c>
      <c r="D6" s="431">
        <f>C6/11</f>
        <v>0</v>
      </c>
      <c r="E6" s="432" t="s">
        <v>117</v>
      </c>
      <c r="F6" s="451">
        <v>191</v>
      </c>
      <c r="G6" s="452">
        <v>3</v>
      </c>
      <c r="H6" s="413">
        <v>13</v>
      </c>
      <c r="I6" s="413">
        <f t="shared" si="0"/>
        <v>0</v>
      </c>
      <c r="J6" s="413">
        <v>11</v>
      </c>
      <c r="K6" s="435">
        <v>1</v>
      </c>
      <c r="L6" s="435">
        <f t="shared" ref="L6:L18" si="1">F6/J6</f>
        <v>17.363636363636363</v>
      </c>
    </row>
    <row r="7" spans="1:12" s="420" customFormat="1" ht="27.75" customHeight="1">
      <c r="A7" s="414">
        <v>3</v>
      </c>
      <c r="B7" s="59" t="s">
        <v>17</v>
      </c>
      <c r="C7" s="415">
        <v>0</v>
      </c>
      <c r="D7" s="416">
        <f>C7/21</f>
        <v>0</v>
      </c>
      <c r="E7" s="423" t="s">
        <v>346</v>
      </c>
      <c r="F7" s="449">
        <v>359</v>
      </c>
      <c r="G7" s="453">
        <v>12</v>
      </c>
      <c r="H7" s="420">
        <v>27</v>
      </c>
      <c r="I7" s="420">
        <f t="shared" si="0"/>
        <v>0</v>
      </c>
      <c r="J7" s="420">
        <v>21</v>
      </c>
      <c r="K7" s="421">
        <v>14</v>
      </c>
      <c r="L7" s="421">
        <f t="shared" si="1"/>
        <v>17.095238095238095</v>
      </c>
    </row>
    <row r="8" spans="1:12" s="420" customFormat="1" ht="27.75" customHeight="1">
      <c r="A8" s="414">
        <v>4</v>
      </c>
      <c r="B8" s="59" t="s">
        <v>18</v>
      </c>
      <c r="C8" s="449">
        <v>0</v>
      </c>
      <c r="D8" s="416">
        <f>C8/20</f>
        <v>0</v>
      </c>
      <c r="E8" s="423" t="s">
        <v>121</v>
      </c>
      <c r="F8" s="449">
        <v>298</v>
      </c>
      <c r="G8" s="453">
        <v>10</v>
      </c>
      <c r="H8" s="420">
        <v>21</v>
      </c>
      <c r="I8" s="420">
        <f t="shared" si="0"/>
        <v>0</v>
      </c>
      <c r="J8" s="420">
        <v>20</v>
      </c>
      <c r="K8" s="421">
        <v>8</v>
      </c>
      <c r="L8" s="421">
        <f t="shared" si="1"/>
        <v>14.9</v>
      </c>
    </row>
    <row r="9" spans="1:12" s="413" customFormat="1" ht="27.75" customHeight="1">
      <c r="A9" s="429">
        <v>5</v>
      </c>
      <c r="B9" s="101" t="s">
        <v>19</v>
      </c>
      <c r="C9" s="451">
        <v>0</v>
      </c>
      <c r="D9" s="431">
        <f>C9/23</f>
        <v>0</v>
      </c>
      <c r="E9" s="102" t="s">
        <v>122</v>
      </c>
      <c r="F9" s="451">
        <v>456</v>
      </c>
      <c r="G9" s="454">
        <v>7</v>
      </c>
      <c r="H9" s="413">
        <v>22</v>
      </c>
      <c r="I9" s="413">
        <f t="shared" si="0"/>
        <v>0</v>
      </c>
      <c r="J9" s="413">
        <v>23</v>
      </c>
      <c r="K9" s="435">
        <v>26</v>
      </c>
      <c r="L9" s="435">
        <f t="shared" si="1"/>
        <v>19.826086956521738</v>
      </c>
    </row>
    <row r="10" spans="1:12" s="420" customFormat="1" ht="27.75" customHeight="1">
      <c r="A10" s="414">
        <v>6</v>
      </c>
      <c r="B10" s="59" t="s">
        <v>15</v>
      </c>
      <c r="C10" s="449">
        <v>0</v>
      </c>
      <c r="D10" s="416">
        <f>C10/15</f>
        <v>0</v>
      </c>
      <c r="E10" s="455" t="s">
        <v>120</v>
      </c>
      <c r="F10" s="449">
        <v>198</v>
      </c>
      <c r="G10" s="456">
        <v>4</v>
      </c>
      <c r="H10" s="420">
        <v>11</v>
      </c>
      <c r="I10" s="420">
        <f t="shared" si="0"/>
        <v>0</v>
      </c>
      <c r="J10" s="420">
        <v>15</v>
      </c>
      <c r="K10" s="421">
        <v>16</v>
      </c>
      <c r="L10" s="421">
        <f t="shared" si="1"/>
        <v>13.2</v>
      </c>
    </row>
    <row r="11" spans="1:12" s="420" customFormat="1" ht="27.75" customHeight="1">
      <c r="A11" s="414">
        <v>7</v>
      </c>
      <c r="B11" s="59" t="s">
        <v>21</v>
      </c>
      <c r="C11" s="449">
        <v>2</v>
      </c>
      <c r="D11" s="416">
        <f>C11/21</f>
        <v>9.5238095238095233E-2</v>
      </c>
      <c r="E11" s="417" t="s">
        <v>145</v>
      </c>
      <c r="F11" s="449">
        <v>279</v>
      </c>
      <c r="G11" s="453">
        <v>4</v>
      </c>
      <c r="H11" s="420">
        <v>17</v>
      </c>
      <c r="I11" s="420">
        <f t="shared" si="0"/>
        <v>0.11764705882352941</v>
      </c>
      <c r="J11" s="420">
        <v>20</v>
      </c>
      <c r="K11" s="421">
        <v>28</v>
      </c>
      <c r="L11" s="421">
        <f t="shared" si="1"/>
        <v>13.95</v>
      </c>
    </row>
    <row r="12" spans="1:12" s="420" customFormat="1" ht="27.75" customHeight="1">
      <c r="A12" s="414">
        <v>8</v>
      </c>
      <c r="B12" s="59" t="s">
        <v>16</v>
      </c>
      <c r="C12" s="449">
        <v>8</v>
      </c>
      <c r="D12" s="416">
        <f>C12/15</f>
        <v>0.53333333333333333</v>
      </c>
      <c r="E12" s="455" t="s">
        <v>147</v>
      </c>
      <c r="F12" s="449">
        <v>225</v>
      </c>
      <c r="G12" s="453">
        <v>9</v>
      </c>
      <c r="H12" s="420">
        <v>25</v>
      </c>
      <c r="I12" s="420">
        <f t="shared" si="0"/>
        <v>0.32</v>
      </c>
      <c r="J12" s="420">
        <v>9</v>
      </c>
      <c r="K12" s="421">
        <v>11</v>
      </c>
      <c r="L12" s="421">
        <f t="shared" si="1"/>
        <v>25</v>
      </c>
    </row>
    <row r="13" spans="1:12" s="420" customFormat="1" ht="27.75" customHeight="1">
      <c r="A13" s="414">
        <v>9</v>
      </c>
      <c r="B13" s="59" t="s">
        <v>12</v>
      </c>
      <c r="C13" s="449">
        <v>0</v>
      </c>
      <c r="D13" s="416">
        <f>C13/20</f>
        <v>0</v>
      </c>
      <c r="E13" s="455" t="s">
        <v>126</v>
      </c>
      <c r="F13" s="449">
        <v>349</v>
      </c>
      <c r="G13" s="453">
        <v>17</v>
      </c>
      <c r="H13" s="420">
        <v>30</v>
      </c>
      <c r="I13" s="420">
        <f t="shared" si="0"/>
        <v>0</v>
      </c>
      <c r="J13" s="420">
        <v>18</v>
      </c>
      <c r="K13" s="421">
        <v>16</v>
      </c>
      <c r="L13" s="421">
        <f t="shared" si="1"/>
        <v>19.388888888888889</v>
      </c>
    </row>
    <row r="14" spans="1:12" s="420" customFormat="1" ht="27.75" customHeight="1">
      <c r="A14" s="414">
        <v>10</v>
      </c>
      <c r="B14" s="59" t="s">
        <v>11</v>
      </c>
      <c r="C14" s="449">
        <v>2</v>
      </c>
      <c r="D14" s="416">
        <f>C14/9</f>
        <v>0.22222222222222221</v>
      </c>
      <c r="E14" s="423" t="s">
        <v>136</v>
      </c>
      <c r="F14" s="449">
        <v>80</v>
      </c>
      <c r="G14" s="453">
        <v>12</v>
      </c>
      <c r="H14" s="420">
        <v>21</v>
      </c>
      <c r="I14" s="420">
        <f t="shared" si="0"/>
        <v>9.5238095238095233E-2</v>
      </c>
      <c r="J14" s="420">
        <v>7</v>
      </c>
      <c r="K14" s="421">
        <v>11</v>
      </c>
      <c r="L14" s="421">
        <f t="shared" si="1"/>
        <v>11.428571428571429</v>
      </c>
    </row>
    <row r="15" spans="1:12" s="420" customFormat="1" ht="27.75" customHeight="1">
      <c r="A15" s="414">
        <v>11</v>
      </c>
      <c r="B15" s="59" t="s">
        <v>13</v>
      </c>
      <c r="C15" s="449">
        <v>2</v>
      </c>
      <c r="D15" s="416">
        <f>C15/16</f>
        <v>0.125</v>
      </c>
      <c r="E15" s="455" t="s">
        <v>138</v>
      </c>
      <c r="F15" s="449">
        <v>190</v>
      </c>
      <c r="G15" s="428">
        <v>26</v>
      </c>
      <c r="H15" s="420">
        <v>30</v>
      </c>
      <c r="I15" s="420">
        <f t="shared" si="0"/>
        <v>6.6666666666666666E-2</v>
      </c>
      <c r="J15" s="420">
        <v>14</v>
      </c>
      <c r="K15" s="421">
        <v>19</v>
      </c>
      <c r="L15" s="421">
        <f t="shared" si="1"/>
        <v>13.571428571428571</v>
      </c>
    </row>
    <row r="16" spans="1:12" s="413" customFormat="1" ht="27.75" customHeight="1">
      <c r="A16" s="429">
        <v>12</v>
      </c>
      <c r="B16" s="101" t="s">
        <v>20</v>
      </c>
      <c r="C16" s="451">
        <v>0</v>
      </c>
      <c r="D16" s="431">
        <f>C16/1</f>
        <v>0</v>
      </c>
      <c r="E16" s="457" t="s">
        <v>96</v>
      </c>
      <c r="F16" s="451">
        <v>2</v>
      </c>
      <c r="G16" s="454">
        <v>1</v>
      </c>
      <c r="H16" s="413">
        <v>1</v>
      </c>
      <c r="I16" s="413">
        <f t="shared" si="0"/>
        <v>0</v>
      </c>
      <c r="J16" s="413">
        <v>1</v>
      </c>
      <c r="K16" s="435">
        <v>1</v>
      </c>
      <c r="L16" s="435">
        <f t="shared" si="1"/>
        <v>2</v>
      </c>
    </row>
    <row r="17" spans="1:12" s="413" customFormat="1" ht="27.75" customHeight="1">
      <c r="A17" s="429">
        <v>13</v>
      </c>
      <c r="B17" s="101" t="s">
        <v>23</v>
      </c>
      <c r="C17" s="451">
        <v>0</v>
      </c>
      <c r="D17" s="431">
        <f>C17/5</f>
        <v>0</v>
      </c>
      <c r="E17" s="432" t="s">
        <v>124</v>
      </c>
      <c r="F17" s="451">
        <v>21</v>
      </c>
      <c r="G17" s="454">
        <v>6</v>
      </c>
      <c r="H17" s="413">
        <v>6</v>
      </c>
      <c r="I17" s="413">
        <f t="shared" si="0"/>
        <v>0</v>
      </c>
      <c r="J17" s="413">
        <v>5</v>
      </c>
      <c r="K17" s="435">
        <v>6</v>
      </c>
      <c r="L17" s="435">
        <f t="shared" si="1"/>
        <v>4.2</v>
      </c>
    </row>
    <row r="18" spans="1:12" ht="27.75" customHeight="1">
      <c r="A18" s="407" t="s">
        <v>3</v>
      </c>
      <c r="B18" s="407"/>
      <c r="C18" s="458">
        <f>SUM(C5:C17)</f>
        <v>14</v>
      </c>
      <c r="D18" s="441">
        <f>C18/230</f>
        <v>6.0869565217391307E-2</v>
      </c>
      <c r="E18" s="441" t="s">
        <v>148</v>
      </c>
      <c r="F18" s="459">
        <f>SUM(F5:F17)</f>
        <v>2916</v>
      </c>
      <c r="G18" s="460">
        <f>SUM(G5:G17)</f>
        <v>111</v>
      </c>
      <c r="H18" s="459">
        <f>SUM(H5:H17)</f>
        <v>230</v>
      </c>
      <c r="J18" s="406">
        <v>229</v>
      </c>
      <c r="K18" s="435">
        <f t="shared" ref="K18" si="2">F18/J18</f>
        <v>12.733624454148472</v>
      </c>
      <c r="L18" s="435">
        <f t="shared" si="1"/>
        <v>12.733624454148472</v>
      </c>
    </row>
    <row r="19" spans="1:12" ht="36.75" customHeight="1">
      <c r="A19" s="281" t="s">
        <v>112</v>
      </c>
      <c r="B19" s="282"/>
      <c r="C19" s="282"/>
      <c r="D19" s="282"/>
      <c r="E19" s="282"/>
      <c r="F19" s="282"/>
      <c r="G19" s="86"/>
    </row>
  </sheetData>
  <mergeCells count="7">
    <mergeCell ref="A19:F19"/>
    <mergeCell ref="A1:F1"/>
    <mergeCell ref="A3:A4"/>
    <mergeCell ref="B3:B4"/>
    <mergeCell ref="C3:E3"/>
    <mergeCell ref="F3:F4"/>
    <mergeCell ref="A18:B18"/>
  </mergeCells>
  <pageMargins left="0.48" right="0.2" top="0.33" bottom="0.2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topLeftCell="A3" zoomScaleNormal="100" zoomScaleSheetLayoutView="70" workbookViewId="0">
      <selection activeCell="M21" sqref="M21"/>
    </sheetView>
  </sheetViews>
  <sheetFormatPr defaultRowHeight="15" customHeight="1"/>
  <cols>
    <col min="1" max="1" width="4.8984375" style="209" customWidth="1"/>
    <col min="2" max="2" width="17.296875" style="209" customWidth="1"/>
    <col min="3" max="5" width="7.69921875" style="209" customWidth="1"/>
    <col min="6" max="6" width="11.296875" style="209" customWidth="1"/>
    <col min="7" max="7" width="8.69921875" style="209" customWidth="1"/>
    <col min="8" max="8" width="7.8984375" style="209" customWidth="1"/>
    <col min="9" max="9" width="7.69921875" style="209" customWidth="1"/>
    <col min="10" max="10" width="11.59765625" style="254" customWidth="1"/>
    <col min="11" max="11" width="9.3984375" style="209" customWidth="1"/>
    <col min="12" max="12" width="9" style="209" customWidth="1"/>
    <col min="13" max="13" width="9.296875" style="209" customWidth="1"/>
    <col min="14" max="14" width="20.59765625" style="209" hidden="1" customWidth="1"/>
    <col min="15" max="16" width="9.09765625" style="209" customWidth="1"/>
    <col min="17" max="17" width="12" style="209" hidden="1" customWidth="1"/>
    <col min="18" max="18" width="11.09765625" style="209" hidden="1" customWidth="1"/>
    <col min="19" max="19" width="12.59765625" style="209" hidden="1" customWidth="1"/>
    <col min="20" max="20" width="7.69921875" style="209" hidden="1" customWidth="1"/>
    <col min="21" max="22" width="9.09765625" style="209" hidden="1" customWidth="1"/>
    <col min="23" max="23" width="28.09765625" style="209" hidden="1" customWidth="1"/>
    <col min="24" max="24" width="11.09765625" style="209" hidden="1" customWidth="1"/>
    <col min="25" max="25" width="12.59765625" style="209" hidden="1" customWidth="1"/>
    <col min="26" max="26" width="7.3984375" style="209" hidden="1" customWidth="1"/>
    <col min="27" max="33" width="9.09765625" style="209" hidden="1" customWidth="1"/>
    <col min="34" max="41" width="9.09765625" style="209" customWidth="1"/>
    <col min="42" max="195" width="9.09765625" style="209"/>
    <col min="196" max="196" width="4.8984375" style="209" customWidth="1"/>
    <col min="197" max="197" width="18.59765625" style="209" customWidth="1"/>
    <col min="198" max="205" width="7.69921875" style="209" customWidth="1"/>
    <col min="206" max="207" width="6.69921875" style="209" customWidth="1"/>
    <col min="208" max="208" width="9.69921875" style="209" customWidth="1"/>
    <col min="209" max="209" width="9.09765625" style="209" customWidth="1"/>
    <col min="210" max="210" width="10.3984375" style="209" customWidth="1"/>
    <col min="211" max="216" width="9.09765625" style="209" customWidth="1"/>
    <col min="217" max="217" width="13.3984375" style="209" customWidth="1"/>
    <col min="218" max="218" width="7.8984375" style="209" customWidth="1"/>
    <col min="219" max="219" width="9.59765625" style="209" customWidth="1"/>
    <col min="220" max="226" width="7.69921875" style="209" customWidth="1"/>
    <col min="227" max="228" width="6.69921875" style="209" customWidth="1"/>
    <col min="229" max="229" width="9.69921875" style="209" customWidth="1"/>
    <col min="230" max="230" width="9.09765625" style="209" customWidth="1"/>
    <col min="231" max="231" width="10.3984375" style="209" customWidth="1"/>
    <col min="232" max="237" width="9.09765625" style="209" customWidth="1"/>
    <col min="238" max="238" width="13.3984375" style="209" customWidth="1"/>
    <col min="239" max="239" width="7.8984375" style="209" customWidth="1"/>
    <col min="240" max="240" width="8.69921875" style="209" customWidth="1"/>
    <col min="241" max="244" width="7.69921875" style="209" customWidth="1"/>
    <col min="245" max="245" width="8.69921875" style="209" customWidth="1"/>
    <col min="246" max="250" width="7.69921875" style="209" customWidth="1"/>
    <col min="251" max="251" width="7.59765625" style="209" customWidth="1"/>
    <col min="252" max="252" width="7.09765625" style="209" customWidth="1"/>
    <col min="253" max="253" width="7.59765625" style="209" customWidth="1"/>
    <col min="254" max="254" width="7.09765625" style="209" customWidth="1"/>
    <col min="255" max="255" width="7.3984375" style="209" customWidth="1"/>
    <col min="256" max="256" width="7.59765625" style="209" customWidth="1"/>
    <col min="257" max="257" width="7.8984375" style="209" customWidth="1"/>
    <col min="258" max="258" width="8" style="209" customWidth="1"/>
    <col min="259" max="259" width="9.296875" style="209" customWidth="1"/>
    <col min="260" max="260" width="9" style="209" customWidth="1"/>
    <col min="261" max="262" width="7.69921875" style="209" customWidth="1"/>
    <col min="263" max="263" width="7.59765625" style="209" customWidth="1"/>
    <col min="264" max="265" width="7.69921875" style="209" customWidth="1"/>
    <col min="266" max="266" width="7.59765625" style="209" customWidth="1"/>
    <col min="267" max="269" width="0" style="209" hidden="1" customWidth="1"/>
    <col min="270" max="451" width="9.09765625" style="209"/>
    <col min="452" max="452" width="4.8984375" style="209" customWidth="1"/>
    <col min="453" max="453" width="18.59765625" style="209" customWidth="1"/>
    <col min="454" max="461" width="7.69921875" style="209" customWidth="1"/>
    <col min="462" max="463" width="6.69921875" style="209" customWidth="1"/>
    <col min="464" max="464" width="9.69921875" style="209" customWidth="1"/>
    <col min="465" max="465" width="9.09765625" style="209" customWidth="1"/>
    <col min="466" max="466" width="10.3984375" style="209" customWidth="1"/>
    <col min="467" max="472" width="9.09765625" style="209" customWidth="1"/>
    <col min="473" max="473" width="13.3984375" style="209" customWidth="1"/>
    <col min="474" max="474" width="7.8984375" style="209" customWidth="1"/>
    <col min="475" max="475" width="9.59765625" style="209" customWidth="1"/>
    <col min="476" max="482" width="7.69921875" style="209" customWidth="1"/>
    <col min="483" max="484" width="6.69921875" style="209" customWidth="1"/>
    <col min="485" max="485" width="9.69921875" style="209" customWidth="1"/>
    <col min="486" max="486" width="9.09765625" style="209" customWidth="1"/>
    <col min="487" max="487" width="10.3984375" style="209" customWidth="1"/>
    <col min="488" max="493" width="9.09765625" style="209" customWidth="1"/>
    <col min="494" max="494" width="13.3984375" style="209" customWidth="1"/>
    <col min="495" max="495" width="7.8984375" style="209" customWidth="1"/>
    <col min="496" max="496" width="8.69921875" style="209" customWidth="1"/>
    <col min="497" max="500" width="7.69921875" style="209" customWidth="1"/>
    <col min="501" max="501" width="8.69921875" style="209" customWidth="1"/>
    <col min="502" max="506" width="7.69921875" style="209" customWidth="1"/>
    <col min="507" max="507" width="7.59765625" style="209" customWidth="1"/>
    <col min="508" max="508" width="7.09765625" style="209" customWidth="1"/>
    <col min="509" max="509" width="7.59765625" style="209" customWidth="1"/>
    <col min="510" max="510" width="7.09765625" style="209" customWidth="1"/>
    <col min="511" max="511" width="7.3984375" style="209" customWidth="1"/>
    <col min="512" max="512" width="7.59765625" style="209" customWidth="1"/>
    <col min="513" max="513" width="7.8984375" style="209" customWidth="1"/>
    <col min="514" max="514" width="8" style="209" customWidth="1"/>
    <col min="515" max="515" width="9.296875" style="209" customWidth="1"/>
    <col min="516" max="516" width="9" style="209" customWidth="1"/>
    <col min="517" max="518" width="7.69921875" style="209" customWidth="1"/>
    <col min="519" max="519" width="7.59765625" style="209" customWidth="1"/>
    <col min="520" max="521" width="7.69921875" style="209" customWidth="1"/>
    <col min="522" max="522" width="7.59765625" style="209" customWidth="1"/>
    <col min="523" max="525" width="0" style="209" hidden="1" customWidth="1"/>
    <col min="526" max="707" width="9.09765625" style="209"/>
    <col min="708" max="708" width="4.8984375" style="209" customWidth="1"/>
    <col min="709" max="709" width="18.59765625" style="209" customWidth="1"/>
    <col min="710" max="717" width="7.69921875" style="209" customWidth="1"/>
    <col min="718" max="719" width="6.69921875" style="209" customWidth="1"/>
    <col min="720" max="720" width="9.69921875" style="209" customWidth="1"/>
    <col min="721" max="721" width="9.09765625" style="209" customWidth="1"/>
    <col min="722" max="722" width="10.3984375" style="209" customWidth="1"/>
    <col min="723" max="728" width="9.09765625" style="209" customWidth="1"/>
    <col min="729" max="729" width="13.3984375" style="209" customWidth="1"/>
    <col min="730" max="730" width="7.8984375" style="209" customWidth="1"/>
    <col min="731" max="731" width="9.59765625" style="209" customWidth="1"/>
    <col min="732" max="738" width="7.69921875" style="209" customWidth="1"/>
    <col min="739" max="740" width="6.69921875" style="209" customWidth="1"/>
    <col min="741" max="741" width="9.69921875" style="209" customWidth="1"/>
    <col min="742" max="742" width="9.09765625" style="209" customWidth="1"/>
    <col min="743" max="743" width="10.3984375" style="209" customWidth="1"/>
    <col min="744" max="749" width="9.09765625" style="209" customWidth="1"/>
    <col min="750" max="750" width="13.3984375" style="209" customWidth="1"/>
    <col min="751" max="751" width="7.8984375" style="209" customWidth="1"/>
    <col min="752" max="752" width="8.69921875" style="209" customWidth="1"/>
    <col min="753" max="756" width="7.69921875" style="209" customWidth="1"/>
    <col min="757" max="757" width="8.69921875" style="209" customWidth="1"/>
    <col min="758" max="762" width="7.69921875" style="209" customWidth="1"/>
    <col min="763" max="763" width="7.59765625" style="209" customWidth="1"/>
    <col min="764" max="764" width="7.09765625" style="209" customWidth="1"/>
    <col min="765" max="765" width="7.59765625" style="209" customWidth="1"/>
    <col min="766" max="766" width="7.09765625" style="209" customWidth="1"/>
    <col min="767" max="767" width="7.3984375" style="209" customWidth="1"/>
    <col min="768" max="768" width="7.59765625" style="209" customWidth="1"/>
    <col min="769" max="769" width="7.8984375" style="209" customWidth="1"/>
    <col min="770" max="770" width="8" style="209" customWidth="1"/>
    <col min="771" max="771" width="9.296875" style="209" customWidth="1"/>
    <col min="772" max="772" width="9" style="209" customWidth="1"/>
    <col min="773" max="774" width="7.69921875" style="209" customWidth="1"/>
    <col min="775" max="775" width="7.59765625" style="209" customWidth="1"/>
    <col min="776" max="777" width="7.69921875" style="209" customWidth="1"/>
    <col min="778" max="778" width="7.59765625" style="209" customWidth="1"/>
    <col min="779" max="781" width="0" style="209" hidden="1" customWidth="1"/>
    <col min="782" max="963" width="9.09765625" style="209"/>
    <col min="964" max="964" width="4.8984375" style="209" customWidth="1"/>
    <col min="965" max="965" width="18.59765625" style="209" customWidth="1"/>
    <col min="966" max="973" width="7.69921875" style="209" customWidth="1"/>
    <col min="974" max="975" width="6.69921875" style="209" customWidth="1"/>
    <col min="976" max="976" width="9.69921875" style="209" customWidth="1"/>
    <col min="977" max="977" width="9.09765625" style="209" customWidth="1"/>
    <col min="978" max="978" width="10.3984375" style="209" customWidth="1"/>
    <col min="979" max="984" width="9.09765625" style="209" customWidth="1"/>
    <col min="985" max="985" width="13.3984375" style="209" customWidth="1"/>
    <col min="986" max="986" width="7.8984375" style="209" customWidth="1"/>
    <col min="987" max="987" width="9.59765625" style="209" customWidth="1"/>
    <col min="988" max="994" width="7.69921875" style="209" customWidth="1"/>
    <col min="995" max="996" width="6.69921875" style="209" customWidth="1"/>
    <col min="997" max="997" width="9.69921875" style="209" customWidth="1"/>
    <col min="998" max="998" width="9.09765625" style="209" customWidth="1"/>
    <col min="999" max="999" width="10.3984375" style="209" customWidth="1"/>
    <col min="1000" max="1005" width="9.09765625" style="209" customWidth="1"/>
    <col min="1006" max="1006" width="13.3984375" style="209" customWidth="1"/>
    <col min="1007" max="1007" width="7.8984375" style="209" customWidth="1"/>
    <col min="1008" max="1008" width="8.69921875" style="209" customWidth="1"/>
    <col min="1009" max="1012" width="7.69921875" style="209" customWidth="1"/>
    <col min="1013" max="1013" width="8.69921875" style="209" customWidth="1"/>
    <col min="1014" max="1018" width="7.69921875" style="209" customWidth="1"/>
    <col min="1019" max="1019" width="7.59765625" style="209" customWidth="1"/>
    <col min="1020" max="1020" width="7.09765625" style="209" customWidth="1"/>
    <col min="1021" max="1021" width="7.59765625" style="209" customWidth="1"/>
    <col min="1022" max="1022" width="7.09765625" style="209" customWidth="1"/>
    <col min="1023" max="1023" width="7.3984375" style="209" customWidth="1"/>
    <col min="1024" max="1024" width="7.59765625" style="209" customWidth="1"/>
    <col min="1025" max="1025" width="7.8984375" style="209" customWidth="1"/>
    <col min="1026" max="1026" width="8" style="209" customWidth="1"/>
    <col min="1027" max="1027" width="9.296875" style="209" customWidth="1"/>
    <col min="1028" max="1028" width="9" style="209" customWidth="1"/>
    <col min="1029" max="1030" width="7.69921875" style="209" customWidth="1"/>
    <col min="1031" max="1031" width="7.59765625" style="209" customWidth="1"/>
    <col min="1032" max="1033" width="7.69921875" style="209" customWidth="1"/>
    <col min="1034" max="1034" width="7.59765625" style="209" customWidth="1"/>
    <col min="1035" max="1037" width="0" style="209" hidden="1" customWidth="1"/>
    <col min="1038" max="1219" width="9.09765625" style="209"/>
    <col min="1220" max="1220" width="4.8984375" style="209" customWidth="1"/>
    <col min="1221" max="1221" width="18.59765625" style="209" customWidth="1"/>
    <col min="1222" max="1229" width="7.69921875" style="209" customWidth="1"/>
    <col min="1230" max="1231" width="6.69921875" style="209" customWidth="1"/>
    <col min="1232" max="1232" width="9.69921875" style="209" customWidth="1"/>
    <col min="1233" max="1233" width="9.09765625" style="209" customWidth="1"/>
    <col min="1234" max="1234" width="10.3984375" style="209" customWidth="1"/>
    <col min="1235" max="1240" width="9.09765625" style="209" customWidth="1"/>
    <col min="1241" max="1241" width="13.3984375" style="209" customWidth="1"/>
    <col min="1242" max="1242" width="7.8984375" style="209" customWidth="1"/>
    <col min="1243" max="1243" width="9.59765625" style="209" customWidth="1"/>
    <col min="1244" max="1250" width="7.69921875" style="209" customWidth="1"/>
    <col min="1251" max="1252" width="6.69921875" style="209" customWidth="1"/>
    <col min="1253" max="1253" width="9.69921875" style="209" customWidth="1"/>
    <col min="1254" max="1254" width="9.09765625" style="209" customWidth="1"/>
    <col min="1255" max="1255" width="10.3984375" style="209" customWidth="1"/>
    <col min="1256" max="1261" width="9.09765625" style="209" customWidth="1"/>
    <col min="1262" max="1262" width="13.3984375" style="209" customWidth="1"/>
    <col min="1263" max="1263" width="7.8984375" style="209" customWidth="1"/>
    <col min="1264" max="1264" width="8.69921875" style="209" customWidth="1"/>
    <col min="1265" max="1268" width="7.69921875" style="209" customWidth="1"/>
    <col min="1269" max="1269" width="8.69921875" style="209" customWidth="1"/>
    <col min="1270" max="1274" width="7.69921875" style="209" customWidth="1"/>
    <col min="1275" max="1275" width="7.59765625" style="209" customWidth="1"/>
    <col min="1276" max="1276" width="7.09765625" style="209" customWidth="1"/>
    <col min="1277" max="1277" width="7.59765625" style="209" customWidth="1"/>
    <col min="1278" max="1278" width="7.09765625" style="209" customWidth="1"/>
    <col min="1279" max="1279" width="7.3984375" style="209" customWidth="1"/>
    <col min="1280" max="1280" width="7.59765625" style="209" customWidth="1"/>
    <col min="1281" max="1281" width="7.8984375" style="209" customWidth="1"/>
    <col min="1282" max="1282" width="8" style="209" customWidth="1"/>
    <col min="1283" max="1283" width="9.296875" style="209" customWidth="1"/>
    <col min="1284" max="1284" width="9" style="209" customWidth="1"/>
    <col min="1285" max="1286" width="7.69921875" style="209" customWidth="1"/>
    <col min="1287" max="1287" width="7.59765625" style="209" customWidth="1"/>
    <col min="1288" max="1289" width="7.69921875" style="209" customWidth="1"/>
    <col min="1290" max="1290" width="7.59765625" style="209" customWidth="1"/>
    <col min="1291" max="1293" width="0" style="209" hidden="1" customWidth="1"/>
    <col min="1294" max="1475" width="9.09765625" style="209"/>
    <col min="1476" max="1476" width="4.8984375" style="209" customWidth="1"/>
    <col min="1477" max="1477" width="18.59765625" style="209" customWidth="1"/>
    <col min="1478" max="1485" width="7.69921875" style="209" customWidth="1"/>
    <col min="1486" max="1487" width="6.69921875" style="209" customWidth="1"/>
    <col min="1488" max="1488" width="9.69921875" style="209" customWidth="1"/>
    <col min="1489" max="1489" width="9.09765625" style="209" customWidth="1"/>
    <col min="1490" max="1490" width="10.3984375" style="209" customWidth="1"/>
    <col min="1491" max="1496" width="9.09765625" style="209" customWidth="1"/>
    <col min="1497" max="1497" width="13.3984375" style="209" customWidth="1"/>
    <col min="1498" max="1498" width="7.8984375" style="209" customWidth="1"/>
    <col min="1499" max="1499" width="9.59765625" style="209" customWidth="1"/>
    <col min="1500" max="1506" width="7.69921875" style="209" customWidth="1"/>
    <col min="1507" max="1508" width="6.69921875" style="209" customWidth="1"/>
    <col min="1509" max="1509" width="9.69921875" style="209" customWidth="1"/>
    <col min="1510" max="1510" width="9.09765625" style="209" customWidth="1"/>
    <col min="1511" max="1511" width="10.3984375" style="209" customWidth="1"/>
    <col min="1512" max="1517" width="9.09765625" style="209" customWidth="1"/>
    <col min="1518" max="1518" width="13.3984375" style="209" customWidth="1"/>
    <col min="1519" max="1519" width="7.8984375" style="209" customWidth="1"/>
    <col min="1520" max="1520" width="8.69921875" style="209" customWidth="1"/>
    <col min="1521" max="1524" width="7.69921875" style="209" customWidth="1"/>
    <col min="1525" max="1525" width="8.69921875" style="209" customWidth="1"/>
    <col min="1526" max="1530" width="7.69921875" style="209" customWidth="1"/>
    <col min="1531" max="1531" width="7.59765625" style="209" customWidth="1"/>
    <col min="1532" max="1532" width="7.09765625" style="209" customWidth="1"/>
    <col min="1533" max="1533" width="7.59765625" style="209" customWidth="1"/>
    <col min="1534" max="1534" width="7.09765625" style="209" customWidth="1"/>
    <col min="1535" max="1535" width="7.3984375" style="209" customWidth="1"/>
    <col min="1536" max="1536" width="7.59765625" style="209" customWidth="1"/>
    <col min="1537" max="1537" width="7.8984375" style="209" customWidth="1"/>
    <col min="1538" max="1538" width="8" style="209" customWidth="1"/>
    <col min="1539" max="1539" width="9.296875" style="209" customWidth="1"/>
    <col min="1540" max="1540" width="9" style="209" customWidth="1"/>
    <col min="1541" max="1542" width="7.69921875" style="209" customWidth="1"/>
    <col min="1543" max="1543" width="7.59765625" style="209" customWidth="1"/>
    <col min="1544" max="1545" width="7.69921875" style="209" customWidth="1"/>
    <col min="1546" max="1546" width="7.59765625" style="209" customWidth="1"/>
    <col min="1547" max="1549" width="0" style="209" hidden="1" customWidth="1"/>
    <col min="1550" max="1731" width="9.09765625" style="209"/>
    <col min="1732" max="1732" width="4.8984375" style="209" customWidth="1"/>
    <col min="1733" max="1733" width="18.59765625" style="209" customWidth="1"/>
    <col min="1734" max="1741" width="7.69921875" style="209" customWidth="1"/>
    <col min="1742" max="1743" width="6.69921875" style="209" customWidth="1"/>
    <col min="1744" max="1744" width="9.69921875" style="209" customWidth="1"/>
    <col min="1745" max="1745" width="9.09765625" style="209" customWidth="1"/>
    <col min="1746" max="1746" width="10.3984375" style="209" customWidth="1"/>
    <col min="1747" max="1752" width="9.09765625" style="209" customWidth="1"/>
    <col min="1753" max="1753" width="13.3984375" style="209" customWidth="1"/>
    <col min="1754" max="1754" width="7.8984375" style="209" customWidth="1"/>
    <col min="1755" max="1755" width="9.59765625" style="209" customWidth="1"/>
    <col min="1756" max="1762" width="7.69921875" style="209" customWidth="1"/>
    <col min="1763" max="1764" width="6.69921875" style="209" customWidth="1"/>
    <col min="1765" max="1765" width="9.69921875" style="209" customWidth="1"/>
    <col min="1766" max="1766" width="9.09765625" style="209" customWidth="1"/>
    <col min="1767" max="1767" width="10.3984375" style="209" customWidth="1"/>
    <col min="1768" max="1773" width="9.09765625" style="209" customWidth="1"/>
    <col min="1774" max="1774" width="13.3984375" style="209" customWidth="1"/>
    <col min="1775" max="1775" width="7.8984375" style="209" customWidth="1"/>
    <col min="1776" max="1776" width="8.69921875" style="209" customWidth="1"/>
    <col min="1777" max="1780" width="7.69921875" style="209" customWidth="1"/>
    <col min="1781" max="1781" width="8.69921875" style="209" customWidth="1"/>
    <col min="1782" max="1786" width="7.69921875" style="209" customWidth="1"/>
    <col min="1787" max="1787" width="7.59765625" style="209" customWidth="1"/>
    <col min="1788" max="1788" width="7.09765625" style="209" customWidth="1"/>
    <col min="1789" max="1789" width="7.59765625" style="209" customWidth="1"/>
    <col min="1790" max="1790" width="7.09765625" style="209" customWidth="1"/>
    <col min="1791" max="1791" width="7.3984375" style="209" customWidth="1"/>
    <col min="1792" max="1792" width="7.59765625" style="209" customWidth="1"/>
    <col min="1793" max="1793" width="7.8984375" style="209" customWidth="1"/>
    <col min="1794" max="1794" width="8" style="209" customWidth="1"/>
    <col min="1795" max="1795" width="9.296875" style="209" customWidth="1"/>
    <col min="1796" max="1796" width="9" style="209" customWidth="1"/>
    <col min="1797" max="1798" width="7.69921875" style="209" customWidth="1"/>
    <col min="1799" max="1799" width="7.59765625" style="209" customWidth="1"/>
    <col min="1800" max="1801" width="7.69921875" style="209" customWidth="1"/>
    <col min="1802" max="1802" width="7.59765625" style="209" customWidth="1"/>
    <col min="1803" max="1805" width="0" style="209" hidden="1" customWidth="1"/>
    <col min="1806" max="1987" width="9.09765625" style="209"/>
    <col min="1988" max="1988" width="4.8984375" style="209" customWidth="1"/>
    <col min="1989" max="1989" width="18.59765625" style="209" customWidth="1"/>
    <col min="1990" max="1997" width="7.69921875" style="209" customWidth="1"/>
    <col min="1998" max="1999" width="6.69921875" style="209" customWidth="1"/>
    <col min="2000" max="2000" width="9.69921875" style="209" customWidth="1"/>
    <col min="2001" max="2001" width="9.09765625" style="209" customWidth="1"/>
    <col min="2002" max="2002" width="10.3984375" style="209" customWidth="1"/>
    <col min="2003" max="2008" width="9.09765625" style="209" customWidth="1"/>
    <col min="2009" max="2009" width="13.3984375" style="209" customWidth="1"/>
    <col min="2010" max="2010" width="7.8984375" style="209" customWidth="1"/>
    <col min="2011" max="2011" width="9.59765625" style="209" customWidth="1"/>
    <col min="2012" max="2018" width="7.69921875" style="209" customWidth="1"/>
    <col min="2019" max="2020" width="6.69921875" style="209" customWidth="1"/>
    <col min="2021" max="2021" width="9.69921875" style="209" customWidth="1"/>
    <col min="2022" max="2022" width="9.09765625" style="209" customWidth="1"/>
    <col min="2023" max="2023" width="10.3984375" style="209" customWidth="1"/>
    <col min="2024" max="2029" width="9.09765625" style="209" customWidth="1"/>
    <col min="2030" max="2030" width="13.3984375" style="209" customWidth="1"/>
    <col min="2031" max="2031" width="7.8984375" style="209" customWidth="1"/>
    <col min="2032" max="2032" width="8.69921875" style="209" customWidth="1"/>
    <col min="2033" max="2036" width="7.69921875" style="209" customWidth="1"/>
    <col min="2037" max="2037" width="8.69921875" style="209" customWidth="1"/>
    <col min="2038" max="2042" width="7.69921875" style="209" customWidth="1"/>
    <col min="2043" max="2043" width="7.59765625" style="209" customWidth="1"/>
    <col min="2044" max="2044" width="7.09765625" style="209" customWidth="1"/>
    <col min="2045" max="2045" width="7.59765625" style="209" customWidth="1"/>
    <col min="2046" max="2046" width="7.09765625" style="209" customWidth="1"/>
    <col min="2047" max="2047" width="7.3984375" style="209" customWidth="1"/>
    <col min="2048" max="2048" width="7.59765625" style="209" customWidth="1"/>
    <col min="2049" max="2049" width="7.8984375" style="209" customWidth="1"/>
    <col min="2050" max="2050" width="8" style="209" customWidth="1"/>
    <col min="2051" max="2051" width="9.296875" style="209" customWidth="1"/>
    <col min="2052" max="2052" width="9" style="209" customWidth="1"/>
    <col min="2053" max="2054" width="7.69921875" style="209" customWidth="1"/>
    <col min="2055" max="2055" width="7.59765625" style="209" customWidth="1"/>
    <col min="2056" max="2057" width="7.69921875" style="209" customWidth="1"/>
    <col min="2058" max="2058" width="7.59765625" style="209" customWidth="1"/>
    <col min="2059" max="2061" width="0" style="209" hidden="1" customWidth="1"/>
    <col min="2062" max="2243" width="9.09765625" style="209"/>
    <col min="2244" max="2244" width="4.8984375" style="209" customWidth="1"/>
    <col min="2245" max="2245" width="18.59765625" style="209" customWidth="1"/>
    <col min="2246" max="2253" width="7.69921875" style="209" customWidth="1"/>
    <col min="2254" max="2255" width="6.69921875" style="209" customWidth="1"/>
    <col min="2256" max="2256" width="9.69921875" style="209" customWidth="1"/>
    <col min="2257" max="2257" width="9.09765625" style="209" customWidth="1"/>
    <col min="2258" max="2258" width="10.3984375" style="209" customWidth="1"/>
    <col min="2259" max="2264" width="9.09765625" style="209" customWidth="1"/>
    <col min="2265" max="2265" width="13.3984375" style="209" customWidth="1"/>
    <col min="2266" max="2266" width="7.8984375" style="209" customWidth="1"/>
    <col min="2267" max="2267" width="9.59765625" style="209" customWidth="1"/>
    <col min="2268" max="2274" width="7.69921875" style="209" customWidth="1"/>
    <col min="2275" max="2276" width="6.69921875" style="209" customWidth="1"/>
    <col min="2277" max="2277" width="9.69921875" style="209" customWidth="1"/>
    <col min="2278" max="2278" width="9.09765625" style="209" customWidth="1"/>
    <col min="2279" max="2279" width="10.3984375" style="209" customWidth="1"/>
    <col min="2280" max="2285" width="9.09765625" style="209" customWidth="1"/>
    <col min="2286" max="2286" width="13.3984375" style="209" customWidth="1"/>
    <col min="2287" max="2287" width="7.8984375" style="209" customWidth="1"/>
    <col min="2288" max="2288" width="8.69921875" style="209" customWidth="1"/>
    <col min="2289" max="2292" width="7.69921875" style="209" customWidth="1"/>
    <col min="2293" max="2293" width="8.69921875" style="209" customWidth="1"/>
    <col min="2294" max="2298" width="7.69921875" style="209" customWidth="1"/>
    <col min="2299" max="2299" width="7.59765625" style="209" customWidth="1"/>
    <col min="2300" max="2300" width="7.09765625" style="209" customWidth="1"/>
    <col min="2301" max="2301" width="7.59765625" style="209" customWidth="1"/>
    <col min="2302" max="2302" width="7.09765625" style="209" customWidth="1"/>
    <col min="2303" max="2303" width="7.3984375" style="209" customWidth="1"/>
    <col min="2304" max="2304" width="7.59765625" style="209" customWidth="1"/>
    <col min="2305" max="2305" width="7.8984375" style="209" customWidth="1"/>
    <col min="2306" max="2306" width="8" style="209" customWidth="1"/>
    <col min="2307" max="2307" width="9.296875" style="209" customWidth="1"/>
    <col min="2308" max="2308" width="9" style="209" customWidth="1"/>
    <col min="2309" max="2310" width="7.69921875" style="209" customWidth="1"/>
    <col min="2311" max="2311" width="7.59765625" style="209" customWidth="1"/>
    <col min="2312" max="2313" width="7.69921875" style="209" customWidth="1"/>
    <col min="2314" max="2314" width="7.59765625" style="209" customWidth="1"/>
    <col min="2315" max="2317" width="0" style="209" hidden="1" customWidth="1"/>
    <col min="2318" max="2499" width="9.09765625" style="209"/>
    <col min="2500" max="2500" width="4.8984375" style="209" customWidth="1"/>
    <col min="2501" max="2501" width="18.59765625" style="209" customWidth="1"/>
    <col min="2502" max="2509" width="7.69921875" style="209" customWidth="1"/>
    <col min="2510" max="2511" width="6.69921875" style="209" customWidth="1"/>
    <col min="2512" max="2512" width="9.69921875" style="209" customWidth="1"/>
    <col min="2513" max="2513" width="9.09765625" style="209" customWidth="1"/>
    <col min="2514" max="2514" width="10.3984375" style="209" customWidth="1"/>
    <col min="2515" max="2520" width="9.09765625" style="209" customWidth="1"/>
    <col min="2521" max="2521" width="13.3984375" style="209" customWidth="1"/>
    <col min="2522" max="2522" width="7.8984375" style="209" customWidth="1"/>
    <col min="2523" max="2523" width="9.59765625" style="209" customWidth="1"/>
    <col min="2524" max="2530" width="7.69921875" style="209" customWidth="1"/>
    <col min="2531" max="2532" width="6.69921875" style="209" customWidth="1"/>
    <col min="2533" max="2533" width="9.69921875" style="209" customWidth="1"/>
    <col min="2534" max="2534" width="9.09765625" style="209" customWidth="1"/>
    <col min="2535" max="2535" width="10.3984375" style="209" customWidth="1"/>
    <col min="2536" max="2541" width="9.09765625" style="209" customWidth="1"/>
    <col min="2542" max="2542" width="13.3984375" style="209" customWidth="1"/>
    <col min="2543" max="2543" width="7.8984375" style="209" customWidth="1"/>
    <col min="2544" max="2544" width="8.69921875" style="209" customWidth="1"/>
    <col min="2545" max="2548" width="7.69921875" style="209" customWidth="1"/>
    <col min="2549" max="2549" width="8.69921875" style="209" customWidth="1"/>
    <col min="2550" max="2554" width="7.69921875" style="209" customWidth="1"/>
    <col min="2555" max="2555" width="7.59765625" style="209" customWidth="1"/>
    <col min="2556" max="2556" width="7.09765625" style="209" customWidth="1"/>
    <col min="2557" max="2557" width="7.59765625" style="209" customWidth="1"/>
    <col min="2558" max="2558" width="7.09765625" style="209" customWidth="1"/>
    <col min="2559" max="2559" width="7.3984375" style="209" customWidth="1"/>
    <col min="2560" max="2560" width="7.59765625" style="209" customWidth="1"/>
    <col min="2561" max="2561" width="7.8984375" style="209" customWidth="1"/>
    <col min="2562" max="2562" width="8" style="209" customWidth="1"/>
    <col min="2563" max="2563" width="9.296875" style="209" customWidth="1"/>
    <col min="2564" max="2564" width="9" style="209" customWidth="1"/>
    <col min="2565" max="2566" width="7.69921875" style="209" customWidth="1"/>
    <col min="2567" max="2567" width="7.59765625" style="209" customWidth="1"/>
    <col min="2568" max="2569" width="7.69921875" style="209" customWidth="1"/>
    <col min="2570" max="2570" width="7.59765625" style="209" customWidth="1"/>
    <col min="2571" max="2573" width="0" style="209" hidden="1" customWidth="1"/>
    <col min="2574" max="2755" width="9.09765625" style="209"/>
    <col min="2756" max="2756" width="4.8984375" style="209" customWidth="1"/>
    <col min="2757" max="2757" width="18.59765625" style="209" customWidth="1"/>
    <col min="2758" max="2765" width="7.69921875" style="209" customWidth="1"/>
    <col min="2766" max="2767" width="6.69921875" style="209" customWidth="1"/>
    <col min="2768" max="2768" width="9.69921875" style="209" customWidth="1"/>
    <col min="2769" max="2769" width="9.09765625" style="209" customWidth="1"/>
    <col min="2770" max="2770" width="10.3984375" style="209" customWidth="1"/>
    <col min="2771" max="2776" width="9.09765625" style="209" customWidth="1"/>
    <col min="2777" max="2777" width="13.3984375" style="209" customWidth="1"/>
    <col min="2778" max="2778" width="7.8984375" style="209" customWidth="1"/>
    <col min="2779" max="2779" width="9.59765625" style="209" customWidth="1"/>
    <col min="2780" max="2786" width="7.69921875" style="209" customWidth="1"/>
    <col min="2787" max="2788" width="6.69921875" style="209" customWidth="1"/>
    <col min="2789" max="2789" width="9.69921875" style="209" customWidth="1"/>
    <col min="2790" max="2790" width="9.09765625" style="209" customWidth="1"/>
    <col min="2791" max="2791" width="10.3984375" style="209" customWidth="1"/>
    <col min="2792" max="2797" width="9.09765625" style="209" customWidth="1"/>
    <col min="2798" max="2798" width="13.3984375" style="209" customWidth="1"/>
    <col min="2799" max="2799" width="7.8984375" style="209" customWidth="1"/>
    <col min="2800" max="2800" width="8.69921875" style="209" customWidth="1"/>
    <col min="2801" max="2804" width="7.69921875" style="209" customWidth="1"/>
    <col min="2805" max="2805" width="8.69921875" style="209" customWidth="1"/>
    <col min="2806" max="2810" width="7.69921875" style="209" customWidth="1"/>
    <col min="2811" max="2811" width="7.59765625" style="209" customWidth="1"/>
    <col min="2812" max="2812" width="7.09765625" style="209" customWidth="1"/>
    <col min="2813" max="2813" width="7.59765625" style="209" customWidth="1"/>
    <col min="2814" max="2814" width="7.09765625" style="209" customWidth="1"/>
    <col min="2815" max="2815" width="7.3984375" style="209" customWidth="1"/>
    <col min="2816" max="2816" width="7.59765625" style="209" customWidth="1"/>
    <col min="2817" max="2817" width="7.8984375" style="209" customWidth="1"/>
    <col min="2818" max="2818" width="8" style="209" customWidth="1"/>
    <col min="2819" max="2819" width="9.296875" style="209" customWidth="1"/>
    <col min="2820" max="2820" width="9" style="209" customWidth="1"/>
    <col min="2821" max="2822" width="7.69921875" style="209" customWidth="1"/>
    <col min="2823" max="2823" width="7.59765625" style="209" customWidth="1"/>
    <col min="2824" max="2825" width="7.69921875" style="209" customWidth="1"/>
    <col min="2826" max="2826" width="7.59765625" style="209" customWidth="1"/>
    <col min="2827" max="2829" width="0" style="209" hidden="1" customWidth="1"/>
    <col min="2830" max="3011" width="9.09765625" style="209"/>
    <col min="3012" max="3012" width="4.8984375" style="209" customWidth="1"/>
    <col min="3013" max="3013" width="18.59765625" style="209" customWidth="1"/>
    <col min="3014" max="3021" width="7.69921875" style="209" customWidth="1"/>
    <col min="3022" max="3023" width="6.69921875" style="209" customWidth="1"/>
    <col min="3024" max="3024" width="9.69921875" style="209" customWidth="1"/>
    <col min="3025" max="3025" width="9.09765625" style="209" customWidth="1"/>
    <col min="3026" max="3026" width="10.3984375" style="209" customWidth="1"/>
    <col min="3027" max="3032" width="9.09765625" style="209" customWidth="1"/>
    <col min="3033" max="3033" width="13.3984375" style="209" customWidth="1"/>
    <col min="3034" max="3034" width="7.8984375" style="209" customWidth="1"/>
    <col min="3035" max="3035" width="9.59765625" style="209" customWidth="1"/>
    <col min="3036" max="3042" width="7.69921875" style="209" customWidth="1"/>
    <col min="3043" max="3044" width="6.69921875" style="209" customWidth="1"/>
    <col min="3045" max="3045" width="9.69921875" style="209" customWidth="1"/>
    <col min="3046" max="3046" width="9.09765625" style="209" customWidth="1"/>
    <col min="3047" max="3047" width="10.3984375" style="209" customWidth="1"/>
    <col min="3048" max="3053" width="9.09765625" style="209" customWidth="1"/>
    <col min="3054" max="3054" width="13.3984375" style="209" customWidth="1"/>
    <col min="3055" max="3055" width="7.8984375" style="209" customWidth="1"/>
    <col min="3056" max="3056" width="8.69921875" style="209" customWidth="1"/>
    <col min="3057" max="3060" width="7.69921875" style="209" customWidth="1"/>
    <col min="3061" max="3061" width="8.69921875" style="209" customWidth="1"/>
    <col min="3062" max="3066" width="7.69921875" style="209" customWidth="1"/>
    <col min="3067" max="3067" width="7.59765625" style="209" customWidth="1"/>
    <col min="3068" max="3068" width="7.09765625" style="209" customWidth="1"/>
    <col min="3069" max="3069" width="7.59765625" style="209" customWidth="1"/>
    <col min="3070" max="3070" width="7.09765625" style="209" customWidth="1"/>
    <col min="3071" max="3071" width="7.3984375" style="209" customWidth="1"/>
    <col min="3072" max="3072" width="7.59765625" style="209" customWidth="1"/>
    <col min="3073" max="3073" width="7.8984375" style="209" customWidth="1"/>
    <col min="3074" max="3074" width="8" style="209" customWidth="1"/>
    <col min="3075" max="3075" width="9.296875" style="209" customWidth="1"/>
    <col min="3076" max="3076" width="9" style="209" customWidth="1"/>
    <col min="3077" max="3078" width="7.69921875" style="209" customWidth="1"/>
    <col min="3079" max="3079" width="7.59765625" style="209" customWidth="1"/>
    <col min="3080" max="3081" width="7.69921875" style="209" customWidth="1"/>
    <col min="3082" max="3082" width="7.59765625" style="209" customWidth="1"/>
    <col min="3083" max="3085" width="0" style="209" hidden="1" customWidth="1"/>
    <col min="3086" max="3267" width="9.09765625" style="209"/>
    <col min="3268" max="3268" width="4.8984375" style="209" customWidth="1"/>
    <col min="3269" max="3269" width="18.59765625" style="209" customWidth="1"/>
    <col min="3270" max="3277" width="7.69921875" style="209" customWidth="1"/>
    <col min="3278" max="3279" width="6.69921875" style="209" customWidth="1"/>
    <col min="3280" max="3280" width="9.69921875" style="209" customWidth="1"/>
    <col min="3281" max="3281" width="9.09765625" style="209" customWidth="1"/>
    <col min="3282" max="3282" width="10.3984375" style="209" customWidth="1"/>
    <col min="3283" max="3288" width="9.09765625" style="209" customWidth="1"/>
    <col min="3289" max="3289" width="13.3984375" style="209" customWidth="1"/>
    <col min="3290" max="3290" width="7.8984375" style="209" customWidth="1"/>
    <col min="3291" max="3291" width="9.59765625" style="209" customWidth="1"/>
    <col min="3292" max="3298" width="7.69921875" style="209" customWidth="1"/>
    <col min="3299" max="3300" width="6.69921875" style="209" customWidth="1"/>
    <col min="3301" max="3301" width="9.69921875" style="209" customWidth="1"/>
    <col min="3302" max="3302" width="9.09765625" style="209" customWidth="1"/>
    <col min="3303" max="3303" width="10.3984375" style="209" customWidth="1"/>
    <col min="3304" max="3309" width="9.09765625" style="209" customWidth="1"/>
    <col min="3310" max="3310" width="13.3984375" style="209" customWidth="1"/>
    <col min="3311" max="3311" width="7.8984375" style="209" customWidth="1"/>
    <col min="3312" max="3312" width="8.69921875" style="209" customWidth="1"/>
    <col min="3313" max="3316" width="7.69921875" style="209" customWidth="1"/>
    <col min="3317" max="3317" width="8.69921875" style="209" customWidth="1"/>
    <col min="3318" max="3322" width="7.69921875" style="209" customWidth="1"/>
    <col min="3323" max="3323" width="7.59765625" style="209" customWidth="1"/>
    <col min="3324" max="3324" width="7.09765625" style="209" customWidth="1"/>
    <col min="3325" max="3325" width="7.59765625" style="209" customWidth="1"/>
    <col min="3326" max="3326" width="7.09765625" style="209" customWidth="1"/>
    <col min="3327" max="3327" width="7.3984375" style="209" customWidth="1"/>
    <col min="3328" max="3328" width="7.59765625" style="209" customWidth="1"/>
    <col min="3329" max="3329" width="7.8984375" style="209" customWidth="1"/>
    <col min="3330" max="3330" width="8" style="209" customWidth="1"/>
    <col min="3331" max="3331" width="9.296875" style="209" customWidth="1"/>
    <col min="3332" max="3332" width="9" style="209" customWidth="1"/>
    <col min="3333" max="3334" width="7.69921875" style="209" customWidth="1"/>
    <col min="3335" max="3335" width="7.59765625" style="209" customWidth="1"/>
    <col min="3336" max="3337" width="7.69921875" style="209" customWidth="1"/>
    <col min="3338" max="3338" width="7.59765625" style="209" customWidth="1"/>
    <col min="3339" max="3341" width="0" style="209" hidden="1" customWidth="1"/>
    <col min="3342" max="3523" width="9.09765625" style="209"/>
    <col min="3524" max="3524" width="4.8984375" style="209" customWidth="1"/>
    <col min="3525" max="3525" width="18.59765625" style="209" customWidth="1"/>
    <col min="3526" max="3533" width="7.69921875" style="209" customWidth="1"/>
    <col min="3534" max="3535" width="6.69921875" style="209" customWidth="1"/>
    <col min="3536" max="3536" width="9.69921875" style="209" customWidth="1"/>
    <col min="3537" max="3537" width="9.09765625" style="209" customWidth="1"/>
    <col min="3538" max="3538" width="10.3984375" style="209" customWidth="1"/>
    <col min="3539" max="3544" width="9.09765625" style="209" customWidth="1"/>
    <col min="3545" max="3545" width="13.3984375" style="209" customWidth="1"/>
    <col min="3546" max="3546" width="7.8984375" style="209" customWidth="1"/>
    <col min="3547" max="3547" width="9.59765625" style="209" customWidth="1"/>
    <col min="3548" max="3554" width="7.69921875" style="209" customWidth="1"/>
    <col min="3555" max="3556" width="6.69921875" style="209" customWidth="1"/>
    <col min="3557" max="3557" width="9.69921875" style="209" customWidth="1"/>
    <col min="3558" max="3558" width="9.09765625" style="209" customWidth="1"/>
    <col min="3559" max="3559" width="10.3984375" style="209" customWidth="1"/>
    <col min="3560" max="3565" width="9.09765625" style="209" customWidth="1"/>
    <col min="3566" max="3566" width="13.3984375" style="209" customWidth="1"/>
    <col min="3567" max="3567" width="7.8984375" style="209" customWidth="1"/>
    <col min="3568" max="3568" width="8.69921875" style="209" customWidth="1"/>
    <col min="3569" max="3572" width="7.69921875" style="209" customWidth="1"/>
    <col min="3573" max="3573" width="8.69921875" style="209" customWidth="1"/>
    <col min="3574" max="3578" width="7.69921875" style="209" customWidth="1"/>
    <col min="3579" max="3579" width="7.59765625" style="209" customWidth="1"/>
    <col min="3580" max="3580" width="7.09765625" style="209" customWidth="1"/>
    <col min="3581" max="3581" width="7.59765625" style="209" customWidth="1"/>
    <col min="3582" max="3582" width="7.09765625" style="209" customWidth="1"/>
    <col min="3583" max="3583" width="7.3984375" style="209" customWidth="1"/>
    <col min="3584" max="3584" width="7.59765625" style="209" customWidth="1"/>
    <col min="3585" max="3585" width="7.8984375" style="209" customWidth="1"/>
    <col min="3586" max="3586" width="8" style="209" customWidth="1"/>
    <col min="3587" max="3587" width="9.296875" style="209" customWidth="1"/>
    <col min="3588" max="3588" width="9" style="209" customWidth="1"/>
    <col min="3589" max="3590" width="7.69921875" style="209" customWidth="1"/>
    <col min="3591" max="3591" width="7.59765625" style="209" customWidth="1"/>
    <col min="3592" max="3593" width="7.69921875" style="209" customWidth="1"/>
    <col min="3594" max="3594" width="7.59765625" style="209" customWidth="1"/>
    <col min="3595" max="3597" width="0" style="209" hidden="1" customWidth="1"/>
    <col min="3598" max="3779" width="9.09765625" style="209"/>
    <col min="3780" max="3780" width="4.8984375" style="209" customWidth="1"/>
    <col min="3781" max="3781" width="18.59765625" style="209" customWidth="1"/>
    <col min="3782" max="3789" width="7.69921875" style="209" customWidth="1"/>
    <col min="3790" max="3791" width="6.69921875" style="209" customWidth="1"/>
    <col min="3792" max="3792" width="9.69921875" style="209" customWidth="1"/>
    <col min="3793" max="3793" width="9.09765625" style="209" customWidth="1"/>
    <col min="3794" max="3794" width="10.3984375" style="209" customWidth="1"/>
    <col min="3795" max="3800" width="9.09765625" style="209" customWidth="1"/>
    <col min="3801" max="3801" width="13.3984375" style="209" customWidth="1"/>
    <col min="3802" max="3802" width="7.8984375" style="209" customWidth="1"/>
    <col min="3803" max="3803" width="9.59765625" style="209" customWidth="1"/>
    <col min="3804" max="3810" width="7.69921875" style="209" customWidth="1"/>
    <col min="3811" max="3812" width="6.69921875" style="209" customWidth="1"/>
    <col min="3813" max="3813" width="9.69921875" style="209" customWidth="1"/>
    <col min="3814" max="3814" width="9.09765625" style="209" customWidth="1"/>
    <col min="3815" max="3815" width="10.3984375" style="209" customWidth="1"/>
    <col min="3816" max="3821" width="9.09765625" style="209" customWidth="1"/>
    <col min="3822" max="3822" width="13.3984375" style="209" customWidth="1"/>
    <col min="3823" max="3823" width="7.8984375" style="209" customWidth="1"/>
    <col min="3824" max="3824" width="8.69921875" style="209" customWidth="1"/>
    <col min="3825" max="3828" width="7.69921875" style="209" customWidth="1"/>
    <col min="3829" max="3829" width="8.69921875" style="209" customWidth="1"/>
    <col min="3830" max="3834" width="7.69921875" style="209" customWidth="1"/>
    <col min="3835" max="3835" width="7.59765625" style="209" customWidth="1"/>
    <col min="3836" max="3836" width="7.09765625" style="209" customWidth="1"/>
    <col min="3837" max="3837" width="7.59765625" style="209" customWidth="1"/>
    <col min="3838" max="3838" width="7.09765625" style="209" customWidth="1"/>
    <col min="3839" max="3839" width="7.3984375" style="209" customWidth="1"/>
    <col min="3840" max="3840" width="7.59765625" style="209" customWidth="1"/>
    <col min="3841" max="3841" width="7.8984375" style="209" customWidth="1"/>
    <col min="3842" max="3842" width="8" style="209" customWidth="1"/>
    <col min="3843" max="3843" width="9.296875" style="209" customWidth="1"/>
    <col min="3844" max="3844" width="9" style="209" customWidth="1"/>
    <col min="3845" max="3846" width="7.69921875" style="209" customWidth="1"/>
    <col min="3847" max="3847" width="7.59765625" style="209" customWidth="1"/>
    <col min="3848" max="3849" width="7.69921875" style="209" customWidth="1"/>
    <col min="3850" max="3850" width="7.59765625" style="209" customWidth="1"/>
    <col min="3851" max="3853" width="0" style="209" hidden="1" customWidth="1"/>
    <col min="3854" max="4035" width="9.09765625" style="209"/>
    <col min="4036" max="4036" width="4.8984375" style="209" customWidth="1"/>
    <col min="4037" max="4037" width="18.59765625" style="209" customWidth="1"/>
    <col min="4038" max="4045" width="7.69921875" style="209" customWidth="1"/>
    <col min="4046" max="4047" width="6.69921875" style="209" customWidth="1"/>
    <col min="4048" max="4048" width="9.69921875" style="209" customWidth="1"/>
    <col min="4049" max="4049" width="9.09765625" style="209" customWidth="1"/>
    <col min="4050" max="4050" width="10.3984375" style="209" customWidth="1"/>
    <col min="4051" max="4056" width="9.09765625" style="209" customWidth="1"/>
    <col min="4057" max="4057" width="13.3984375" style="209" customWidth="1"/>
    <col min="4058" max="4058" width="7.8984375" style="209" customWidth="1"/>
    <col min="4059" max="4059" width="9.59765625" style="209" customWidth="1"/>
    <col min="4060" max="4066" width="7.69921875" style="209" customWidth="1"/>
    <col min="4067" max="4068" width="6.69921875" style="209" customWidth="1"/>
    <col min="4069" max="4069" width="9.69921875" style="209" customWidth="1"/>
    <col min="4070" max="4070" width="9.09765625" style="209" customWidth="1"/>
    <col min="4071" max="4071" width="10.3984375" style="209" customWidth="1"/>
    <col min="4072" max="4077" width="9.09765625" style="209" customWidth="1"/>
    <col min="4078" max="4078" width="13.3984375" style="209" customWidth="1"/>
    <col min="4079" max="4079" width="7.8984375" style="209" customWidth="1"/>
    <col min="4080" max="4080" width="8.69921875" style="209" customWidth="1"/>
    <col min="4081" max="4084" width="7.69921875" style="209" customWidth="1"/>
    <col min="4085" max="4085" width="8.69921875" style="209" customWidth="1"/>
    <col min="4086" max="4090" width="7.69921875" style="209" customWidth="1"/>
    <col min="4091" max="4091" width="7.59765625" style="209" customWidth="1"/>
    <col min="4092" max="4092" width="7.09765625" style="209" customWidth="1"/>
    <col min="4093" max="4093" width="7.59765625" style="209" customWidth="1"/>
    <col min="4094" max="4094" width="7.09765625" style="209" customWidth="1"/>
    <col min="4095" max="4095" width="7.3984375" style="209" customWidth="1"/>
    <col min="4096" max="4096" width="7.59765625" style="209" customWidth="1"/>
    <col min="4097" max="4097" width="7.8984375" style="209" customWidth="1"/>
    <col min="4098" max="4098" width="8" style="209" customWidth="1"/>
    <col min="4099" max="4099" width="9.296875" style="209" customWidth="1"/>
    <col min="4100" max="4100" width="9" style="209" customWidth="1"/>
    <col min="4101" max="4102" width="7.69921875" style="209" customWidth="1"/>
    <col min="4103" max="4103" width="7.59765625" style="209" customWidth="1"/>
    <col min="4104" max="4105" width="7.69921875" style="209" customWidth="1"/>
    <col min="4106" max="4106" width="7.59765625" style="209" customWidth="1"/>
    <col min="4107" max="4109" width="0" style="209" hidden="1" customWidth="1"/>
    <col min="4110" max="4291" width="9.09765625" style="209"/>
    <col min="4292" max="4292" width="4.8984375" style="209" customWidth="1"/>
    <col min="4293" max="4293" width="18.59765625" style="209" customWidth="1"/>
    <col min="4294" max="4301" width="7.69921875" style="209" customWidth="1"/>
    <col min="4302" max="4303" width="6.69921875" style="209" customWidth="1"/>
    <col min="4304" max="4304" width="9.69921875" style="209" customWidth="1"/>
    <col min="4305" max="4305" width="9.09765625" style="209" customWidth="1"/>
    <col min="4306" max="4306" width="10.3984375" style="209" customWidth="1"/>
    <col min="4307" max="4312" width="9.09765625" style="209" customWidth="1"/>
    <col min="4313" max="4313" width="13.3984375" style="209" customWidth="1"/>
    <col min="4314" max="4314" width="7.8984375" style="209" customWidth="1"/>
    <col min="4315" max="4315" width="9.59765625" style="209" customWidth="1"/>
    <col min="4316" max="4322" width="7.69921875" style="209" customWidth="1"/>
    <col min="4323" max="4324" width="6.69921875" style="209" customWidth="1"/>
    <col min="4325" max="4325" width="9.69921875" style="209" customWidth="1"/>
    <col min="4326" max="4326" width="9.09765625" style="209" customWidth="1"/>
    <col min="4327" max="4327" width="10.3984375" style="209" customWidth="1"/>
    <col min="4328" max="4333" width="9.09765625" style="209" customWidth="1"/>
    <col min="4334" max="4334" width="13.3984375" style="209" customWidth="1"/>
    <col min="4335" max="4335" width="7.8984375" style="209" customWidth="1"/>
    <col min="4336" max="4336" width="8.69921875" style="209" customWidth="1"/>
    <col min="4337" max="4340" width="7.69921875" style="209" customWidth="1"/>
    <col min="4341" max="4341" width="8.69921875" style="209" customWidth="1"/>
    <col min="4342" max="4346" width="7.69921875" style="209" customWidth="1"/>
    <col min="4347" max="4347" width="7.59765625" style="209" customWidth="1"/>
    <col min="4348" max="4348" width="7.09765625" style="209" customWidth="1"/>
    <col min="4349" max="4349" width="7.59765625" style="209" customWidth="1"/>
    <col min="4350" max="4350" width="7.09765625" style="209" customWidth="1"/>
    <col min="4351" max="4351" width="7.3984375" style="209" customWidth="1"/>
    <col min="4352" max="4352" width="7.59765625" style="209" customWidth="1"/>
    <col min="4353" max="4353" width="7.8984375" style="209" customWidth="1"/>
    <col min="4354" max="4354" width="8" style="209" customWidth="1"/>
    <col min="4355" max="4355" width="9.296875" style="209" customWidth="1"/>
    <col min="4356" max="4356" width="9" style="209" customWidth="1"/>
    <col min="4357" max="4358" width="7.69921875" style="209" customWidth="1"/>
    <col min="4359" max="4359" width="7.59765625" style="209" customWidth="1"/>
    <col min="4360" max="4361" width="7.69921875" style="209" customWidth="1"/>
    <col min="4362" max="4362" width="7.59765625" style="209" customWidth="1"/>
    <col min="4363" max="4365" width="0" style="209" hidden="1" customWidth="1"/>
    <col min="4366" max="4547" width="9.09765625" style="209"/>
    <col min="4548" max="4548" width="4.8984375" style="209" customWidth="1"/>
    <col min="4549" max="4549" width="18.59765625" style="209" customWidth="1"/>
    <col min="4550" max="4557" width="7.69921875" style="209" customWidth="1"/>
    <col min="4558" max="4559" width="6.69921875" style="209" customWidth="1"/>
    <col min="4560" max="4560" width="9.69921875" style="209" customWidth="1"/>
    <col min="4561" max="4561" width="9.09765625" style="209" customWidth="1"/>
    <col min="4562" max="4562" width="10.3984375" style="209" customWidth="1"/>
    <col min="4563" max="4568" width="9.09765625" style="209" customWidth="1"/>
    <col min="4569" max="4569" width="13.3984375" style="209" customWidth="1"/>
    <col min="4570" max="4570" width="7.8984375" style="209" customWidth="1"/>
    <col min="4571" max="4571" width="9.59765625" style="209" customWidth="1"/>
    <col min="4572" max="4578" width="7.69921875" style="209" customWidth="1"/>
    <col min="4579" max="4580" width="6.69921875" style="209" customWidth="1"/>
    <col min="4581" max="4581" width="9.69921875" style="209" customWidth="1"/>
    <col min="4582" max="4582" width="9.09765625" style="209" customWidth="1"/>
    <col min="4583" max="4583" width="10.3984375" style="209" customWidth="1"/>
    <col min="4584" max="4589" width="9.09765625" style="209" customWidth="1"/>
    <col min="4590" max="4590" width="13.3984375" style="209" customWidth="1"/>
    <col min="4591" max="4591" width="7.8984375" style="209" customWidth="1"/>
    <col min="4592" max="4592" width="8.69921875" style="209" customWidth="1"/>
    <col min="4593" max="4596" width="7.69921875" style="209" customWidth="1"/>
    <col min="4597" max="4597" width="8.69921875" style="209" customWidth="1"/>
    <col min="4598" max="4602" width="7.69921875" style="209" customWidth="1"/>
    <col min="4603" max="4603" width="7.59765625" style="209" customWidth="1"/>
    <col min="4604" max="4604" width="7.09765625" style="209" customWidth="1"/>
    <col min="4605" max="4605" width="7.59765625" style="209" customWidth="1"/>
    <col min="4606" max="4606" width="7.09765625" style="209" customWidth="1"/>
    <col min="4607" max="4607" width="7.3984375" style="209" customWidth="1"/>
    <col min="4608" max="4608" width="7.59765625" style="209" customWidth="1"/>
    <col min="4609" max="4609" width="7.8984375" style="209" customWidth="1"/>
    <col min="4610" max="4610" width="8" style="209" customWidth="1"/>
    <col min="4611" max="4611" width="9.296875" style="209" customWidth="1"/>
    <col min="4612" max="4612" width="9" style="209" customWidth="1"/>
    <col min="4613" max="4614" width="7.69921875" style="209" customWidth="1"/>
    <col min="4615" max="4615" width="7.59765625" style="209" customWidth="1"/>
    <col min="4616" max="4617" width="7.69921875" style="209" customWidth="1"/>
    <col min="4618" max="4618" width="7.59765625" style="209" customWidth="1"/>
    <col min="4619" max="4621" width="0" style="209" hidden="1" customWidth="1"/>
    <col min="4622" max="4803" width="9.09765625" style="209"/>
    <col min="4804" max="4804" width="4.8984375" style="209" customWidth="1"/>
    <col min="4805" max="4805" width="18.59765625" style="209" customWidth="1"/>
    <col min="4806" max="4813" width="7.69921875" style="209" customWidth="1"/>
    <col min="4814" max="4815" width="6.69921875" style="209" customWidth="1"/>
    <col min="4816" max="4816" width="9.69921875" style="209" customWidth="1"/>
    <col min="4817" max="4817" width="9.09765625" style="209" customWidth="1"/>
    <col min="4818" max="4818" width="10.3984375" style="209" customWidth="1"/>
    <col min="4819" max="4824" width="9.09765625" style="209" customWidth="1"/>
    <col min="4825" max="4825" width="13.3984375" style="209" customWidth="1"/>
    <col min="4826" max="4826" width="7.8984375" style="209" customWidth="1"/>
    <col min="4827" max="4827" width="9.59765625" style="209" customWidth="1"/>
    <col min="4828" max="4834" width="7.69921875" style="209" customWidth="1"/>
    <col min="4835" max="4836" width="6.69921875" style="209" customWidth="1"/>
    <col min="4837" max="4837" width="9.69921875" style="209" customWidth="1"/>
    <col min="4838" max="4838" width="9.09765625" style="209" customWidth="1"/>
    <col min="4839" max="4839" width="10.3984375" style="209" customWidth="1"/>
    <col min="4840" max="4845" width="9.09765625" style="209" customWidth="1"/>
    <col min="4846" max="4846" width="13.3984375" style="209" customWidth="1"/>
    <col min="4847" max="4847" width="7.8984375" style="209" customWidth="1"/>
    <col min="4848" max="4848" width="8.69921875" style="209" customWidth="1"/>
    <col min="4849" max="4852" width="7.69921875" style="209" customWidth="1"/>
    <col min="4853" max="4853" width="8.69921875" style="209" customWidth="1"/>
    <col min="4854" max="4858" width="7.69921875" style="209" customWidth="1"/>
    <col min="4859" max="4859" width="7.59765625" style="209" customWidth="1"/>
    <col min="4860" max="4860" width="7.09765625" style="209" customWidth="1"/>
    <col min="4861" max="4861" width="7.59765625" style="209" customWidth="1"/>
    <col min="4862" max="4862" width="7.09765625" style="209" customWidth="1"/>
    <col min="4863" max="4863" width="7.3984375" style="209" customWidth="1"/>
    <col min="4864" max="4864" width="7.59765625" style="209" customWidth="1"/>
    <col min="4865" max="4865" width="7.8984375" style="209" customWidth="1"/>
    <col min="4866" max="4866" width="8" style="209" customWidth="1"/>
    <col min="4867" max="4867" width="9.296875" style="209" customWidth="1"/>
    <col min="4868" max="4868" width="9" style="209" customWidth="1"/>
    <col min="4869" max="4870" width="7.69921875" style="209" customWidth="1"/>
    <col min="4871" max="4871" width="7.59765625" style="209" customWidth="1"/>
    <col min="4872" max="4873" width="7.69921875" style="209" customWidth="1"/>
    <col min="4874" max="4874" width="7.59765625" style="209" customWidth="1"/>
    <col min="4875" max="4877" width="0" style="209" hidden="1" customWidth="1"/>
    <col min="4878" max="5059" width="9.09765625" style="209"/>
    <col min="5060" max="5060" width="4.8984375" style="209" customWidth="1"/>
    <col min="5061" max="5061" width="18.59765625" style="209" customWidth="1"/>
    <col min="5062" max="5069" width="7.69921875" style="209" customWidth="1"/>
    <col min="5070" max="5071" width="6.69921875" style="209" customWidth="1"/>
    <col min="5072" max="5072" width="9.69921875" style="209" customWidth="1"/>
    <col min="5073" max="5073" width="9.09765625" style="209" customWidth="1"/>
    <col min="5074" max="5074" width="10.3984375" style="209" customWidth="1"/>
    <col min="5075" max="5080" width="9.09765625" style="209" customWidth="1"/>
    <col min="5081" max="5081" width="13.3984375" style="209" customWidth="1"/>
    <col min="5082" max="5082" width="7.8984375" style="209" customWidth="1"/>
    <col min="5083" max="5083" width="9.59765625" style="209" customWidth="1"/>
    <col min="5084" max="5090" width="7.69921875" style="209" customWidth="1"/>
    <col min="5091" max="5092" width="6.69921875" style="209" customWidth="1"/>
    <col min="5093" max="5093" width="9.69921875" style="209" customWidth="1"/>
    <col min="5094" max="5094" width="9.09765625" style="209" customWidth="1"/>
    <col min="5095" max="5095" width="10.3984375" style="209" customWidth="1"/>
    <col min="5096" max="5101" width="9.09765625" style="209" customWidth="1"/>
    <col min="5102" max="5102" width="13.3984375" style="209" customWidth="1"/>
    <col min="5103" max="5103" width="7.8984375" style="209" customWidth="1"/>
    <col min="5104" max="5104" width="8.69921875" style="209" customWidth="1"/>
    <col min="5105" max="5108" width="7.69921875" style="209" customWidth="1"/>
    <col min="5109" max="5109" width="8.69921875" style="209" customWidth="1"/>
    <col min="5110" max="5114" width="7.69921875" style="209" customWidth="1"/>
    <col min="5115" max="5115" width="7.59765625" style="209" customWidth="1"/>
    <col min="5116" max="5116" width="7.09765625" style="209" customWidth="1"/>
    <col min="5117" max="5117" width="7.59765625" style="209" customWidth="1"/>
    <col min="5118" max="5118" width="7.09765625" style="209" customWidth="1"/>
    <col min="5119" max="5119" width="7.3984375" style="209" customWidth="1"/>
    <col min="5120" max="5120" width="7.59765625" style="209" customWidth="1"/>
    <col min="5121" max="5121" width="7.8984375" style="209" customWidth="1"/>
    <col min="5122" max="5122" width="8" style="209" customWidth="1"/>
    <col min="5123" max="5123" width="9.296875" style="209" customWidth="1"/>
    <col min="5124" max="5124" width="9" style="209" customWidth="1"/>
    <col min="5125" max="5126" width="7.69921875" style="209" customWidth="1"/>
    <col min="5127" max="5127" width="7.59765625" style="209" customWidth="1"/>
    <col min="5128" max="5129" width="7.69921875" style="209" customWidth="1"/>
    <col min="5130" max="5130" width="7.59765625" style="209" customWidth="1"/>
    <col min="5131" max="5133" width="0" style="209" hidden="1" customWidth="1"/>
    <col min="5134" max="5315" width="9.09765625" style="209"/>
    <col min="5316" max="5316" width="4.8984375" style="209" customWidth="1"/>
    <col min="5317" max="5317" width="18.59765625" style="209" customWidth="1"/>
    <col min="5318" max="5325" width="7.69921875" style="209" customWidth="1"/>
    <col min="5326" max="5327" width="6.69921875" style="209" customWidth="1"/>
    <col min="5328" max="5328" width="9.69921875" style="209" customWidth="1"/>
    <col min="5329" max="5329" width="9.09765625" style="209" customWidth="1"/>
    <col min="5330" max="5330" width="10.3984375" style="209" customWidth="1"/>
    <col min="5331" max="5336" width="9.09765625" style="209" customWidth="1"/>
    <col min="5337" max="5337" width="13.3984375" style="209" customWidth="1"/>
    <col min="5338" max="5338" width="7.8984375" style="209" customWidth="1"/>
    <col min="5339" max="5339" width="9.59765625" style="209" customWidth="1"/>
    <col min="5340" max="5346" width="7.69921875" style="209" customWidth="1"/>
    <col min="5347" max="5348" width="6.69921875" style="209" customWidth="1"/>
    <col min="5349" max="5349" width="9.69921875" style="209" customWidth="1"/>
    <col min="5350" max="5350" width="9.09765625" style="209" customWidth="1"/>
    <col min="5351" max="5351" width="10.3984375" style="209" customWidth="1"/>
    <col min="5352" max="5357" width="9.09765625" style="209" customWidth="1"/>
    <col min="5358" max="5358" width="13.3984375" style="209" customWidth="1"/>
    <col min="5359" max="5359" width="7.8984375" style="209" customWidth="1"/>
    <col min="5360" max="5360" width="8.69921875" style="209" customWidth="1"/>
    <col min="5361" max="5364" width="7.69921875" style="209" customWidth="1"/>
    <col min="5365" max="5365" width="8.69921875" style="209" customWidth="1"/>
    <col min="5366" max="5370" width="7.69921875" style="209" customWidth="1"/>
    <col min="5371" max="5371" width="7.59765625" style="209" customWidth="1"/>
    <col min="5372" max="5372" width="7.09765625" style="209" customWidth="1"/>
    <col min="5373" max="5373" width="7.59765625" style="209" customWidth="1"/>
    <col min="5374" max="5374" width="7.09765625" style="209" customWidth="1"/>
    <col min="5375" max="5375" width="7.3984375" style="209" customWidth="1"/>
    <col min="5376" max="5376" width="7.59765625" style="209" customWidth="1"/>
    <col min="5377" max="5377" width="7.8984375" style="209" customWidth="1"/>
    <col min="5378" max="5378" width="8" style="209" customWidth="1"/>
    <col min="5379" max="5379" width="9.296875" style="209" customWidth="1"/>
    <col min="5380" max="5380" width="9" style="209" customWidth="1"/>
    <col min="5381" max="5382" width="7.69921875" style="209" customWidth="1"/>
    <col min="5383" max="5383" width="7.59765625" style="209" customWidth="1"/>
    <col min="5384" max="5385" width="7.69921875" style="209" customWidth="1"/>
    <col min="5386" max="5386" width="7.59765625" style="209" customWidth="1"/>
    <col min="5387" max="5389" width="0" style="209" hidden="1" customWidth="1"/>
    <col min="5390" max="5571" width="9.09765625" style="209"/>
    <col min="5572" max="5572" width="4.8984375" style="209" customWidth="1"/>
    <col min="5573" max="5573" width="18.59765625" style="209" customWidth="1"/>
    <col min="5574" max="5581" width="7.69921875" style="209" customWidth="1"/>
    <col min="5582" max="5583" width="6.69921875" style="209" customWidth="1"/>
    <col min="5584" max="5584" width="9.69921875" style="209" customWidth="1"/>
    <col min="5585" max="5585" width="9.09765625" style="209" customWidth="1"/>
    <col min="5586" max="5586" width="10.3984375" style="209" customWidth="1"/>
    <col min="5587" max="5592" width="9.09765625" style="209" customWidth="1"/>
    <col min="5593" max="5593" width="13.3984375" style="209" customWidth="1"/>
    <col min="5594" max="5594" width="7.8984375" style="209" customWidth="1"/>
    <col min="5595" max="5595" width="9.59765625" style="209" customWidth="1"/>
    <col min="5596" max="5602" width="7.69921875" style="209" customWidth="1"/>
    <col min="5603" max="5604" width="6.69921875" style="209" customWidth="1"/>
    <col min="5605" max="5605" width="9.69921875" style="209" customWidth="1"/>
    <col min="5606" max="5606" width="9.09765625" style="209" customWidth="1"/>
    <col min="5607" max="5607" width="10.3984375" style="209" customWidth="1"/>
    <col min="5608" max="5613" width="9.09765625" style="209" customWidth="1"/>
    <col min="5614" max="5614" width="13.3984375" style="209" customWidth="1"/>
    <col min="5615" max="5615" width="7.8984375" style="209" customWidth="1"/>
    <col min="5616" max="5616" width="8.69921875" style="209" customWidth="1"/>
    <col min="5617" max="5620" width="7.69921875" style="209" customWidth="1"/>
    <col min="5621" max="5621" width="8.69921875" style="209" customWidth="1"/>
    <col min="5622" max="5626" width="7.69921875" style="209" customWidth="1"/>
    <col min="5627" max="5627" width="7.59765625" style="209" customWidth="1"/>
    <col min="5628" max="5628" width="7.09765625" style="209" customWidth="1"/>
    <col min="5629" max="5629" width="7.59765625" style="209" customWidth="1"/>
    <col min="5630" max="5630" width="7.09765625" style="209" customWidth="1"/>
    <col min="5631" max="5631" width="7.3984375" style="209" customWidth="1"/>
    <col min="5632" max="5632" width="7.59765625" style="209" customWidth="1"/>
    <col min="5633" max="5633" width="7.8984375" style="209" customWidth="1"/>
    <col min="5634" max="5634" width="8" style="209" customWidth="1"/>
    <col min="5635" max="5635" width="9.296875" style="209" customWidth="1"/>
    <col min="5636" max="5636" width="9" style="209" customWidth="1"/>
    <col min="5637" max="5638" width="7.69921875" style="209" customWidth="1"/>
    <col min="5639" max="5639" width="7.59765625" style="209" customWidth="1"/>
    <col min="5640" max="5641" width="7.69921875" style="209" customWidth="1"/>
    <col min="5642" max="5642" width="7.59765625" style="209" customWidth="1"/>
    <col min="5643" max="5645" width="0" style="209" hidden="1" customWidth="1"/>
    <col min="5646" max="5827" width="9.09765625" style="209"/>
    <col min="5828" max="5828" width="4.8984375" style="209" customWidth="1"/>
    <col min="5829" max="5829" width="18.59765625" style="209" customWidth="1"/>
    <col min="5830" max="5837" width="7.69921875" style="209" customWidth="1"/>
    <col min="5838" max="5839" width="6.69921875" style="209" customWidth="1"/>
    <col min="5840" max="5840" width="9.69921875" style="209" customWidth="1"/>
    <col min="5841" max="5841" width="9.09765625" style="209" customWidth="1"/>
    <col min="5842" max="5842" width="10.3984375" style="209" customWidth="1"/>
    <col min="5843" max="5848" width="9.09765625" style="209" customWidth="1"/>
    <col min="5849" max="5849" width="13.3984375" style="209" customWidth="1"/>
    <col min="5850" max="5850" width="7.8984375" style="209" customWidth="1"/>
    <col min="5851" max="5851" width="9.59765625" style="209" customWidth="1"/>
    <col min="5852" max="5858" width="7.69921875" style="209" customWidth="1"/>
    <col min="5859" max="5860" width="6.69921875" style="209" customWidth="1"/>
    <col min="5861" max="5861" width="9.69921875" style="209" customWidth="1"/>
    <col min="5862" max="5862" width="9.09765625" style="209" customWidth="1"/>
    <col min="5863" max="5863" width="10.3984375" style="209" customWidth="1"/>
    <col min="5864" max="5869" width="9.09765625" style="209" customWidth="1"/>
    <col min="5870" max="5870" width="13.3984375" style="209" customWidth="1"/>
    <col min="5871" max="5871" width="7.8984375" style="209" customWidth="1"/>
    <col min="5872" max="5872" width="8.69921875" style="209" customWidth="1"/>
    <col min="5873" max="5876" width="7.69921875" style="209" customWidth="1"/>
    <col min="5877" max="5877" width="8.69921875" style="209" customWidth="1"/>
    <col min="5878" max="5882" width="7.69921875" style="209" customWidth="1"/>
    <col min="5883" max="5883" width="7.59765625" style="209" customWidth="1"/>
    <col min="5884" max="5884" width="7.09765625" style="209" customWidth="1"/>
    <col min="5885" max="5885" width="7.59765625" style="209" customWidth="1"/>
    <col min="5886" max="5886" width="7.09765625" style="209" customWidth="1"/>
    <col min="5887" max="5887" width="7.3984375" style="209" customWidth="1"/>
    <col min="5888" max="5888" width="7.59765625" style="209" customWidth="1"/>
    <col min="5889" max="5889" width="7.8984375" style="209" customWidth="1"/>
    <col min="5890" max="5890" width="8" style="209" customWidth="1"/>
    <col min="5891" max="5891" width="9.296875" style="209" customWidth="1"/>
    <col min="5892" max="5892" width="9" style="209" customWidth="1"/>
    <col min="5893" max="5894" width="7.69921875" style="209" customWidth="1"/>
    <col min="5895" max="5895" width="7.59765625" style="209" customWidth="1"/>
    <col min="5896" max="5897" width="7.69921875" style="209" customWidth="1"/>
    <col min="5898" max="5898" width="7.59765625" style="209" customWidth="1"/>
    <col min="5899" max="5901" width="0" style="209" hidden="1" customWidth="1"/>
    <col min="5902" max="6083" width="9.09765625" style="209"/>
    <col min="6084" max="6084" width="4.8984375" style="209" customWidth="1"/>
    <col min="6085" max="6085" width="18.59765625" style="209" customWidth="1"/>
    <col min="6086" max="6093" width="7.69921875" style="209" customWidth="1"/>
    <col min="6094" max="6095" width="6.69921875" style="209" customWidth="1"/>
    <col min="6096" max="6096" width="9.69921875" style="209" customWidth="1"/>
    <col min="6097" max="6097" width="9.09765625" style="209" customWidth="1"/>
    <col min="6098" max="6098" width="10.3984375" style="209" customWidth="1"/>
    <col min="6099" max="6104" width="9.09765625" style="209" customWidth="1"/>
    <col min="6105" max="6105" width="13.3984375" style="209" customWidth="1"/>
    <col min="6106" max="6106" width="7.8984375" style="209" customWidth="1"/>
    <col min="6107" max="6107" width="9.59765625" style="209" customWidth="1"/>
    <col min="6108" max="6114" width="7.69921875" style="209" customWidth="1"/>
    <col min="6115" max="6116" width="6.69921875" style="209" customWidth="1"/>
    <col min="6117" max="6117" width="9.69921875" style="209" customWidth="1"/>
    <col min="6118" max="6118" width="9.09765625" style="209" customWidth="1"/>
    <col min="6119" max="6119" width="10.3984375" style="209" customWidth="1"/>
    <col min="6120" max="6125" width="9.09765625" style="209" customWidth="1"/>
    <col min="6126" max="6126" width="13.3984375" style="209" customWidth="1"/>
    <col min="6127" max="6127" width="7.8984375" style="209" customWidth="1"/>
    <col min="6128" max="6128" width="8.69921875" style="209" customWidth="1"/>
    <col min="6129" max="6132" width="7.69921875" style="209" customWidth="1"/>
    <col min="6133" max="6133" width="8.69921875" style="209" customWidth="1"/>
    <col min="6134" max="6138" width="7.69921875" style="209" customWidth="1"/>
    <col min="6139" max="6139" width="7.59765625" style="209" customWidth="1"/>
    <col min="6140" max="6140" width="7.09765625" style="209" customWidth="1"/>
    <col min="6141" max="6141" width="7.59765625" style="209" customWidth="1"/>
    <col min="6142" max="6142" width="7.09765625" style="209" customWidth="1"/>
    <col min="6143" max="6143" width="7.3984375" style="209" customWidth="1"/>
    <col min="6144" max="6144" width="7.59765625" style="209" customWidth="1"/>
    <col min="6145" max="6145" width="7.8984375" style="209" customWidth="1"/>
    <col min="6146" max="6146" width="8" style="209" customWidth="1"/>
    <col min="6147" max="6147" width="9.296875" style="209" customWidth="1"/>
    <col min="6148" max="6148" width="9" style="209" customWidth="1"/>
    <col min="6149" max="6150" width="7.69921875" style="209" customWidth="1"/>
    <col min="6151" max="6151" width="7.59765625" style="209" customWidth="1"/>
    <col min="6152" max="6153" width="7.69921875" style="209" customWidth="1"/>
    <col min="6154" max="6154" width="7.59765625" style="209" customWidth="1"/>
    <col min="6155" max="6157" width="0" style="209" hidden="1" customWidth="1"/>
    <col min="6158" max="6339" width="9.09765625" style="209"/>
    <col min="6340" max="6340" width="4.8984375" style="209" customWidth="1"/>
    <col min="6341" max="6341" width="18.59765625" style="209" customWidth="1"/>
    <col min="6342" max="6349" width="7.69921875" style="209" customWidth="1"/>
    <col min="6350" max="6351" width="6.69921875" style="209" customWidth="1"/>
    <col min="6352" max="6352" width="9.69921875" style="209" customWidth="1"/>
    <col min="6353" max="6353" width="9.09765625" style="209" customWidth="1"/>
    <col min="6354" max="6354" width="10.3984375" style="209" customWidth="1"/>
    <col min="6355" max="6360" width="9.09765625" style="209" customWidth="1"/>
    <col min="6361" max="6361" width="13.3984375" style="209" customWidth="1"/>
    <col min="6362" max="6362" width="7.8984375" style="209" customWidth="1"/>
    <col min="6363" max="6363" width="9.59765625" style="209" customWidth="1"/>
    <col min="6364" max="6370" width="7.69921875" style="209" customWidth="1"/>
    <col min="6371" max="6372" width="6.69921875" style="209" customWidth="1"/>
    <col min="6373" max="6373" width="9.69921875" style="209" customWidth="1"/>
    <col min="6374" max="6374" width="9.09765625" style="209" customWidth="1"/>
    <col min="6375" max="6375" width="10.3984375" style="209" customWidth="1"/>
    <col min="6376" max="6381" width="9.09765625" style="209" customWidth="1"/>
    <col min="6382" max="6382" width="13.3984375" style="209" customWidth="1"/>
    <col min="6383" max="6383" width="7.8984375" style="209" customWidth="1"/>
    <col min="6384" max="6384" width="8.69921875" style="209" customWidth="1"/>
    <col min="6385" max="6388" width="7.69921875" style="209" customWidth="1"/>
    <col min="6389" max="6389" width="8.69921875" style="209" customWidth="1"/>
    <col min="6390" max="6394" width="7.69921875" style="209" customWidth="1"/>
    <col min="6395" max="6395" width="7.59765625" style="209" customWidth="1"/>
    <col min="6396" max="6396" width="7.09765625" style="209" customWidth="1"/>
    <col min="6397" max="6397" width="7.59765625" style="209" customWidth="1"/>
    <col min="6398" max="6398" width="7.09765625" style="209" customWidth="1"/>
    <col min="6399" max="6399" width="7.3984375" style="209" customWidth="1"/>
    <col min="6400" max="6400" width="7.59765625" style="209" customWidth="1"/>
    <col min="6401" max="6401" width="7.8984375" style="209" customWidth="1"/>
    <col min="6402" max="6402" width="8" style="209" customWidth="1"/>
    <col min="6403" max="6403" width="9.296875" style="209" customWidth="1"/>
    <col min="6404" max="6404" width="9" style="209" customWidth="1"/>
    <col min="6405" max="6406" width="7.69921875" style="209" customWidth="1"/>
    <col min="6407" max="6407" width="7.59765625" style="209" customWidth="1"/>
    <col min="6408" max="6409" width="7.69921875" style="209" customWidth="1"/>
    <col min="6410" max="6410" width="7.59765625" style="209" customWidth="1"/>
    <col min="6411" max="6413" width="0" style="209" hidden="1" customWidth="1"/>
    <col min="6414" max="6595" width="9.09765625" style="209"/>
    <col min="6596" max="6596" width="4.8984375" style="209" customWidth="1"/>
    <col min="6597" max="6597" width="18.59765625" style="209" customWidth="1"/>
    <col min="6598" max="6605" width="7.69921875" style="209" customWidth="1"/>
    <col min="6606" max="6607" width="6.69921875" style="209" customWidth="1"/>
    <col min="6608" max="6608" width="9.69921875" style="209" customWidth="1"/>
    <col min="6609" max="6609" width="9.09765625" style="209" customWidth="1"/>
    <col min="6610" max="6610" width="10.3984375" style="209" customWidth="1"/>
    <col min="6611" max="6616" width="9.09765625" style="209" customWidth="1"/>
    <col min="6617" max="6617" width="13.3984375" style="209" customWidth="1"/>
    <col min="6618" max="6618" width="7.8984375" style="209" customWidth="1"/>
    <col min="6619" max="6619" width="9.59765625" style="209" customWidth="1"/>
    <col min="6620" max="6626" width="7.69921875" style="209" customWidth="1"/>
    <col min="6627" max="6628" width="6.69921875" style="209" customWidth="1"/>
    <col min="6629" max="6629" width="9.69921875" style="209" customWidth="1"/>
    <col min="6630" max="6630" width="9.09765625" style="209" customWidth="1"/>
    <col min="6631" max="6631" width="10.3984375" style="209" customWidth="1"/>
    <col min="6632" max="6637" width="9.09765625" style="209" customWidth="1"/>
    <col min="6638" max="6638" width="13.3984375" style="209" customWidth="1"/>
    <col min="6639" max="6639" width="7.8984375" style="209" customWidth="1"/>
    <col min="6640" max="6640" width="8.69921875" style="209" customWidth="1"/>
    <col min="6641" max="6644" width="7.69921875" style="209" customWidth="1"/>
    <col min="6645" max="6645" width="8.69921875" style="209" customWidth="1"/>
    <col min="6646" max="6650" width="7.69921875" style="209" customWidth="1"/>
    <col min="6651" max="6651" width="7.59765625" style="209" customWidth="1"/>
    <col min="6652" max="6652" width="7.09765625" style="209" customWidth="1"/>
    <col min="6653" max="6653" width="7.59765625" style="209" customWidth="1"/>
    <col min="6654" max="6654" width="7.09765625" style="209" customWidth="1"/>
    <col min="6655" max="6655" width="7.3984375" style="209" customWidth="1"/>
    <col min="6656" max="6656" width="7.59765625" style="209" customWidth="1"/>
    <col min="6657" max="6657" width="7.8984375" style="209" customWidth="1"/>
    <col min="6658" max="6658" width="8" style="209" customWidth="1"/>
    <col min="6659" max="6659" width="9.296875" style="209" customWidth="1"/>
    <col min="6660" max="6660" width="9" style="209" customWidth="1"/>
    <col min="6661" max="6662" width="7.69921875" style="209" customWidth="1"/>
    <col min="6663" max="6663" width="7.59765625" style="209" customWidth="1"/>
    <col min="6664" max="6665" width="7.69921875" style="209" customWidth="1"/>
    <col min="6666" max="6666" width="7.59765625" style="209" customWidth="1"/>
    <col min="6667" max="6669" width="0" style="209" hidden="1" customWidth="1"/>
    <col min="6670" max="6851" width="9.09765625" style="209"/>
    <col min="6852" max="6852" width="4.8984375" style="209" customWidth="1"/>
    <col min="6853" max="6853" width="18.59765625" style="209" customWidth="1"/>
    <col min="6854" max="6861" width="7.69921875" style="209" customWidth="1"/>
    <col min="6862" max="6863" width="6.69921875" style="209" customWidth="1"/>
    <col min="6864" max="6864" width="9.69921875" style="209" customWidth="1"/>
    <col min="6865" max="6865" width="9.09765625" style="209" customWidth="1"/>
    <col min="6866" max="6866" width="10.3984375" style="209" customWidth="1"/>
    <col min="6867" max="6872" width="9.09765625" style="209" customWidth="1"/>
    <col min="6873" max="6873" width="13.3984375" style="209" customWidth="1"/>
    <col min="6874" max="6874" width="7.8984375" style="209" customWidth="1"/>
    <col min="6875" max="6875" width="9.59765625" style="209" customWidth="1"/>
    <col min="6876" max="6882" width="7.69921875" style="209" customWidth="1"/>
    <col min="6883" max="6884" width="6.69921875" style="209" customWidth="1"/>
    <col min="6885" max="6885" width="9.69921875" style="209" customWidth="1"/>
    <col min="6886" max="6886" width="9.09765625" style="209" customWidth="1"/>
    <col min="6887" max="6887" width="10.3984375" style="209" customWidth="1"/>
    <col min="6888" max="6893" width="9.09765625" style="209" customWidth="1"/>
    <col min="6894" max="6894" width="13.3984375" style="209" customWidth="1"/>
    <col min="6895" max="6895" width="7.8984375" style="209" customWidth="1"/>
    <col min="6896" max="6896" width="8.69921875" style="209" customWidth="1"/>
    <col min="6897" max="6900" width="7.69921875" style="209" customWidth="1"/>
    <col min="6901" max="6901" width="8.69921875" style="209" customWidth="1"/>
    <col min="6902" max="6906" width="7.69921875" style="209" customWidth="1"/>
    <col min="6907" max="6907" width="7.59765625" style="209" customWidth="1"/>
    <col min="6908" max="6908" width="7.09765625" style="209" customWidth="1"/>
    <col min="6909" max="6909" width="7.59765625" style="209" customWidth="1"/>
    <col min="6910" max="6910" width="7.09765625" style="209" customWidth="1"/>
    <col min="6911" max="6911" width="7.3984375" style="209" customWidth="1"/>
    <col min="6912" max="6912" width="7.59765625" style="209" customWidth="1"/>
    <col min="6913" max="6913" width="7.8984375" style="209" customWidth="1"/>
    <col min="6914" max="6914" width="8" style="209" customWidth="1"/>
    <col min="6915" max="6915" width="9.296875" style="209" customWidth="1"/>
    <col min="6916" max="6916" width="9" style="209" customWidth="1"/>
    <col min="6917" max="6918" width="7.69921875" style="209" customWidth="1"/>
    <col min="6919" max="6919" width="7.59765625" style="209" customWidth="1"/>
    <col min="6920" max="6921" width="7.69921875" style="209" customWidth="1"/>
    <col min="6922" max="6922" width="7.59765625" style="209" customWidth="1"/>
    <col min="6923" max="6925" width="0" style="209" hidden="1" customWidth="1"/>
    <col min="6926" max="7107" width="9.09765625" style="209"/>
    <col min="7108" max="7108" width="4.8984375" style="209" customWidth="1"/>
    <col min="7109" max="7109" width="18.59765625" style="209" customWidth="1"/>
    <col min="7110" max="7117" width="7.69921875" style="209" customWidth="1"/>
    <col min="7118" max="7119" width="6.69921875" style="209" customWidth="1"/>
    <col min="7120" max="7120" width="9.69921875" style="209" customWidth="1"/>
    <col min="7121" max="7121" width="9.09765625" style="209" customWidth="1"/>
    <col min="7122" max="7122" width="10.3984375" style="209" customWidth="1"/>
    <col min="7123" max="7128" width="9.09765625" style="209" customWidth="1"/>
    <col min="7129" max="7129" width="13.3984375" style="209" customWidth="1"/>
    <col min="7130" max="7130" width="7.8984375" style="209" customWidth="1"/>
    <col min="7131" max="7131" width="9.59765625" style="209" customWidth="1"/>
    <col min="7132" max="7138" width="7.69921875" style="209" customWidth="1"/>
    <col min="7139" max="7140" width="6.69921875" style="209" customWidth="1"/>
    <col min="7141" max="7141" width="9.69921875" style="209" customWidth="1"/>
    <col min="7142" max="7142" width="9.09765625" style="209" customWidth="1"/>
    <col min="7143" max="7143" width="10.3984375" style="209" customWidth="1"/>
    <col min="7144" max="7149" width="9.09765625" style="209" customWidth="1"/>
    <col min="7150" max="7150" width="13.3984375" style="209" customWidth="1"/>
    <col min="7151" max="7151" width="7.8984375" style="209" customWidth="1"/>
    <col min="7152" max="7152" width="8.69921875" style="209" customWidth="1"/>
    <col min="7153" max="7156" width="7.69921875" style="209" customWidth="1"/>
    <col min="7157" max="7157" width="8.69921875" style="209" customWidth="1"/>
    <col min="7158" max="7162" width="7.69921875" style="209" customWidth="1"/>
    <col min="7163" max="7163" width="7.59765625" style="209" customWidth="1"/>
    <col min="7164" max="7164" width="7.09765625" style="209" customWidth="1"/>
    <col min="7165" max="7165" width="7.59765625" style="209" customWidth="1"/>
    <col min="7166" max="7166" width="7.09765625" style="209" customWidth="1"/>
    <col min="7167" max="7167" width="7.3984375" style="209" customWidth="1"/>
    <col min="7168" max="7168" width="7.59765625" style="209" customWidth="1"/>
    <col min="7169" max="7169" width="7.8984375" style="209" customWidth="1"/>
    <col min="7170" max="7170" width="8" style="209" customWidth="1"/>
    <col min="7171" max="7171" width="9.296875" style="209" customWidth="1"/>
    <col min="7172" max="7172" width="9" style="209" customWidth="1"/>
    <col min="7173" max="7174" width="7.69921875" style="209" customWidth="1"/>
    <col min="7175" max="7175" width="7.59765625" style="209" customWidth="1"/>
    <col min="7176" max="7177" width="7.69921875" style="209" customWidth="1"/>
    <col min="7178" max="7178" width="7.59765625" style="209" customWidth="1"/>
    <col min="7179" max="7181" width="0" style="209" hidden="1" customWidth="1"/>
    <col min="7182" max="7363" width="9.09765625" style="209"/>
    <col min="7364" max="7364" width="4.8984375" style="209" customWidth="1"/>
    <col min="7365" max="7365" width="18.59765625" style="209" customWidth="1"/>
    <col min="7366" max="7373" width="7.69921875" style="209" customWidth="1"/>
    <col min="7374" max="7375" width="6.69921875" style="209" customWidth="1"/>
    <col min="7376" max="7376" width="9.69921875" style="209" customWidth="1"/>
    <col min="7377" max="7377" width="9.09765625" style="209" customWidth="1"/>
    <col min="7378" max="7378" width="10.3984375" style="209" customWidth="1"/>
    <col min="7379" max="7384" width="9.09765625" style="209" customWidth="1"/>
    <col min="7385" max="7385" width="13.3984375" style="209" customWidth="1"/>
    <col min="7386" max="7386" width="7.8984375" style="209" customWidth="1"/>
    <col min="7387" max="7387" width="9.59765625" style="209" customWidth="1"/>
    <col min="7388" max="7394" width="7.69921875" style="209" customWidth="1"/>
    <col min="7395" max="7396" width="6.69921875" style="209" customWidth="1"/>
    <col min="7397" max="7397" width="9.69921875" style="209" customWidth="1"/>
    <col min="7398" max="7398" width="9.09765625" style="209" customWidth="1"/>
    <col min="7399" max="7399" width="10.3984375" style="209" customWidth="1"/>
    <col min="7400" max="7405" width="9.09765625" style="209" customWidth="1"/>
    <col min="7406" max="7406" width="13.3984375" style="209" customWidth="1"/>
    <col min="7407" max="7407" width="7.8984375" style="209" customWidth="1"/>
    <col min="7408" max="7408" width="8.69921875" style="209" customWidth="1"/>
    <col min="7409" max="7412" width="7.69921875" style="209" customWidth="1"/>
    <col min="7413" max="7413" width="8.69921875" style="209" customWidth="1"/>
    <col min="7414" max="7418" width="7.69921875" style="209" customWidth="1"/>
    <col min="7419" max="7419" width="7.59765625" style="209" customWidth="1"/>
    <col min="7420" max="7420" width="7.09765625" style="209" customWidth="1"/>
    <col min="7421" max="7421" width="7.59765625" style="209" customWidth="1"/>
    <col min="7422" max="7422" width="7.09765625" style="209" customWidth="1"/>
    <col min="7423" max="7423" width="7.3984375" style="209" customWidth="1"/>
    <col min="7424" max="7424" width="7.59765625" style="209" customWidth="1"/>
    <col min="7425" max="7425" width="7.8984375" style="209" customWidth="1"/>
    <col min="7426" max="7426" width="8" style="209" customWidth="1"/>
    <col min="7427" max="7427" width="9.296875" style="209" customWidth="1"/>
    <col min="7428" max="7428" width="9" style="209" customWidth="1"/>
    <col min="7429" max="7430" width="7.69921875" style="209" customWidth="1"/>
    <col min="7431" max="7431" width="7.59765625" style="209" customWidth="1"/>
    <col min="7432" max="7433" width="7.69921875" style="209" customWidth="1"/>
    <col min="7434" max="7434" width="7.59765625" style="209" customWidth="1"/>
    <col min="7435" max="7437" width="0" style="209" hidden="1" customWidth="1"/>
    <col min="7438" max="7619" width="9.09765625" style="209"/>
    <col min="7620" max="7620" width="4.8984375" style="209" customWidth="1"/>
    <col min="7621" max="7621" width="18.59765625" style="209" customWidth="1"/>
    <col min="7622" max="7629" width="7.69921875" style="209" customWidth="1"/>
    <col min="7630" max="7631" width="6.69921875" style="209" customWidth="1"/>
    <col min="7632" max="7632" width="9.69921875" style="209" customWidth="1"/>
    <col min="7633" max="7633" width="9.09765625" style="209" customWidth="1"/>
    <col min="7634" max="7634" width="10.3984375" style="209" customWidth="1"/>
    <col min="7635" max="7640" width="9.09765625" style="209" customWidth="1"/>
    <col min="7641" max="7641" width="13.3984375" style="209" customWidth="1"/>
    <col min="7642" max="7642" width="7.8984375" style="209" customWidth="1"/>
    <col min="7643" max="7643" width="9.59765625" style="209" customWidth="1"/>
    <col min="7644" max="7650" width="7.69921875" style="209" customWidth="1"/>
    <col min="7651" max="7652" width="6.69921875" style="209" customWidth="1"/>
    <col min="7653" max="7653" width="9.69921875" style="209" customWidth="1"/>
    <col min="7654" max="7654" width="9.09765625" style="209" customWidth="1"/>
    <col min="7655" max="7655" width="10.3984375" style="209" customWidth="1"/>
    <col min="7656" max="7661" width="9.09765625" style="209" customWidth="1"/>
    <col min="7662" max="7662" width="13.3984375" style="209" customWidth="1"/>
    <col min="7663" max="7663" width="7.8984375" style="209" customWidth="1"/>
    <col min="7664" max="7664" width="8.69921875" style="209" customWidth="1"/>
    <col min="7665" max="7668" width="7.69921875" style="209" customWidth="1"/>
    <col min="7669" max="7669" width="8.69921875" style="209" customWidth="1"/>
    <col min="7670" max="7674" width="7.69921875" style="209" customWidth="1"/>
    <col min="7675" max="7675" width="7.59765625" style="209" customWidth="1"/>
    <col min="7676" max="7676" width="7.09765625" style="209" customWidth="1"/>
    <col min="7677" max="7677" width="7.59765625" style="209" customWidth="1"/>
    <col min="7678" max="7678" width="7.09765625" style="209" customWidth="1"/>
    <col min="7679" max="7679" width="7.3984375" style="209" customWidth="1"/>
    <col min="7680" max="7680" width="7.59765625" style="209" customWidth="1"/>
    <col min="7681" max="7681" width="7.8984375" style="209" customWidth="1"/>
    <col min="7682" max="7682" width="8" style="209" customWidth="1"/>
    <col min="7683" max="7683" width="9.296875" style="209" customWidth="1"/>
    <col min="7684" max="7684" width="9" style="209" customWidth="1"/>
    <col min="7685" max="7686" width="7.69921875" style="209" customWidth="1"/>
    <col min="7687" max="7687" width="7.59765625" style="209" customWidth="1"/>
    <col min="7688" max="7689" width="7.69921875" style="209" customWidth="1"/>
    <col min="7690" max="7690" width="7.59765625" style="209" customWidth="1"/>
    <col min="7691" max="7693" width="0" style="209" hidden="1" customWidth="1"/>
    <col min="7694" max="7875" width="9.09765625" style="209"/>
    <col min="7876" max="7876" width="4.8984375" style="209" customWidth="1"/>
    <col min="7877" max="7877" width="18.59765625" style="209" customWidth="1"/>
    <col min="7878" max="7885" width="7.69921875" style="209" customWidth="1"/>
    <col min="7886" max="7887" width="6.69921875" style="209" customWidth="1"/>
    <col min="7888" max="7888" width="9.69921875" style="209" customWidth="1"/>
    <col min="7889" max="7889" width="9.09765625" style="209" customWidth="1"/>
    <col min="7890" max="7890" width="10.3984375" style="209" customWidth="1"/>
    <col min="7891" max="7896" width="9.09765625" style="209" customWidth="1"/>
    <col min="7897" max="7897" width="13.3984375" style="209" customWidth="1"/>
    <col min="7898" max="7898" width="7.8984375" style="209" customWidth="1"/>
    <col min="7899" max="7899" width="9.59765625" style="209" customWidth="1"/>
    <col min="7900" max="7906" width="7.69921875" style="209" customWidth="1"/>
    <col min="7907" max="7908" width="6.69921875" style="209" customWidth="1"/>
    <col min="7909" max="7909" width="9.69921875" style="209" customWidth="1"/>
    <col min="7910" max="7910" width="9.09765625" style="209" customWidth="1"/>
    <col min="7911" max="7911" width="10.3984375" style="209" customWidth="1"/>
    <col min="7912" max="7917" width="9.09765625" style="209" customWidth="1"/>
    <col min="7918" max="7918" width="13.3984375" style="209" customWidth="1"/>
    <col min="7919" max="7919" width="7.8984375" style="209" customWidth="1"/>
    <col min="7920" max="7920" width="8.69921875" style="209" customWidth="1"/>
    <col min="7921" max="7924" width="7.69921875" style="209" customWidth="1"/>
    <col min="7925" max="7925" width="8.69921875" style="209" customWidth="1"/>
    <col min="7926" max="7930" width="7.69921875" style="209" customWidth="1"/>
    <col min="7931" max="7931" width="7.59765625" style="209" customWidth="1"/>
    <col min="7932" max="7932" width="7.09765625" style="209" customWidth="1"/>
    <col min="7933" max="7933" width="7.59765625" style="209" customWidth="1"/>
    <col min="7934" max="7934" width="7.09765625" style="209" customWidth="1"/>
    <col min="7935" max="7935" width="7.3984375" style="209" customWidth="1"/>
    <col min="7936" max="7936" width="7.59765625" style="209" customWidth="1"/>
    <col min="7937" max="7937" width="7.8984375" style="209" customWidth="1"/>
    <col min="7938" max="7938" width="8" style="209" customWidth="1"/>
    <col min="7939" max="7939" width="9.296875" style="209" customWidth="1"/>
    <col min="7940" max="7940" width="9" style="209" customWidth="1"/>
    <col min="7941" max="7942" width="7.69921875" style="209" customWidth="1"/>
    <col min="7943" max="7943" width="7.59765625" style="209" customWidth="1"/>
    <col min="7944" max="7945" width="7.69921875" style="209" customWidth="1"/>
    <col min="7946" max="7946" width="7.59765625" style="209" customWidth="1"/>
    <col min="7947" max="7949" width="0" style="209" hidden="1" customWidth="1"/>
    <col min="7950" max="8131" width="9.09765625" style="209"/>
    <col min="8132" max="8132" width="4.8984375" style="209" customWidth="1"/>
    <col min="8133" max="8133" width="18.59765625" style="209" customWidth="1"/>
    <col min="8134" max="8141" width="7.69921875" style="209" customWidth="1"/>
    <col min="8142" max="8143" width="6.69921875" style="209" customWidth="1"/>
    <col min="8144" max="8144" width="9.69921875" style="209" customWidth="1"/>
    <col min="8145" max="8145" width="9.09765625" style="209" customWidth="1"/>
    <col min="8146" max="8146" width="10.3984375" style="209" customWidth="1"/>
    <col min="8147" max="8152" width="9.09765625" style="209" customWidth="1"/>
    <col min="8153" max="8153" width="13.3984375" style="209" customWidth="1"/>
    <col min="8154" max="8154" width="7.8984375" style="209" customWidth="1"/>
    <col min="8155" max="8155" width="9.59765625" style="209" customWidth="1"/>
    <col min="8156" max="8162" width="7.69921875" style="209" customWidth="1"/>
    <col min="8163" max="8164" width="6.69921875" style="209" customWidth="1"/>
    <col min="8165" max="8165" width="9.69921875" style="209" customWidth="1"/>
    <col min="8166" max="8166" width="9.09765625" style="209" customWidth="1"/>
    <col min="8167" max="8167" width="10.3984375" style="209" customWidth="1"/>
    <col min="8168" max="8173" width="9.09765625" style="209" customWidth="1"/>
    <col min="8174" max="8174" width="13.3984375" style="209" customWidth="1"/>
    <col min="8175" max="8175" width="7.8984375" style="209" customWidth="1"/>
    <col min="8176" max="8176" width="8.69921875" style="209" customWidth="1"/>
    <col min="8177" max="8180" width="7.69921875" style="209" customWidth="1"/>
    <col min="8181" max="8181" width="8.69921875" style="209" customWidth="1"/>
    <col min="8182" max="8186" width="7.69921875" style="209" customWidth="1"/>
    <col min="8187" max="8187" width="7.59765625" style="209" customWidth="1"/>
    <col min="8188" max="8188" width="7.09765625" style="209" customWidth="1"/>
    <col min="8189" max="8189" width="7.59765625" style="209" customWidth="1"/>
    <col min="8190" max="8190" width="7.09765625" style="209" customWidth="1"/>
    <col min="8191" max="8191" width="7.3984375" style="209" customWidth="1"/>
    <col min="8192" max="8192" width="7.59765625" style="209" customWidth="1"/>
    <col min="8193" max="8193" width="7.8984375" style="209" customWidth="1"/>
    <col min="8194" max="8194" width="8" style="209" customWidth="1"/>
    <col min="8195" max="8195" width="9.296875" style="209" customWidth="1"/>
    <col min="8196" max="8196" width="9" style="209" customWidth="1"/>
    <col min="8197" max="8198" width="7.69921875" style="209" customWidth="1"/>
    <col min="8199" max="8199" width="7.59765625" style="209" customWidth="1"/>
    <col min="8200" max="8201" width="7.69921875" style="209" customWidth="1"/>
    <col min="8202" max="8202" width="7.59765625" style="209" customWidth="1"/>
    <col min="8203" max="8205" width="0" style="209" hidden="1" customWidth="1"/>
    <col min="8206" max="8387" width="9.09765625" style="209"/>
    <col min="8388" max="8388" width="4.8984375" style="209" customWidth="1"/>
    <col min="8389" max="8389" width="18.59765625" style="209" customWidth="1"/>
    <col min="8390" max="8397" width="7.69921875" style="209" customWidth="1"/>
    <col min="8398" max="8399" width="6.69921875" style="209" customWidth="1"/>
    <col min="8400" max="8400" width="9.69921875" style="209" customWidth="1"/>
    <col min="8401" max="8401" width="9.09765625" style="209" customWidth="1"/>
    <col min="8402" max="8402" width="10.3984375" style="209" customWidth="1"/>
    <col min="8403" max="8408" width="9.09765625" style="209" customWidth="1"/>
    <col min="8409" max="8409" width="13.3984375" style="209" customWidth="1"/>
    <col min="8410" max="8410" width="7.8984375" style="209" customWidth="1"/>
    <col min="8411" max="8411" width="9.59765625" style="209" customWidth="1"/>
    <col min="8412" max="8418" width="7.69921875" style="209" customWidth="1"/>
    <col min="8419" max="8420" width="6.69921875" style="209" customWidth="1"/>
    <col min="8421" max="8421" width="9.69921875" style="209" customWidth="1"/>
    <col min="8422" max="8422" width="9.09765625" style="209" customWidth="1"/>
    <col min="8423" max="8423" width="10.3984375" style="209" customWidth="1"/>
    <col min="8424" max="8429" width="9.09765625" style="209" customWidth="1"/>
    <col min="8430" max="8430" width="13.3984375" style="209" customWidth="1"/>
    <col min="8431" max="8431" width="7.8984375" style="209" customWidth="1"/>
    <col min="8432" max="8432" width="8.69921875" style="209" customWidth="1"/>
    <col min="8433" max="8436" width="7.69921875" style="209" customWidth="1"/>
    <col min="8437" max="8437" width="8.69921875" style="209" customWidth="1"/>
    <col min="8438" max="8442" width="7.69921875" style="209" customWidth="1"/>
    <col min="8443" max="8443" width="7.59765625" style="209" customWidth="1"/>
    <col min="8444" max="8444" width="7.09765625" style="209" customWidth="1"/>
    <col min="8445" max="8445" width="7.59765625" style="209" customWidth="1"/>
    <col min="8446" max="8446" width="7.09765625" style="209" customWidth="1"/>
    <col min="8447" max="8447" width="7.3984375" style="209" customWidth="1"/>
    <col min="8448" max="8448" width="7.59765625" style="209" customWidth="1"/>
    <col min="8449" max="8449" width="7.8984375" style="209" customWidth="1"/>
    <col min="8450" max="8450" width="8" style="209" customWidth="1"/>
    <col min="8451" max="8451" width="9.296875" style="209" customWidth="1"/>
    <col min="8452" max="8452" width="9" style="209" customWidth="1"/>
    <col min="8453" max="8454" width="7.69921875" style="209" customWidth="1"/>
    <col min="8455" max="8455" width="7.59765625" style="209" customWidth="1"/>
    <col min="8456" max="8457" width="7.69921875" style="209" customWidth="1"/>
    <col min="8458" max="8458" width="7.59765625" style="209" customWidth="1"/>
    <col min="8459" max="8461" width="0" style="209" hidden="1" customWidth="1"/>
    <col min="8462" max="8643" width="9.09765625" style="209"/>
    <col min="8644" max="8644" width="4.8984375" style="209" customWidth="1"/>
    <col min="8645" max="8645" width="18.59765625" style="209" customWidth="1"/>
    <col min="8646" max="8653" width="7.69921875" style="209" customWidth="1"/>
    <col min="8654" max="8655" width="6.69921875" style="209" customWidth="1"/>
    <col min="8656" max="8656" width="9.69921875" style="209" customWidth="1"/>
    <col min="8657" max="8657" width="9.09765625" style="209" customWidth="1"/>
    <col min="8658" max="8658" width="10.3984375" style="209" customWidth="1"/>
    <col min="8659" max="8664" width="9.09765625" style="209" customWidth="1"/>
    <col min="8665" max="8665" width="13.3984375" style="209" customWidth="1"/>
    <col min="8666" max="8666" width="7.8984375" style="209" customWidth="1"/>
    <col min="8667" max="8667" width="9.59765625" style="209" customWidth="1"/>
    <col min="8668" max="8674" width="7.69921875" style="209" customWidth="1"/>
    <col min="8675" max="8676" width="6.69921875" style="209" customWidth="1"/>
    <col min="8677" max="8677" width="9.69921875" style="209" customWidth="1"/>
    <col min="8678" max="8678" width="9.09765625" style="209" customWidth="1"/>
    <col min="8679" max="8679" width="10.3984375" style="209" customWidth="1"/>
    <col min="8680" max="8685" width="9.09765625" style="209" customWidth="1"/>
    <col min="8686" max="8686" width="13.3984375" style="209" customWidth="1"/>
    <col min="8687" max="8687" width="7.8984375" style="209" customWidth="1"/>
    <col min="8688" max="8688" width="8.69921875" style="209" customWidth="1"/>
    <col min="8689" max="8692" width="7.69921875" style="209" customWidth="1"/>
    <col min="8693" max="8693" width="8.69921875" style="209" customWidth="1"/>
    <col min="8694" max="8698" width="7.69921875" style="209" customWidth="1"/>
    <col min="8699" max="8699" width="7.59765625" style="209" customWidth="1"/>
    <col min="8700" max="8700" width="7.09765625" style="209" customWidth="1"/>
    <col min="8701" max="8701" width="7.59765625" style="209" customWidth="1"/>
    <col min="8702" max="8702" width="7.09765625" style="209" customWidth="1"/>
    <col min="8703" max="8703" width="7.3984375" style="209" customWidth="1"/>
    <col min="8704" max="8704" width="7.59765625" style="209" customWidth="1"/>
    <col min="8705" max="8705" width="7.8984375" style="209" customWidth="1"/>
    <col min="8706" max="8706" width="8" style="209" customWidth="1"/>
    <col min="8707" max="8707" width="9.296875" style="209" customWidth="1"/>
    <col min="8708" max="8708" width="9" style="209" customWidth="1"/>
    <col min="8709" max="8710" width="7.69921875" style="209" customWidth="1"/>
    <col min="8711" max="8711" width="7.59765625" style="209" customWidth="1"/>
    <col min="8712" max="8713" width="7.69921875" style="209" customWidth="1"/>
    <col min="8714" max="8714" width="7.59765625" style="209" customWidth="1"/>
    <col min="8715" max="8717" width="0" style="209" hidden="1" customWidth="1"/>
    <col min="8718" max="8899" width="9.09765625" style="209"/>
    <col min="8900" max="8900" width="4.8984375" style="209" customWidth="1"/>
    <col min="8901" max="8901" width="18.59765625" style="209" customWidth="1"/>
    <col min="8902" max="8909" width="7.69921875" style="209" customWidth="1"/>
    <col min="8910" max="8911" width="6.69921875" style="209" customWidth="1"/>
    <col min="8912" max="8912" width="9.69921875" style="209" customWidth="1"/>
    <col min="8913" max="8913" width="9.09765625" style="209" customWidth="1"/>
    <col min="8914" max="8914" width="10.3984375" style="209" customWidth="1"/>
    <col min="8915" max="8920" width="9.09765625" style="209" customWidth="1"/>
    <col min="8921" max="8921" width="13.3984375" style="209" customWidth="1"/>
    <col min="8922" max="8922" width="7.8984375" style="209" customWidth="1"/>
    <col min="8923" max="8923" width="9.59765625" style="209" customWidth="1"/>
    <col min="8924" max="8930" width="7.69921875" style="209" customWidth="1"/>
    <col min="8931" max="8932" width="6.69921875" style="209" customWidth="1"/>
    <col min="8933" max="8933" width="9.69921875" style="209" customWidth="1"/>
    <col min="8934" max="8934" width="9.09765625" style="209" customWidth="1"/>
    <col min="8935" max="8935" width="10.3984375" style="209" customWidth="1"/>
    <col min="8936" max="8941" width="9.09765625" style="209" customWidth="1"/>
    <col min="8942" max="8942" width="13.3984375" style="209" customWidth="1"/>
    <col min="8943" max="8943" width="7.8984375" style="209" customWidth="1"/>
    <col min="8944" max="8944" width="8.69921875" style="209" customWidth="1"/>
    <col min="8945" max="8948" width="7.69921875" style="209" customWidth="1"/>
    <col min="8949" max="8949" width="8.69921875" style="209" customWidth="1"/>
    <col min="8950" max="8954" width="7.69921875" style="209" customWidth="1"/>
    <col min="8955" max="8955" width="7.59765625" style="209" customWidth="1"/>
    <col min="8956" max="8956" width="7.09765625" style="209" customWidth="1"/>
    <col min="8957" max="8957" width="7.59765625" style="209" customWidth="1"/>
    <col min="8958" max="8958" width="7.09765625" style="209" customWidth="1"/>
    <col min="8959" max="8959" width="7.3984375" style="209" customWidth="1"/>
    <col min="8960" max="8960" width="7.59765625" style="209" customWidth="1"/>
    <col min="8961" max="8961" width="7.8984375" style="209" customWidth="1"/>
    <col min="8962" max="8962" width="8" style="209" customWidth="1"/>
    <col min="8963" max="8963" width="9.296875" style="209" customWidth="1"/>
    <col min="8964" max="8964" width="9" style="209" customWidth="1"/>
    <col min="8965" max="8966" width="7.69921875" style="209" customWidth="1"/>
    <col min="8967" max="8967" width="7.59765625" style="209" customWidth="1"/>
    <col min="8968" max="8969" width="7.69921875" style="209" customWidth="1"/>
    <col min="8970" max="8970" width="7.59765625" style="209" customWidth="1"/>
    <col min="8971" max="8973" width="0" style="209" hidden="1" customWidth="1"/>
    <col min="8974" max="9155" width="9.09765625" style="209"/>
    <col min="9156" max="9156" width="4.8984375" style="209" customWidth="1"/>
    <col min="9157" max="9157" width="18.59765625" style="209" customWidth="1"/>
    <col min="9158" max="9165" width="7.69921875" style="209" customWidth="1"/>
    <col min="9166" max="9167" width="6.69921875" style="209" customWidth="1"/>
    <col min="9168" max="9168" width="9.69921875" style="209" customWidth="1"/>
    <col min="9169" max="9169" width="9.09765625" style="209" customWidth="1"/>
    <col min="9170" max="9170" width="10.3984375" style="209" customWidth="1"/>
    <col min="9171" max="9176" width="9.09765625" style="209" customWidth="1"/>
    <col min="9177" max="9177" width="13.3984375" style="209" customWidth="1"/>
    <col min="9178" max="9178" width="7.8984375" style="209" customWidth="1"/>
    <col min="9179" max="9179" width="9.59765625" style="209" customWidth="1"/>
    <col min="9180" max="9186" width="7.69921875" style="209" customWidth="1"/>
    <col min="9187" max="9188" width="6.69921875" style="209" customWidth="1"/>
    <col min="9189" max="9189" width="9.69921875" style="209" customWidth="1"/>
    <col min="9190" max="9190" width="9.09765625" style="209" customWidth="1"/>
    <col min="9191" max="9191" width="10.3984375" style="209" customWidth="1"/>
    <col min="9192" max="9197" width="9.09765625" style="209" customWidth="1"/>
    <col min="9198" max="9198" width="13.3984375" style="209" customWidth="1"/>
    <col min="9199" max="9199" width="7.8984375" style="209" customWidth="1"/>
    <col min="9200" max="9200" width="8.69921875" style="209" customWidth="1"/>
    <col min="9201" max="9204" width="7.69921875" style="209" customWidth="1"/>
    <col min="9205" max="9205" width="8.69921875" style="209" customWidth="1"/>
    <col min="9206" max="9210" width="7.69921875" style="209" customWidth="1"/>
    <col min="9211" max="9211" width="7.59765625" style="209" customWidth="1"/>
    <col min="9212" max="9212" width="7.09765625" style="209" customWidth="1"/>
    <col min="9213" max="9213" width="7.59765625" style="209" customWidth="1"/>
    <col min="9214" max="9214" width="7.09765625" style="209" customWidth="1"/>
    <col min="9215" max="9215" width="7.3984375" style="209" customWidth="1"/>
    <col min="9216" max="9216" width="7.59765625" style="209" customWidth="1"/>
    <col min="9217" max="9217" width="7.8984375" style="209" customWidth="1"/>
    <col min="9218" max="9218" width="8" style="209" customWidth="1"/>
    <col min="9219" max="9219" width="9.296875" style="209" customWidth="1"/>
    <col min="9220" max="9220" width="9" style="209" customWidth="1"/>
    <col min="9221" max="9222" width="7.69921875" style="209" customWidth="1"/>
    <col min="9223" max="9223" width="7.59765625" style="209" customWidth="1"/>
    <col min="9224" max="9225" width="7.69921875" style="209" customWidth="1"/>
    <col min="9226" max="9226" width="7.59765625" style="209" customWidth="1"/>
    <col min="9227" max="9229" width="0" style="209" hidden="1" customWidth="1"/>
    <col min="9230" max="9411" width="9.09765625" style="209"/>
    <col min="9412" max="9412" width="4.8984375" style="209" customWidth="1"/>
    <col min="9413" max="9413" width="18.59765625" style="209" customWidth="1"/>
    <col min="9414" max="9421" width="7.69921875" style="209" customWidth="1"/>
    <col min="9422" max="9423" width="6.69921875" style="209" customWidth="1"/>
    <col min="9424" max="9424" width="9.69921875" style="209" customWidth="1"/>
    <col min="9425" max="9425" width="9.09765625" style="209" customWidth="1"/>
    <col min="9426" max="9426" width="10.3984375" style="209" customWidth="1"/>
    <col min="9427" max="9432" width="9.09765625" style="209" customWidth="1"/>
    <col min="9433" max="9433" width="13.3984375" style="209" customWidth="1"/>
    <col min="9434" max="9434" width="7.8984375" style="209" customWidth="1"/>
    <col min="9435" max="9435" width="9.59765625" style="209" customWidth="1"/>
    <col min="9436" max="9442" width="7.69921875" style="209" customWidth="1"/>
    <col min="9443" max="9444" width="6.69921875" style="209" customWidth="1"/>
    <col min="9445" max="9445" width="9.69921875" style="209" customWidth="1"/>
    <col min="9446" max="9446" width="9.09765625" style="209" customWidth="1"/>
    <col min="9447" max="9447" width="10.3984375" style="209" customWidth="1"/>
    <col min="9448" max="9453" width="9.09765625" style="209" customWidth="1"/>
    <col min="9454" max="9454" width="13.3984375" style="209" customWidth="1"/>
    <col min="9455" max="9455" width="7.8984375" style="209" customWidth="1"/>
    <col min="9456" max="9456" width="8.69921875" style="209" customWidth="1"/>
    <col min="9457" max="9460" width="7.69921875" style="209" customWidth="1"/>
    <col min="9461" max="9461" width="8.69921875" style="209" customWidth="1"/>
    <col min="9462" max="9466" width="7.69921875" style="209" customWidth="1"/>
    <col min="9467" max="9467" width="7.59765625" style="209" customWidth="1"/>
    <col min="9468" max="9468" width="7.09765625" style="209" customWidth="1"/>
    <col min="9469" max="9469" width="7.59765625" style="209" customWidth="1"/>
    <col min="9470" max="9470" width="7.09765625" style="209" customWidth="1"/>
    <col min="9471" max="9471" width="7.3984375" style="209" customWidth="1"/>
    <col min="9472" max="9472" width="7.59765625" style="209" customWidth="1"/>
    <col min="9473" max="9473" width="7.8984375" style="209" customWidth="1"/>
    <col min="9474" max="9474" width="8" style="209" customWidth="1"/>
    <col min="9475" max="9475" width="9.296875" style="209" customWidth="1"/>
    <col min="9476" max="9476" width="9" style="209" customWidth="1"/>
    <col min="9477" max="9478" width="7.69921875" style="209" customWidth="1"/>
    <col min="9479" max="9479" width="7.59765625" style="209" customWidth="1"/>
    <col min="9480" max="9481" width="7.69921875" style="209" customWidth="1"/>
    <col min="9482" max="9482" width="7.59765625" style="209" customWidth="1"/>
    <col min="9483" max="9485" width="0" style="209" hidden="1" customWidth="1"/>
    <col min="9486" max="9667" width="9.09765625" style="209"/>
    <col min="9668" max="9668" width="4.8984375" style="209" customWidth="1"/>
    <col min="9669" max="9669" width="18.59765625" style="209" customWidth="1"/>
    <col min="9670" max="9677" width="7.69921875" style="209" customWidth="1"/>
    <col min="9678" max="9679" width="6.69921875" style="209" customWidth="1"/>
    <col min="9680" max="9680" width="9.69921875" style="209" customWidth="1"/>
    <col min="9681" max="9681" width="9.09765625" style="209" customWidth="1"/>
    <col min="9682" max="9682" width="10.3984375" style="209" customWidth="1"/>
    <col min="9683" max="9688" width="9.09765625" style="209" customWidth="1"/>
    <col min="9689" max="9689" width="13.3984375" style="209" customWidth="1"/>
    <col min="9690" max="9690" width="7.8984375" style="209" customWidth="1"/>
    <col min="9691" max="9691" width="9.59765625" style="209" customWidth="1"/>
    <col min="9692" max="9698" width="7.69921875" style="209" customWidth="1"/>
    <col min="9699" max="9700" width="6.69921875" style="209" customWidth="1"/>
    <col min="9701" max="9701" width="9.69921875" style="209" customWidth="1"/>
    <col min="9702" max="9702" width="9.09765625" style="209" customWidth="1"/>
    <col min="9703" max="9703" width="10.3984375" style="209" customWidth="1"/>
    <col min="9704" max="9709" width="9.09765625" style="209" customWidth="1"/>
    <col min="9710" max="9710" width="13.3984375" style="209" customWidth="1"/>
    <col min="9711" max="9711" width="7.8984375" style="209" customWidth="1"/>
    <col min="9712" max="9712" width="8.69921875" style="209" customWidth="1"/>
    <col min="9713" max="9716" width="7.69921875" style="209" customWidth="1"/>
    <col min="9717" max="9717" width="8.69921875" style="209" customWidth="1"/>
    <col min="9718" max="9722" width="7.69921875" style="209" customWidth="1"/>
    <col min="9723" max="9723" width="7.59765625" style="209" customWidth="1"/>
    <col min="9724" max="9724" width="7.09765625" style="209" customWidth="1"/>
    <col min="9725" max="9725" width="7.59765625" style="209" customWidth="1"/>
    <col min="9726" max="9726" width="7.09765625" style="209" customWidth="1"/>
    <col min="9727" max="9727" width="7.3984375" style="209" customWidth="1"/>
    <col min="9728" max="9728" width="7.59765625" style="209" customWidth="1"/>
    <col min="9729" max="9729" width="7.8984375" style="209" customWidth="1"/>
    <col min="9730" max="9730" width="8" style="209" customWidth="1"/>
    <col min="9731" max="9731" width="9.296875" style="209" customWidth="1"/>
    <col min="9732" max="9732" width="9" style="209" customWidth="1"/>
    <col min="9733" max="9734" width="7.69921875" style="209" customWidth="1"/>
    <col min="9735" max="9735" width="7.59765625" style="209" customWidth="1"/>
    <col min="9736" max="9737" width="7.69921875" style="209" customWidth="1"/>
    <col min="9738" max="9738" width="7.59765625" style="209" customWidth="1"/>
    <col min="9739" max="9741" width="0" style="209" hidden="1" customWidth="1"/>
    <col min="9742" max="9923" width="9.09765625" style="209"/>
    <col min="9924" max="9924" width="4.8984375" style="209" customWidth="1"/>
    <col min="9925" max="9925" width="18.59765625" style="209" customWidth="1"/>
    <col min="9926" max="9933" width="7.69921875" style="209" customWidth="1"/>
    <col min="9934" max="9935" width="6.69921875" style="209" customWidth="1"/>
    <col min="9936" max="9936" width="9.69921875" style="209" customWidth="1"/>
    <col min="9937" max="9937" width="9.09765625" style="209" customWidth="1"/>
    <col min="9938" max="9938" width="10.3984375" style="209" customWidth="1"/>
    <col min="9939" max="9944" width="9.09765625" style="209" customWidth="1"/>
    <col min="9945" max="9945" width="13.3984375" style="209" customWidth="1"/>
    <col min="9946" max="9946" width="7.8984375" style="209" customWidth="1"/>
    <col min="9947" max="9947" width="9.59765625" style="209" customWidth="1"/>
    <col min="9948" max="9954" width="7.69921875" style="209" customWidth="1"/>
    <col min="9955" max="9956" width="6.69921875" style="209" customWidth="1"/>
    <col min="9957" max="9957" width="9.69921875" style="209" customWidth="1"/>
    <col min="9958" max="9958" width="9.09765625" style="209" customWidth="1"/>
    <col min="9959" max="9959" width="10.3984375" style="209" customWidth="1"/>
    <col min="9960" max="9965" width="9.09765625" style="209" customWidth="1"/>
    <col min="9966" max="9966" width="13.3984375" style="209" customWidth="1"/>
    <col min="9967" max="9967" width="7.8984375" style="209" customWidth="1"/>
    <col min="9968" max="9968" width="8.69921875" style="209" customWidth="1"/>
    <col min="9969" max="9972" width="7.69921875" style="209" customWidth="1"/>
    <col min="9973" max="9973" width="8.69921875" style="209" customWidth="1"/>
    <col min="9974" max="9978" width="7.69921875" style="209" customWidth="1"/>
    <col min="9979" max="9979" width="7.59765625" style="209" customWidth="1"/>
    <col min="9980" max="9980" width="7.09765625" style="209" customWidth="1"/>
    <col min="9981" max="9981" width="7.59765625" style="209" customWidth="1"/>
    <col min="9982" max="9982" width="7.09765625" style="209" customWidth="1"/>
    <col min="9983" max="9983" width="7.3984375" style="209" customWidth="1"/>
    <col min="9984" max="9984" width="7.59765625" style="209" customWidth="1"/>
    <col min="9985" max="9985" width="7.8984375" style="209" customWidth="1"/>
    <col min="9986" max="9986" width="8" style="209" customWidth="1"/>
    <col min="9987" max="9987" width="9.296875" style="209" customWidth="1"/>
    <col min="9988" max="9988" width="9" style="209" customWidth="1"/>
    <col min="9989" max="9990" width="7.69921875" style="209" customWidth="1"/>
    <col min="9991" max="9991" width="7.59765625" style="209" customWidth="1"/>
    <col min="9992" max="9993" width="7.69921875" style="209" customWidth="1"/>
    <col min="9994" max="9994" width="7.59765625" style="209" customWidth="1"/>
    <col min="9995" max="9997" width="0" style="209" hidden="1" customWidth="1"/>
    <col min="9998" max="10179" width="9.09765625" style="209"/>
    <col min="10180" max="10180" width="4.8984375" style="209" customWidth="1"/>
    <col min="10181" max="10181" width="18.59765625" style="209" customWidth="1"/>
    <col min="10182" max="10189" width="7.69921875" style="209" customWidth="1"/>
    <col min="10190" max="10191" width="6.69921875" style="209" customWidth="1"/>
    <col min="10192" max="10192" width="9.69921875" style="209" customWidth="1"/>
    <col min="10193" max="10193" width="9.09765625" style="209" customWidth="1"/>
    <col min="10194" max="10194" width="10.3984375" style="209" customWidth="1"/>
    <col min="10195" max="10200" width="9.09765625" style="209" customWidth="1"/>
    <col min="10201" max="10201" width="13.3984375" style="209" customWidth="1"/>
    <col min="10202" max="10202" width="7.8984375" style="209" customWidth="1"/>
    <col min="10203" max="10203" width="9.59765625" style="209" customWidth="1"/>
    <col min="10204" max="10210" width="7.69921875" style="209" customWidth="1"/>
    <col min="10211" max="10212" width="6.69921875" style="209" customWidth="1"/>
    <col min="10213" max="10213" width="9.69921875" style="209" customWidth="1"/>
    <col min="10214" max="10214" width="9.09765625" style="209" customWidth="1"/>
    <col min="10215" max="10215" width="10.3984375" style="209" customWidth="1"/>
    <col min="10216" max="10221" width="9.09765625" style="209" customWidth="1"/>
    <col min="10222" max="10222" width="13.3984375" style="209" customWidth="1"/>
    <col min="10223" max="10223" width="7.8984375" style="209" customWidth="1"/>
    <col min="10224" max="10224" width="8.69921875" style="209" customWidth="1"/>
    <col min="10225" max="10228" width="7.69921875" style="209" customWidth="1"/>
    <col min="10229" max="10229" width="8.69921875" style="209" customWidth="1"/>
    <col min="10230" max="10234" width="7.69921875" style="209" customWidth="1"/>
    <col min="10235" max="10235" width="7.59765625" style="209" customWidth="1"/>
    <col min="10236" max="10236" width="7.09765625" style="209" customWidth="1"/>
    <col min="10237" max="10237" width="7.59765625" style="209" customWidth="1"/>
    <col min="10238" max="10238" width="7.09765625" style="209" customWidth="1"/>
    <col min="10239" max="10239" width="7.3984375" style="209" customWidth="1"/>
    <col min="10240" max="10240" width="7.59765625" style="209" customWidth="1"/>
    <col min="10241" max="10241" width="7.8984375" style="209" customWidth="1"/>
    <col min="10242" max="10242" width="8" style="209" customWidth="1"/>
    <col min="10243" max="10243" width="9.296875" style="209" customWidth="1"/>
    <col min="10244" max="10244" width="9" style="209" customWidth="1"/>
    <col min="10245" max="10246" width="7.69921875" style="209" customWidth="1"/>
    <col min="10247" max="10247" width="7.59765625" style="209" customWidth="1"/>
    <col min="10248" max="10249" width="7.69921875" style="209" customWidth="1"/>
    <col min="10250" max="10250" width="7.59765625" style="209" customWidth="1"/>
    <col min="10251" max="10253" width="0" style="209" hidden="1" customWidth="1"/>
    <col min="10254" max="10435" width="9.09765625" style="209"/>
    <col min="10436" max="10436" width="4.8984375" style="209" customWidth="1"/>
    <col min="10437" max="10437" width="18.59765625" style="209" customWidth="1"/>
    <col min="10438" max="10445" width="7.69921875" style="209" customWidth="1"/>
    <col min="10446" max="10447" width="6.69921875" style="209" customWidth="1"/>
    <col min="10448" max="10448" width="9.69921875" style="209" customWidth="1"/>
    <col min="10449" max="10449" width="9.09765625" style="209" customWidth="1"/>
    <col min="10450" max="10450" width="10.3984375" style="209" customWidth="1"/>
    <col min="10451" max="10456" width="9.09765625" style="209" customWidth="1"/>
    <col min="10457" max="10457" width="13.3984375" style="209" customWidth="1"/>
    <col min="10458" max="10458" width="7.8984375" style="209" customWidth="1"/>
    <col min="10459" max="10459" width="9.59765625" style="209" customWidth="1"/>
    <col min="10460" max="10466" width="7.69921875" style="209" customWidth="1"/>
    <col min="10467" max="10468" width="6.69921875" style="209" customWidth="1"/>
    <col min="10469" max="10469" width="9.69921875" style="209" customWidth="1"/>
    <col min="10470" max="10470" width="9.09765625" style="209" customWidth="1"/>
    <col min="10471" max="10471" width="10.3984375" style="209" customWidth="1"/>
    <col min="10472" max="10477" width="9.09765625" style="209" customWidth="1"/>
    <col min="10478" max="10478" width="13.3984375" style="209" customWidth="1"/>
    <col min="10479" max="10479" width="7.8984375" style="209" customWidth="1"/>
    <col min="10480" max="10480" width="8.69921875" style="209" customWidth="1"/>
    <col min="10481" max="10484" width="7.69921875" style="209" customWidth="1"/>
    <col min="10485" max="10485" width="8.69921875" style="209" customWidth="1"/>
    <col min="10486" max="10490" width="7.69921875" style="209" customWidth="1"/>
    <col min="10491" max="10491" width="7.59765625" style="209" customWidth="1"/>
    <col min="10492" max="10492" width="7.09765625" style="209" customWidth="1"/>
    <col min="10493" max="10493" width="7.59765625" style="209" customWidth="1"/>
    <col min="10494" max="10494" width="7.09765625" style="209" customWidth="1"/>
    <col min="10495" max="10495" width="7.3984375" style="209" customWidth="1"/>
    <col min="10496" max="10496" width="7.59765625" style="209" customWidth="1"/>
    <col min="10497" max="10497" width="7.8984375" style="209" customWidth="1"/>
    <col min="10498" max="10498" width="8" style="209" customWidth="1"/>
    <col min="10499" max="10499" width="9.296875" style="209" customWidth="1"/>
    <col min="10500" max="10500" width="9" style="209" customWidth="1"/>
    <col min="10501" max="10502" width="7.69921875" style="209" customWidth="1"/>
    <col min="10503" max="10503" width="7.59765625" style="209" customWidth="1"/>
    <col min="10504" max="10505" width="7.69921875" style="209" customWidth="1"/>
    <col min="10506" max="10506" width="7.59765625" style="209" customWidth="1"/>
    <col min="10507" max="10509" width="0" style="209" hidden="1" customWidth="1"/>
    <col min="10510" max="10691" width="9.09765625" style="209"/>
    <col min="10692" max="10692" width="4.8984375" style="209" customWidth="1"/>
    <col min="10693" max="10693" width="18.59765625" style="209" customWidth="1"/>
    <col min="10694" max="10701" width="7.69921875" style="209" customWidth="1"/>
    <col min="10702" max="10703" width="6.69921875" style="209" customWidth="1"/>
    <col min="10704" max="10704" width="9.69921875" style="209" customWidth="1"/>
    <col min="10705" max="10705" width="9.09765625" style="209" customWidth="1"/>
    <col min="10706" max="10706" width="10.3984375" style="209" customWidth="1"/>
    <col min="10707" max="10712" width="9.09765625" style="209" customWidth="1"/>
    <col min="10713" max="10713" width="13.3984375" style="209" customWidth="1"/>
    <col min="10714" max="10714" width="7.8984375" style="209" customWidth="1"/>
    <col min="10715" max="10715" width="9.59765625" style="209" customWidth="1"/>
    <col min="10716" max="10722" width="7.69921875" style="209" customWidth="1"/>
    <col min="10723" max="10724" width="6.69921875" style="209" customWidth="1"/>
    <col min="10725" max="10725" width="9.69921875" style="209" customWidth="1"/>
    <col min="10726" max="10726" width="9.09765625" style="209" customWidth="1"/>
    <col min="10727" max="10727" width="10.3984375" style="209" customWidth="1"/>
    <col min="10728" max="10733" width="9.09765625" style="209" customWidth="1"/>
    <col min="10734" max="10734" width="13.3984375" style="209" customWidth="1"/>
    <col min="10735" max="10735" width="7.8984375" style="209" customWidth="1"/>
    <col min="10736" max="10736" width="8.69921875" style="209" customWidth="1"/>
    <col min="10737" max="10740" width="7.69921875" style="209" customWidth="1"/>
    <col min="10741" max="10741" width="8.69921875" style="209" customWidth="1"/>
    <col min="10742" max="10746" width="7.69921875" style="209" customWidth="1"/>
    <col min="10747" max="10747" width="7.59765625" style="209" customWidth="1"/>
    <col min="10748" max="10748" width="7.09765625" style="209" customWidth="1"/>
    <col min="10749" max="10749" width="7.59765625" style="209" customWidth="1"/>
    <col min="10750" max="10750" width="7.09765625" style="209" customWidth="1"/>
    <col min="10751" max="10751" width="7.3984375" style="209" customWidth="1"/>
    <col min="10752" max="10752" width="7.59765625" style="209" customWidth="1"/>
    <col min="10753" max="10753" width="7.8984375" style="209" customWidth="1"/>
    <col min="10754" max="10754" width="8" style="209" customWidth="1"/>
    <col min="10755" max="10755" width="9.296875" style="209" customWidth="1"/>
    <col min="10756" max="10756" width="9" style="209" customWidth="1"/>
    <col min="10757" max="10758" width="7.69921875" style="209" customWidth="1"/>
    <col min="10759" max="10759" width="7.59765625" style="209" customWidth="1"/>
    <col min="10760" max="10761" width="7.69921875" style="209" customWidth="1"/>
    <col min="10762" max="10762" width="7.59765625" style="209" customWidth="1"/>
    <col min="10763" max="10765" width="0" style="209" hidden="1" customWidth="1"/>
    <col min="10766" max="10947" width="9.09765625" style="209"/>
    <col min="10948" max="10948" width="4.8984375" style="209" customWidth="1"/>
    <col min="10949" max="10949" width="18.59765625" style="209" customWidth="1"/>
    <col min="10950" max="10957" width="7.69921875" style="209" customWidth="1"/>
    <col min="10958" max="10959" width="6.69921875" style="209" customWidth="1"/>
    <col min="10960" max="10960" width="9.69921875" style="209" customWidth="1"/>
    <col min="10961" max="10961" width="9.09765625" style="209" customWidth="1"/>
    <col min="10962" max="10962" width="10.3984375" style="209" customWidth="1"/>
    <col min="10963" max="10968" width="9.09765625" style="209" customWidth="1"/>
    <col min="10969" max="10969" width="13.3984375" style="209" customWidth="1"/>
    <col min="10970" max="10970" width="7.8984375" style="209" customWidth="1"/>
    <col min="10971" max="10971" width="9.59765625" style="209" customWidth="1"/>
    <col min="10972" max="10978" width="7.69921875" style="209" customWidth="1"/>
    <col min="10979" max="10980" width="6.69921875" style="209" customWidth="1"/>
    <col min="10981" max="10981" width="9.69921875" style="209" customWidth="1"/>
    <col min="10982" max="10982" width="9.09765625" style="209" customWidth="1"/>
    <col min="10983" max="10983" width="10.3984375" style="209" customWidth="1"/>
    <col min="10984" max="10989" width="9.09765625" style="209" customWidth="1"/>
    <col min="10990" max="10990" width="13.3984375" style="209" customWidth="1"/>
    <col min="10991" max="10991" width="7.8984375" style="209" customWidth="1"/>
    <col min="10992" max="10992" width="8.69921875" style="209" customWidth="1"/>
    <col min="10993" max="10996" width="7.69921875" style="209" customWidth="1"/>
    <col min="10997" max="10997" width="8.69921875" style="209" customWidth="1"/>
    <col min="10998" max="11002" width="7.69921875" style="209" customWidth="1"/>
    <col min="11003" max="11003" width="7.59765625" style="209" customWidth="1"/>
    <col min="11004" max="11004" width="7.09765625" style="209" customWidth="1"/>
    <col min="11005" max="11005" width="7.59765625" style="209" customWidth="1"/>
    <col min="11006" max="11006" width="7.09765625" style="209" customWidth="1"/>
    <col min="11007" max="11007" width="7.3984375" style="209" customWidth="1"/>
    <col min="11008" max="11008" width="7.59765625" style="209" customWidth="1"/>
    <col min="11009" max="11009" width="7.8984375" style="209" customWidth="1"/>
    <col min="11010" max="11010" width="8" style="209" customWidth="1"/>
    <col min="11011" max="11011" width="9.296875" style="209" customWidth="1"/>
    <col min="11012" max="11012" width="9" style="209" customWidth="1"/>
    <col min="11013" max="11014" width="7.69921875" style="209" customWidth="1"/>
    <col min="11015" max="11015" width="7.59765625" style="209" customWidth="1"/>
    <col min="11016" max="11017" width="7.69921875" style="209" customWidth="1"/>
    <col min="11018" max="11018" width="7.59765625" style="209" customWidth="1"/>
    <col min="11019" max="11021" width="0" style="209" hidden="1" customWidth="1"/>
    <col min="11022" max="11203" width="9.09765625" style="209"/>
    <col min="11204" max="11204" width="4.8984375" style="209" customWidth="1"/>
    <col min="11205" max="11205" width="18.59765625" style="209" customWidth="1"/>
    <col min="11206" max="11213" width="7.69921875" style="209" customWidth="1"/>
    <col min="11214" max="11215" width="6.69921875" style="209" customWidth="1"/>
    <col min="11216" max="11216" width="9.69921875" style="209" customWidth="1"/>
    <col min="11217" max="11217" width="9.09765625" style="209" customWidth="1"/>
    <col min="11218" max="11218" width="10.3984375" style="209" customWidth="1"/>
    <col min="11219" max="11224" width="9.09765625" style="209" customWidth="1"/>
    <col min="11225" max="11225" width="13.3984375" style="209" customWidth="1"/>
    <col min="11226" max="11226" width="7.8984375" style="209" customWidth="1"/>
    <col min="11227" max="11227" width="9.59765625" style="209" customWidth="1"/>
    <col min="11228" max="11234" width="7.69921875" style="209" customWidth="1"/>
    <col min="11235" max="11236" width="6.69921875" style="209" customWidth="1"/>
    <col min="11237" max="11237" width="9.69921875" style="209" customWidth="1"/>
    <col min="11238" max="11238" width="9.09765625" style="209" customWidth="1"/>
    <col min="11239" max="11239" width="10.3984375" style="209" customWidth="1"/>
    <col min="11240" max="11245" width="9.09765625" style="209" customWidth="1"/>
    <col min="11246" max="11246" width="13.3984375" style="209" customWidth="1"/>
    <col min="11247" max="11247" width="7.8984375" style="209" customWidth="1"/>
    <col min="11248" max="11248" width="8.69921875" style="209" customWidth="1"/>
    <col min="11249" max="11252" width="7.69921875" style="209" customWidth="1"/>
    <col min="11253" max="11253" width="8.69921875" style="209" customWidth="1"/>
    <col min="11254" max="11258" width="7.69921875" style="209" customWidth="1"/>
    <col min="11259" max="11259" width="7.59765625" style="209" customWidth="1"/>
    <col min="11260" max="11260" width="7.09765625" style="209" customWidth="1"/>
    <col min="11261" max="11261" width="7.59765625" style="209" customWidth="1"/>
    <col min="11262" max="11262" width="7.09765625" style="209" customWidth="1"/>
    <col min="11263" max="11263" width="7.3984375" style="209" customWidth="1"/>
    <col min="11264" max="11264" width="7.59765625" style="209" customWidth="1"/>
    <col min="11265" max="11265" width="7.8984375" style="209" customWidth="1"/>
    <col min="11266" max="11266" width="8" style="209" customWidth="1"/>
    <col min="11267" max="11267" width="9.296875" style="209" customWidth="1"/>
    <col min="11268" max="11268" width="9" style="209" customWidth="1"/>
    <col min="11269" max="11270" width="7.69921875" style="209" customWidth="1"/>
    <col min="11271" max="11271" width="7.59765625" style="209" customWidth="1"/>
    <col min="11272" max="11273" width="7.69921875" style="209" customWidth="1"/>
    <col min="11274" max="11274" width="7.59765625" style="209" customWidth="1"/>
    <col min="11275" max="11277" width="0" style="209" hidden="1" customWidth="1"/>
    <col min="11278" max="11459" width="9.09765625" style="209"/>
    <col min="11460" max="11460" width="4.8984375" style="209" customWidth="1"/>
    <col min="11461" max="11461" width="18.59765625" style="209" customWidth="1"/>
    <col min="11462" max="11469" width="7.69921875" style="209" customWidth="1"/>
    <col min="11470" max="11471" width="6.69921875" style="209" customWidth="1"/>
    <col min="11472" max="11472" width="9.69921875" style="209" customWidth="1"/>
    <col min="11473" max="11473" width="9.09765625" style="209" customWidth="1"/>
    <col min="11474" max="11474" width="10.3984375" style="209" customWidth="1"/>
    <col min="11475" max="11480" width="9.09765625" style="209" customWidth="1"/>
    <col min="11481" max="11481" width="13.3984375" style="209" customWidth="1"/>
    <col min="11482" max="11482" width="7.8984375" style="209" customWidth="1"/>
    <col min="11483" max="11483" width="9.59765625" style="209" customWidth="1"/>
    <col min="11484" max="11490" width="7.69921875" style="209" customWidth="1"/>
    <col min="11491" max="11492" width="6.69921875" style="209" customWidth="1"/>
    <col min="11493" max="11493" width="9.69921875" style="209" customWidth="1"/>
    <col min="11494" max="11494" width="9.09765625" style="209" customWidth="1"/>
    <col min="11495" max="11495" width="10.3984375" style="209" customWidth="1"/>
    <col min="11496" max="11501" width="9.09765625" style="209" customWidth="1"/>
    <col min="11502" max="11502" width="13.3984375" style="209" customWidth="1"/>
    <col min="11503" max="11503" width="7.8984375" style="209" customWidth="1"/>
    <col min="11504" max="11504" width="8.69921875" style="209" customWidth="1"/>
    <col min="11505" max="11508" width="7.69921875" style="209" customWidth="1"/>
    <col min="11509" max="11509" width="8.69921875" style="209" customWidth="1"/>
    <col min="11510" max="11514" width="7.69921875" style="209" customWidth="1"/>
    <col min="11515" max="11515" width="7.59765625" style="209" customWidth="1"/>
    <col min="11516" max="11516" width="7.09765625" style="209" customWidth="1"/>
    <col min="11517" max="11517" width="7.59765625" style="209" customWidth="1"/>
    <col min="11518" max="11518" width="7.09765625" style="209" customWidth="1"/>
    <col min="11519" max="11519" width="7.3984375" style="209" customWidth="1"/>
    <col min="11520" max="11520" width="7.59765625" style="209" customWidth="1"/>
    <col min="11521" max="11521" width="7.8984375" style="209" customWidth="1"/>
    <col min="11522" max="11522" width="8" style="209" customWidth="1"/>
    <col min="11523" max="11523" width="9.296875" style="209" customWidth="1"/>
    <col min="11524" max="11524" width="9" style="209" customWidth="1"/>
    <col min="11525" max="11526" width="7.69921875" style="209" customWidth="1"/>
    <col min="11527" max="11527" width="7.59765625" style="209" customWidth="1"/>
    <col min="11528" max="11529" width="7.69921875" style="209" customWidth="1"/>
    <col min="11530" max="11530" width="7.59765625" style="209" customWidth="1"/>
    <col min="11531" max="11533" width="0" style="209" hidden="1" customWidth="1"/>
    <col min="11534" max="11715" width="9.09765625" style="209"/>
    <col min="11716" max="11716" width="4.8984375" style="209" customWidth="1"/>
    <col min="11717" max="11717" width="18.59765625" style="209" customWidth="1"/>
    <col min="11718" max="11725" width="7.69921875" style="209" customWidth="1"/>
    <col min="11726" max="11727" width="6.69921875" style="209" customWidth="1"/>
    <col min="11728" max="11728" width="9.69921875" style="209" customWidth="1"/>
    <col min="11729" max="11729" width="9.09765625" style="209" customWidth="1"/>
    <col min="11730" max="11730" width="10.3984375" style="209" customWidth="1"/>
    <col min="11731" max="11736" width="9.09765625" style="209" customWidth="1"/>
    <col min="11737" max="11737" width="13.3984375" style="209" customWidth="1"/>
    <col min="11738" max="11738" width="7.8984375" style="209" customWidth="1"/>
    <col min="11739" max="11739" width="9.59765625" style="209" customWidth="1"/>
    <col min="11740" max="11746" width="7.69921875" style="209" customWidth="1"/>
    <col min="11747" max="11748" width="6.69921875" style="209" customWidth="1"/>
    <col min="11749" max="11749" width="9.69921875" style="209" customWidth="1"/>
    <col min="11750" max="11750" width="9.09765625" style="209" customWidth="1"/>
    <col min="11751" max="11751" width="10.3984375" style="209" customWidth="1"/>
    <col min="11752" max="11757" width="9.09765625" style="209" customWidth="1"/>
    <col min="11758" max="11758" width="13.3984375" style="209" customWidth="1"/>
    <col min="11759" max="11759" width="7.8984375" style="209" customWidth="1"/>
    <col min="11760" max="11760" width="8.69921875" style="209" customWidth="1"/>
    <col min="11761" max="11764" width="7.69921875" style="209" customWidth="1"/>
    <col min="11765" max="11765" width="8.69921875" style="209" customWidth="1"/>
    <col min="11766" max="11770" width="7.69921875" style="209" customWidth="1"/>
    <col min="11771" max="11771" width="7.59765625" style="209" customWidth="1"/>
    <col min="11772" max="11772" width="7.09765625" style="209" customWidth="1"/>
    <col min="11773" max="11773" width="7.59765625" style="209" customWidth="1"/>
    <col min="11774" max="11774" width="7.09765625" style="209" customWidth="1"/>
    <col min="11775" max="11775" width="7.3984375" style="209" customWidth="1"/>
    <col min="11776" max="11776" width="7.59765625" style="209" customWidth="1"/>
    <col min="11777" max="11777" width="7.8984375" style="209" customWidth="1"/>
    <col min="11778" max="11778" width="8" style="209" customWidth="1"/>
    <col min="11779" max="11779" width="9.296875" style="209" customWidth="1"/>
    <col min="11780" max="11780" width="9" style="209" customWidth="1"/>
    <col min="11781" max="11782" width="7.69921875" style="209" customWidth="1"/>
    <col min="11783" max="11783" width="7.59765625" style="209" customWidth="1"/>
    <col min="11784" max="11785" width="7.69921875" style="209" customWidth="1"/>
    <col min="11786" max="11786" width="7.59765625" style="209" customWidth="1"/>
    <col min="11787" max="11789" width="0" style="209" hidden="1" customWidth="1"/>
    <col min="11790" max="11971" width="9.09765625" style="209"/>
    <col min="11972" max="11972" width="4.8984375" style="209" customWidth="1"/>
    <col min="11973" max="11973" width="18.59765625" style="209" customWidth="1"/>
    <col min="11974" max="11981" width="7.69921875" style="209" customWidth="1"/>
    <col min="11982" max="11983" width="6.69921875" style="209" customWidth="1"/>
    <col min="11984" max="11984" width="9.69921875" style="209" customWidth="1"/>
    <col min="11985" max="11985" width="9.09765625" style="209" customWidth="1"/>
    <col min="11986" max="11986" width="10.3984375" style="209" customWidth="1"/>
    <col min="11987" max="11992" width="9.09765625" style="209" customWidth="1"/>
    <col min="11993" max="11993" width="13.3984375" style="209" customWidth="1"/>
    <col min="11994" max="11994" width="7.8984375" style="209" customWidth="1"/>
    <col min="11995" max="11995" width="9.59765625" style="209" customWidth="1"/>
    <col min="11996" max="12002" width="7.69921875" style="209" customWidth="1"/>
    <col min="12003" max="12004" width="6.69921875" style="209" customWidth="1"/>
    <col min="12005" max="12005" width="9.69921875" style="209" customWidth="1"/>
    <col min="12006" max="12006" width="9.09765625" style="209" customWidth="1"/>
    <col min="12007" max="12007" width="10.3984375" style="209" customWidth="1"/>
    <col min="12008" max="12013" width="9.09765625" style="209" customWidth="1"/>
    <col min="12014" max="12014" width="13.3984375" style="209" customWidth="1"/>
    <col min="12015" max="12015" width="7.8984375" style="209" customWidth="1"/>
    <col min="12016" max="12016" width="8.69921875" style="209" customWidth="1"/>
    <col min="12017" max="12020" width="7.69921875" style="209" customWidth="1"/>
    <col min="12021" max="12021" width="8.69921875" style="209" customWidth="1"/>
    <col min="12022" max="12026" width="7.69921875" style="209" customWidth="1"/>
    <col min="12027" max="12027" width="7.59765625" style="209" customWidth="1"/>
    <col min="12028" max="12028" width="7.09765625" style="209" customWidth="1"/>
    <col min="12029" max="12029" width="7.59765625" style="209" customWidth="1"/>
    <col min="12030" max="12030" width="7.09765625" style="209" customWidth="1"/>
    <col min="12031" max="12031" width="7.3984375" style="209" customWidth="1"/>
    <col min="12032" max="12032" width="7.59765625" style="209" customWidth="1"/>
    <col min="12033" max="12033" width="7.8984375" style="209" customWidth="1"/>
    <col min="12034" max="12034" width="8" style="209" customWidth="1"/>
    <col min="12035" max="12035" width="9.296875" style="209" customWidth="1"/>
    <col min="12036" max="12036" width="9" style="209" customWidth="1"/>
    <col min="12037" max="12038" width="7.69921875" style="209" customWidth="1"/>
    <col min="12039" max="12039" width="7.59765625" style="209" customWidth="1"/>
    <col min="12040" max="12041" width="7.69921875" style="209" customWidth="1"/>
    <col min="12042" max="12042" width="7.59765625" style="209" customWidth="1"/>
    <col min="12043" max="12045" width="0" style="209" hidden="1" customWidth="1"/>
    <col min="12046" max="12227" width="9.09765625" style="209"/>
    <col min="12228" max="12228" width="4.8984375" style="209" customWidth="1"/>
    <col min="12229" max="12229" width="18.59765625" style="209" customWidth="1"/>
    <col min="12230" max="12237" width="7.69921875" style="209" customWidth="1"/>
    <col min="12238" max="12239" width="6.69921875" style="209" customWidth="1"/>
    <col min="12240" max="12240" width="9.69921875" style="209" customWidth="1"/>
    <col min="12241" max="12241" width="9.09765625" style="209" customWidth="1"/>
    <col min="12242" max="12242" width="10.3984375" style="209" customWidth="1"/>
    <col min="12243" max="12248" width="9.09765625" style="209" customWidth="1"/>
    <col min="12249" max="12249" width="13.3984375" style="209" customWidth="1"/>
    <col min="12250" max="12250" width="7.8984375" style="209" customWidth="1"/>
    <col min="12251" max="12251" width="9.59765625" style="209" customWidth="1"/>
    <col min="12252" max="12258" width="7.69921875" style="209" customWidth="1"/>
    <col min="12259" max="12260" width="6.69921875" style="209" customWidth="1"/>
    <col min="12261" max="12261" width="9.69921875" style="209" customWidth="1"/>
    <col min="12262" max="12262" width="9.09765625" style="209" customWidth="1"/>
    <col min="12263" max="12263" width="10.3984375" style="209" customWidth="1"/>
    <col min="12264" max="12269" width="9.09765625" style="209" customWidth="1"/>
    <col min="12270" max="12270" width="13.3984375" style="209" customWidth="1"/>
    <col min="12271" max="12271" width="7.8984375" style="209" customWidth="1"/>
    <col min="12272" max="12272" width="8.69921875" style="209" customWidth="1"/>
    <col min="12273" max="12276" width="7.69921875" style="209" customWidth="1"/>
    <col min="12277" max="12277" width="8.69921875" style="209" customWidth="1"/>
    <col min="12278" max="12282" width="7.69921875" style="209" customWidth="1"/>
    <col min="12283" max="12283" width="7.59765625" style="209" customWidth="1"/>
    <col min="12284" max="12284" width="7.09765625" style="209" customWidth="1"/>
    <col min="12285" max="12285" width="7.59765625" style="209" customWidth="1"/>
    <col min="12286" max="12286" width="7.09765625" style="209" customWidth="1"/>
    <col min="12287" max="12287" width="7.3984375" style="209" customWidth="1"/>
    <col min="12288" max="12288" width="7.59765625" style="209" customWidth="1"/>
    <col min="12289" max="12289" width="7.8984375" style="209" customWidth="1"/>
    <col min="12290" max="12290" width="8" style="209" customWidth="1"/>
    <col min="12291" max="12291" width="9.296875" style="209" customWidth="1"/>
    <col min="12292" max="12292" width="9" style="209" customWidth="1"/>
    <col min="12293" max="12294" width="7.69921875" style="209" customWidth="1"/>
    <col min="12295" max="12295" width="7.59765625" style="209" customWidth="1"/>
    <col min="12296" max="12297" width="7.69921875" style="209" customWidth="1"/>
    <col min="12298" max="12298" width="7.59765625" style="209" customWidth="1"/>
    <col min="12299" max="12301" width="0" style="209" hidden="1" customWidth="1"/>
    <col min="12302" max="12483" width="9.09765625" style="209"/>
    <col min="12484" max="12484" width="4.8984375" style="209" customWidth="1"/>
    <col min="12485" max="12485" width="18.59765625" style="209" customWidth="1"/>
    <col min="12486" max="12493" width="7.69921875" style="209" customWidth="1"/>
    <col min="12494" max="12495" width="6.69921875" style="209" customWidth="1"/>
    <col min="12496" max="12496" width="9.69921875" style="209" customWidth="1"/>
    <col min="12497" max="12497" width="9.09765625" style="209" customWidth="1"/>
    <col min="12498" max="12498" width="10.3984375" style="209" customWidth="1"/>
    <col min="12499" max="12504" width="9.09765625" style="209" customWidth="1"/>
    <col min="12505" max="12505" width="13.3984375" style="209" customWidth="1"/>
    <col min="12506" max="12506" width="7.8984375" style="209" customWidth="1"/>
    <col min="12507" max="12507" width="9.59765625" style="209" customWidth="1"/>
    <col min="12508" max="12514" width="7.69921875" style="209" customWidth="1"/>
    <col min="12515" max="12516" width="6.69921875" style="209" customWidth="1"/>
    <col min="12517" max="12517" width="9.69921875" style="209" customWidth="1"/>
    <col min="12518" max="12518" width="9.09765625" style="209" customWidth="1"/>
    <col min="12519" max="12519" width="10.3984375" style="209" customWidth="1"/>
    <col min="12520" max="12525" width="9.09765625" style="209" customWidth="1"/>
    <col min="12526" max="12526" width="13.3984375" style="209" customWidth="1"/>
    <col min="12527" max="12527" width="7.8984375" style="209" customWidth="1"/>
    <col min="12528" max="12528" width="8.69921875" style="209" customWidth="1"/>
    <col min="12529" max="12532" width="7.69921875" style="209" customWidth="1"/>
    <col min="12533" max="12533" width="8.69921875" style="209" customWidth="1"/>
    <col min="12534" max="12538" width="7.69921875" style="209" customWidth="1"/>
    <col min="12539" max="12539" width="7.59765625" style="209" customWidth="1"/>
    <col min="12540" max="12540" width="7.09765625" style="209" customWidth="1"/>
    <col min="12541" max="12541" width="7.59765625" style="209" customWidth="1"/>
    <col min="12542" max="12542" width="7.09765625" style="209" customWidth="1"/>
    <col min="12543" max="12543" width="7.3984375" style="209" customWidth="1"/>
    <col min="12544" max="12544" width="7.59765625" style="209" customWidth="1"/>
    <col min="12545" max="12545" width="7.8984375" style="209" customWidth="1"/>
    <col min="12546" max="12546" width="8" style="209" customWidth="1"/>
    <col min="12547" max="12547" width="9.296875" style="209" customWidth="1"/>
    <col min="12548" max="12548" width="9" style="209" customWidth="1"/>
    <col min="12549" max="12550" width="7.69921875" style="209" customWidth="1"/>
    <col min="12551" max="12551" width="7.59765625" style="209" customWidth="1"/>
    <col min="12552" max="12553" width="7.69921875" style="209" customWidth="1"/>
    <col min="12554" max="12554" width="7.59765625" style="209" customWidth="1"/>
    <col min="12555" max="12557" width="0" style="209" hidden="1" customWidth="1"/>
    <col min="12558" max="12739" width="9.09765625" style="209"/>
    <col min="12740" max="12740" width="4.8984375" style="209" customWidth="1"/>
    <col min="12741" max="12741" width="18.59765625" style="209" customWidth="1"/>
    <col min="12742" max="12749" width="7.69921875" style="209" customWidth="1"/>
    <col min="12750" max="12751" width="6.69921875" style="209" customWidth="1"/>
    <col min="12752" max="12752" width="9.69921875" style="209" customWidth="1"/>
    <col min="12753" max="12753" width="9.09765625" style="209" customWidth="1"/>
    <col min="12754" max="12754" width="10.3984375" style="209" customWidth="1"/>
    <col min="12755" max="12760" width="9.09765625" style="209" customWidth="1"/>
    <col min="12761" max="12761" width="13.3984375" style="209" customWidth="1"/>
    <col min="12762" max="12762" width="7.8984375" style="209" customWidth="1"/>
    <col min="12763" max="12763" width="9.59765625" style="209" customWidth="1"/>
    <col min="12764" max="12770" width="7.69921875" style="209" customWidth="1"/>
    <col min="12771" max="12772" width="6.69921875" style="209" customWidth="1"/>
    <col min="12773" max="12773" width="9.69921875" style="209" customWidth="1"/>
    <col min="12774" max="12774" width="9.09765625" style="209" customWidth="1"/>
    <col min="12775" max="12775" width="10.3984375" style="209" customWidth="1"/>
    <col min="12776" max="12781" width="9.09765625" style="209" customWidth="1"/>
    <col min="12782" max="12782" width="13.3984375" style="209" customWidth="1"/>
    <col min="12783" max="12783" width="7.8984375" style="209" customWidth="1"/>
    <col min="12784" max="12784" width="8.69921875" style="209" customWidth="1"/>
    <col min="12785" max="12788" width="7.69921875" style="209" customWidth="1"/>
    <col min="12789" max="12789" width="8.69921875" style="209" customWidth="1"/>
    <col min="12790" max="12794" width="7.69921875" style="209" customWidth="1"/>
    <col min="12795" max="12795" width="7.59765625" style="209" customWidth="1"/>
    <col min="12796" max="12796" width="7.09765625" style="209" customWidth="1"/>
    <col min="12797" max="12797" width="7.59765625" style="209" customWidth="1"/>
    <col min="12798" max="12798" width="7.09765625" style="209" customWidth="1"/>
    <col min="12799" max="12799" width="7.3984375" style="209" customWidth="1"/>
    <col min="12800" max="12800" width="7.59765625" style="209" customWidth="1"/>
    <col min="12801" max="12801" width="7.8984375" style="209" customWidth="1"/>
    <col min="12802" max="12802" width="8" style="209" customWidth="1"/>
    <col min="12803" max="12803" width="9.296875" style="209" customWidth="1"/>
    <col min="12804" max="12804" width="9" style="209" customWidth="1"/>
    <col min="12805" max="12806" width="7.69921875" style="209" customWidth="1"/>
    <col min="12807" max="12807" width="7.59765625" style="209" customWidth="1"/>
    <col min="12808" max="12809" width="7.69921875" style="209" customWidth="1"/>
    <col min="12810" max="12810" width="7.59765625" style="209" customWidth="1"/>
    <col min="12811" max="12813" width="0" style="209" hidden="1" customWidth="1"/>
    <col min="12814" max="12995" width="9.09765625" style="209"/>
    <col min="12996" max="12996" width="4.8984375" style="209" customWidth="1"/>
    <col min="12997" max="12997" width="18.59765625" style="209" customWidth="1"/>
    <col min="12998" max="13005" width="7.69921875" style="209" customWidth="1"/>
    <col min="13006" max="13007" width="6.69921875" style="209" customWidth="1"/>
    <col min="13008" max="13008" width="9.69921875" style="209" customWidth="1"/>
    <col min="13009" max="13009" width="9.09765625" style="209" customWidth="1"/>
    <col min="13010" max="13010" width="10.3984375" style="209" customWidth="1"/>
    <col min="13011" max="13016" width="9.09765625" style="209" customWidth="1"/>
    <col min="13017" max="13017" width="13.3984375" style="209" customWidth="1"/>
    <col min="13018" max="13018" width="7.8984375" style="209" customWidth="1"/>
    <col min="13019" max="13019" width="9.59765625" style="209" customWidth="1"/>
    <col min="13020" max="13026" width="7.69921875" style="209" customWidth="1"/>
    <col min="13027" max="13028" width="6.69921875" style="209" customWidth="1"/>
    <col min="13029" max="13029" width="9.69921875" style="209" customWidth="1"/>
    <col min="13030" max="13030" width="9.09765625" style="209" customWidth="1"/>
    <col min="13031" max="13031" width="10.3984375" style="209" customWidth="1"/>
    <col min="13032" max="13037" width="9.09765625" style="209" customWidth="1"/>
    <col min="13038" max="13038" width="13.3984375" style="209" customWidth="1"/>
    <col min="13039" max="13039" width="7.8984375" style="209" customWidth="1"/>
    <col min="13040" max="13040" width="8.69921875" style="209" customWidth="1"/>
    <col min="13041" max="13044" width="7.69921875" style="209" customWidth="1"/>
    <col min="13045" max="13045" width="8.69921875" style="209" customWidth="1"/>
    <col min="13046" max="13050" width="7.69921875" style="209" customWidth="1"/>
    <col min="13051" max="13051" width="7.59765625" style="209" customWidth="1"/>
    <col min="13052" max="13052" width="7.09765625" style="209" customWidth="1"/>
    <col min="13053" max="13053" width="7.59765625" style="209" customWidth="1"/>
    <col min="13054" max="13054" width="7.09765625" style="209" customWidth="1"/>
    <col min="13055" max="13055" width="7.3984375" style="209" customWidth="1"/>
    <col min="13056" max="13056" width="7.59765625" style="209" customWidth="1"/>
    <col min="13057" max="13057" width="7.8984375" style="209" customWidth="1"/>
    <col min="13058" max="13058" width="8" style="209" customWidth="1"/>
    <col min="13059" max="13059" width="9.296875" style="209" customWidth="1"/>
    <col min="13060" max="13060" width="9" style="209" customWidth="1"/>
    <col min="13061" max="13062" width="7.69921875" style="209" customWidth="1"/>
    <col min="13063" max="13063" width="7.59765625" style="209" customWidth="1"/>
    <col min="13064" max="13065" width="7.69921875" style="209" customWidth="1"/>
    <col min="13066" max="13066" width="7.59765625" style="209" customWidth="1"/>
    <col min="13067" max="13069" width="0" style="209" hidden="1" customWidth="1"/>
    <col min="13070" max="13251" width="9.09765625" style="209"/>
    <col min="13252" max="13252" width="4.8984375" style="209" customWidth="1"/>
    <col min="13253" max="13253" width="18.59765625" style="209" customWidth="1"/>
    <col min="13254" max="13261" width="7.69921875" style="209" customWidth="1"/>
    <col min="13262" max="13263" width="6.69921875" style="209" customWidth="1"/>
    <col min="13264" max="13264" width="9.69921875" style="209" customWidth="1"/>
    <col min="13265" max="13265" width="9.09765625" style="209" customWidth="1"/>
    <col min="13266" max="13266" width="10.3984375" style="209" customWidth="1"/>
    <col min="13267" max="13272" width="9.09765625" style="209" customWidth="1"/>
    <col min="13273" max="13273" width="13.3984375" style="209" customWidth="1"/>
    <col min="13274" max="13274" width="7.8984375" style="209" customWidth="1"/>
    <col min="13275" max="13275" width="9.59765625" style="209" customWidth="1"/>
    <col min="13276" max="13282" width="7.69921875" style="209" customWidth="1"/>
    <col min="13283" max="13284" width="6.69921875" style="209" customWidth="1"/>
    <col min="13285" max="13285" width="9.69921875" style="209" customWidth="1"/>
    <col min="13286" max="13286" width="9.09765625" style="209" customWidth="1"/>
    <col min="13287" max="13287" width="10.3984375" style="209" customWidth="1"/>
    <col min="13288" max="13293" width="9.09765625" style="209" customWidth="1"/>
    <col min="13294" max="13294" width="13.3984375" style="209" customWidth="1"/>
    <col min="13295" max="13295" width="7.8984375" style="209" customWidth="1"/>
    <col min="13296" max="13296" width="8.69921875" style="209" customWidth="1"/>
    <col min="13297" max="13300" width="7.69921875" style="209" customWidth="1"/>
    <col min="13301" max="13301" width="8.69921875" style="209" customWidth="1"/>
    <col min="13302" max="13306" width="7.69921875" style="209" customWidth="1"/>
    <col min="13307" max="13307" width="7.59765625" style="209" customWidth="1"/>
    <col min="13308" max="13308" width="7.09765625" style="209" customWidth="1"/>
    <col min="13309" max="13309" width="7.59765625" style="209" customWidth="1"/>
    <col min="13310" max="13310" width="7.09765625" style="209" customWidth="1"/>
    <col min="13311" max="13311" width="7.3984375" style="209" customWidth="1"/>
    <col min="13312" max="13312" width="7.59765625" style="209" customWidth="1"/>
    <col min="13313" max="13313" width="7.8984375" style="209" customWidth="1"/>
    <col min="13314" max="13314" width="8" style="209" customWidth="1"/>
    <col min="13315" max="13315" width="9.296875" style="209" customWidth="1"/>
    <col min="13316" max="13316" width="9" style="209" customWidth="1"/>
    <col min="13317" max="13318" width="7.69921875" style="209" customWidth="1"/>
    <col min="13319" max="13319" width="7.59765625" style="209" customWidth="1"/>
    <col min="13320" max="13321" width="7.69921875" style="209" customWidth="1"/>
    <col min="13322" max="13322" width="7.59765625" style="209" customWidth="1"/>
    <col min="13323" max="13325" width="0" style="209" hidden="1" customWidth="1"/>
    <col min="13326" max="13507" width="9.09765625" style="209"/>
    <col min="13508" max="13508" width="4.8984375" style="209" customWidth="1"/>
    <col min="13509" max="13509" width="18.59765625" style="209" customWidth="1"/>
    <col min="13510" max="13517" width="7.69921875" style="209" customWidth="1"/>
    <col min="13518" max="13519" width="6.69921875" style="209" customWidth="1"/>
    <col min="13520" max="13520" width="9.69921875" style="209" customWidth="1"/>
    <col min="13521" max="13521" width="9.09765625" style="209" customWidth="1"/>
    <col min="13522" max="13522" width="10.3984375" style="209" customWidth="1"/>
    <col min="13523" max="13528" width="9.09765625" style="209" customWidth="1"/>
    <col min="13529" max="13529" width="13.3984375" style="209" customWidth="1"/>
    <col min="13530" max="13530" width="7.8984375" style="209" customWidth="1"/>
    <col min="13531" max="13531" width="9.59765625" style="209" customWidth="1"/>
    <col min="13532" max="13538" width="7.69921875" style="209" customWidth="1"/>
    <col min="13539" max="13540" width="6.69921875" style="209" customWidth="1"/>
    <col min="13541" max="13541" width="9.69921875" style="209" customWidth="1"/>
    <col min="13542" max="13542" width="9.09765625" style="209" customWidth="1"/>
    <col min="13543" max="13543" width="10.3984375" style="209" customWidth="1"/>
    <col min="13544" max="13549" width="9.09765625" style="209" customWidth="1"/>
    <col min="13550" max="13550" width="13.3984375" style="209" customWidth="1"/>
    <col min="13551" max="13551" width="7.8984375" style="209" customWidth="1"/>
    <col min="13552" max="13552" width="8.69921875" style="209" customWidth="1"/>
    <col min="13553" max="13556" width="7.69921875" style="209" customWidth="1"/>
    <col min="13557" max="13557" width="8.69921875" style="209" customWidth="1"/>
    <col min="13558" max="13562" width="7.69921875" style="209" customWidth="1"/>
    <col min="13563" max="13563" width="7.59765625" style="209" customWidth="1"/>
    <col min="13564" max="13564" width="7.09765625" style="209" customWidth="1"/>
    <col min="13565" max="13565" width="7.59765625" style="209" customWidth="1"/>
    <col min="13566" max="13566" width="7.09765625" style="209" customWidth="1"/>
    <col min="13567" max="13567" width="7.3984375" style="209" customWidth="1"/>
    <col min="13568" max="13568" width="7.59765625" style="209" customWidth="1"/>
    <col min="13569" max="13569" width="7.8984375" style="209" customWidth="1"/>
    <col min="13570" max="13570" width="8" style="209" customWidth="1"/>
    <col min="13571" max="13571" width="9.296875" style="209" customWidth="1"/>
    <col min="13572" max="13572" width="9" style="209" customWidth="1"/>
    <col min="13573" max="13574" width="7.69921875" style="209" customWidth="1"/>
    <col min="13575" max="13575" width="7.59765625" style="209" customWidth="1"/>
    <col min="13576" max="13577" width="7.69921875" style="209" customWidth="1"/>
    <col min="13578" max="13578" width="7.59765625" style="209" customWidth="1"/>
    <col min="13579" max="13581" width="0" style="209" hidden="1" customWidth="1"/>
    <col min="13582" max="13763" width="9.09765625" style="209"/>
    <col min="13764" max="13764" width="4.8984375" style="209" customWidth="1"/>
    <col min="13765" max="13765" width="18.59765625" style="209" customWidth="1"/>
    <col min="13766" max="13773" width="7.69921875" style="209" customWidth="1"/>
    <col min="13774" max="13775" width="6.69921875" style="209" customWidth="1"/>
    <col min="13776" max="13776" width="9.69921875" style="209" customWidth="1"/>
    <col min="13777" max="13777" width="9.09765625" style="209" customWidth="1"/>
    <col min="13778" max="13778" width="10.3984375" style="209" customWidth="1"/>
    <col min="13779" max="13784" width="9.09765625" style="209" customWidth="1"/>
    <col min="13785" max="13785" width="13.3984375" style="209" customWidth="1"/>
    <col min="13786" max="13786" width="7.8984375" style="209" customWidth="1"/>
    <col min="13787" max="13787" width="9.59765625" style="209" customWidth="1"/>
    <col min="13788" max="13794" width="7.69921875" style="209" customWidth="1"/>
    <col min="13795" max="13796" width="6.69921875" style="209" customWidth="1"/>
    <col min="13797" max="13797" width="9.69921875" style="209" customWidth="1"/>
    <col min="13798" max="13798" width="9.09765625" style="209" customWidth="1"/>
    <col min="13799" max="13799" width="10.3984375" style="209" customWidth="1"/>
    <col min="13800" max="13805" width="9.09765625" style="209" customWidth="1"/>
    <col min="13806" max="13806" width="13.3984375" style="209" customWidth="1"/>
    <col min="13807" max="13807" width="7.8984375" style="209" customWidth="1"/>
    <col min="13808" max="13808" width="8.69921875" style="209" customWidth="1"/>
    <col min="13809" max="13812" width="7.69921875" style="209" customWidth="1"/>
    <col min="13813" max="13813" width="8.69921875" style="209" customWidth="1"/>
    <col min="13814" max="13818" width="7.69921875" style="209" customWidth="1"/>
    <col min="13819" max="13819" width="7.59765625" style="209" customWidth="1"/>
    <col min="13820" max="13820" width="7.09765625" style="209" customWidth="1"/>
    <col min="13821" max="13821" width="7.59765625" style="209" customWidth="1"/>
    <col min="13822" max="13822" width="7.09765625" style="209" customWidth="1"/>
    <col min="13823" max="13823" width="7.3984375" style="209" customWidth="1"/>
    <col min="13824" max="13824" width="7.59765625" style="209" customWidth="1"/>
    <col min="13825" max="13825" width="7.8984375" style="209" customWidth="1"/>
    <col min="13826" max="13826" width="8" style="209" customWidth="1"/>
    <col min="13827" max="13827" width="9.296875" style="209" customWidth="1"/>
    <col min="13828" max="13828" width="9" style="209" customWidth="1"/>
    <col min="13829" max="13830" width="7.69921875" style="209" customWidth="1"/>
    <col min="13831" max="13831" width="7.59765625" style="209" customWidth="1"/>
    <col min="13832" max="13833" width="7.69921875" style="209" customWidth="1"/>
    <col min="13834" max="13834" width="7.59765625" style="209" customWidth="1"/>
    <col min="13835" max="13837" width="0" style="209" hidden="1" customWidth="1"/>
    <col min="13838" max="14019" width="9.09765625" style="209"/>
    <col min="14020" max="14020" width="4.8984375" style="209" customWidth="1"/>
    <col min="14021" max="14021" width="18.59765625" style="209" customWidth="1"/>
    <col min="14022" max="14029" width="7.69921875" style="209" customWidth="1"/>
    <col min="14030" max="14031" width="6.69921875" style="209" customWidth="1"/>
    <col min="14032" max="14032" width="9.69921875" style="209" customWidth="1"/>
    <col min="14033" max="14033" width="9.09765625" style="209" customWidth="1"/>
    <col min="14034" max="14034" width="10.3984375" style="209" customWidth="1"/>
    <col min="14035" max="14040" width="9.09765625" style="209" customWidth="1"/>
    <col min="14041" max="14041" width="13.3984375" style="209" customWidth="1"/>
    <col min="14042" max="14042" width="7.8984375" style="209" customWidth="1"/>
    <col min="14043" max="14043" width="9.59765625" style="209" customWidth="1"/>
    <col min="14044" max="14050" width="7.69921875" style="209" customWidth="1"/>
    <col min="14051" max="14052" width="6.69921875" style="209" customWidth="1"/>
    <col min="14053" max="14053" width="9.69921875" style="209" customWidth="1"/>
    <col min="14054" max="14054" width="9.09765625" style="209" customWidth="1"/>
    <col min="14055" max="14055" width="10.3984375" style="209" customWidth="1"/>
    <col min="14056" max="14061" width="9.09765625" style="209" customWidth="1"/>
    <col min="14062" max="14062" width="13.3984375" style="209" customWidth="1"/>
    <col min="14063" max="14063" width="7.8984375" style="209" customWidth="1"/>
    <col min="14064" max="14064" width="8.69921875" style="209" customWidth="1"/>
    <col min="14065" max="14068" width="7.69921875" style="209" customWidth="1"/>
    <col min="14069" max="14069" width="8.69921875" style="209" customWidth="1"/>
    <col min="14070" max="14074" width="7.69921875" style="209" customWidth="1"/>
    <col min="14075" max="14075" width="7.59765625" style="209" customWidth="1"/>
    <col min="14076" max="14076" width="7.09765625" style="209" customWidth="1"/>
    <col min="14077" max="14077" width="7.59765625" style="209" customWidth="1"/>
    <col min="14078" max="14078" width="7.09765625" style="209" customWidth="1"/>
    <col min="14079" max="14079" width="7.3984375" style="209" customWidth="1"/>
    <col min="14080" max="14080" width="7.59765625" style="209" customWidth="1"/>
    <col min="14081" max="14081" width="7.8984375" style="209" customWidth="1"/>
    <col min="14082" max="14082" width="8" style="209" customWidth="1"/>
    <col min="14083" max="14083" width="9.296875" style="209" customWidth="1"/>
    <col min="14084" max="14084" width="9" style="209" customWidth="1"/>
    <col min="14085" max="14086" width="7.69921875" style="209" customWidth="1"/>
    <col min="14087" max="14087" width="7.59765625" style="209" customWidth="1"/>
    <col min="14088" max="14089" width="7.69921875" style="209" customWidth="1"/>
    <col min="14090" max="14090" width="7.59765625" style="209" customWidth="1"/>
    <col min="14091" max="14093" width="0" style="209" hidden="1" customWidth="1"/>
    <col min="14094" max="14275" width="9.09765625" style="209"/>
    <col min="14276" max="14276" width="4.8984375" style="209" customWidth="1"/>
    <col min="14277" max="14277" width="18.59765625" style="209" customWidth="1"/>
    <col min="14278" max="14285" width="7.69921875" style="209" customWidth="1"/>
    <col min="14286" max="14287" width="6.69921875" style="209" customWidth="1"/>
    <col min="14288" max="14288" width="9.69921875" style="209" customWidth="1"/>
    <col min="14289" max="14289" width="9.09765625" style="209" customWidth="1"/>
    <col min="14290" max="14290" width="10.3984375" style="209" customWidth="1"/>
    <col min="14291" max="14296" width="9.09765625" style="209" customWidth="1"/>
    <col min="14297" max="14297" width="13.3984375" style="209" customWidth="1"/>
    <col min="14298" max="14298" width="7.8984375" style="209" customWidth="1"/>
    <col min="14299" max="14299" width="9.59765625" style="209" customWidth="1"/>
    <col min="14300" max="14306" width="7.69921875" style="209" customWidth="1"/>
    <col min="14307" max="14308" width="6.69921875" style="209" customWidth="1"/>
    <col min="14309" max="14309" width="9.69921875" style="209" customWidth="1"/>
    <col min="14310" max="14310" width="9.09765625" style="209" customWidth="1"/>
    <col min="14311" max="14311" width="10.3984375" style="209" customWidth="1"/>
    <col min="14312" max="14317" width="9.09765625" style="209" customWidth="1"/>
    <col min="14318" max="14318" width="13.3984375" style="209" customWidth="1"/>
    <col min="14319" max="14319" width="7.8984375" style="209" customWidth="1"/>
    <col min="14320" max="14320" width="8.69921875" style="209" customWidth="1"/>
    <col min="14321" max="14324" width="7.69921875" style="209" customWidth="1"/>
    <col min="14325" max="14325" width="8.69921875" style="209" customWidth="1"/>
    <col min="14326" max="14330" width="7.69921875" style="209" customWidth="1"/>
    <col min="14331" max="14331" width="7.59765625" style="209" customWidth="1"/>
    <col min="14332" max="14332" width="7.09765625" style="209" customWidth="1"/>
    <col min="14333" max="14333" width="7.59765625" style="209" customWidth="1"/>
    <col min="14334" max="14334" width="7.09765625" style="209" customWidth="1"/>
    <col min="14335" max="14335" width="7.3984375" style="209" customWidth="1"/>
    <col min="14336" max="14336" width="7.59765625" style="209" customWidth="1"/>
    <col min="14337" max="14337" width="7.8984375" style="209" customWidth="1"/>
    <col min="14338" max="14338" width="8" style="209" customWidth="1"/>
    <col min="14339" max="14339" width="9.296875" style="209" customWidth="1"/>
    <col min="14340" max="14340" width="9" style="209" customWidth="1"/>
    <col min="14341" max="14342" width="7.69921875" style="209" customWidth="1"/>
    <col min="14343" max="14343" width="7.59765625" style="209" customWidth="1"/>
    <col min="14344" max="14345" width="7.69921875" style="209" customWidth="1"/>
    <col min="14346" max="14346" width="7.59765625" style="209" customWidth="1"/>
    <col min="14347" max="14349" width="0" style="209" hidden="1" customWidth="1"/>
    <col min="14350" max="14531" width="9.09765625" style="209"/>
    <col min="14532" max="14532" width="4.8984375" style="209" customWidth="1"/>
    <col min="14533" max="14533" width="18.59765625" style="209" customWidth="1"/>
    <col min="14534" max="14541" width="7.69921875" style="209" customWidth="1"/>
    <col min="14542" max="14543" width="6.69921875" style="209" customWidth="1"/>
    <col min="14544" max="14544" width="9.69921875" style="209" customWidth="1"/>
    <col min="14545" max="14545" width="9.09765625" style="209" customWidth="1"/>
    <col min="14546" max="14546" width="10.3984375" style="209" customWidth="1"/>
    <col min="14547" max="14552" width="9.09765625" style="209" customWidth="1"/>
    <col min="14553" max="14553" width="13.3984375" style="209" customWidth="1"/>
    <col min="14554" max="14554" width="7.8984375" style="209" customWidth="1"/>
    <col min="14555" max="14555" width="9.59765625" style="209" customWidth="1"/>
    <col min="14556" max="14562" width="7.69921875" style="209" customWidth="1"/>
    <col min="14563" max="14564" width="6.69921875" style="209" customWidth="1"/>
    <col min="14565" max="14565" width="9.69921875" style="209" customWidth="1"/>
    <col min="14566" max="14566" width="9.09765625" style="209" customWidth="1"/>
    <col min="14567" max="14567" width="10.3984375" style="209" customWidth="1"/>
    <col min="14568" max="14573" width="9.09765625" style="209" customWidth="1"/>
    <col min="14574" max="14574" width="13.3984375" style="209" customWidth="1"/>
    <col min="14575" max="14575" width="7.8984375" style="209" customWidth="1"/>
    <col min="14576" max="14576" width="8.69921875" style="209" customWidth="1"/>
    <col min="14577" max="14580" width="7.69921875" style="209" customWidth="1"/>
    <col min="14581" max="14581" width="8.69921875" style="209" customWidth="1"/>
    <col min="14582" max="14586" width="7.69921875" style="209" customWidth="1"/>
    <col min="14587" max="14587" width="7.59765625" style="209" customWidth="1"/>
    <col min="14588" max="14588" width="7.09765625" style="209" customWidth="1"/>
    <col min="14589" max="14589" width="7.59765625" style="209" customWidth="1"/>
    <col min="14590" max="14590" width="7.09765625" style="209" customWidth="1"/>
    <col min="14591" max="14591" width="7.3984375" style="209" customWidth="1"/>
    <col min="14592" max="14592" width="7.59765625" style="209" customWidth="1"/>
    <col min="14593" max="14593" width="7.8984375" style="209" customWidth="1"/>
    <col min="14594" max="14594" width="8" style="209" customWidth="1"/>
    <col min="14595" max="14595" width="9.296875" style="209" customWidth="1"/>
    <col min="14596" max="14596" width="9" style="209" customWidth="1"/>
    <col min="14597" max="14598" width="7.69921875" style="209" customWidth="1"/>
    <col min="14599" max="14599" width="7.59765625" style="209" customWidth="1"/>
    <col min="14600" max="14601" width="7.69921875" style="209" customWidth="1"/>
    <col min="14602" max="14602" width="7.59765625" style="209" customWidth="1"/>
    <col min="14603" max="14605" width="0" style="209" hidden="1" customWidth="1"/>
    <col min="14606" max="14787" width="9.09765625" style="209"/>
    <col min="14788" max="14788" width="4.8984375" style="209" customWidth="1"/>
    <col min="14789" max="14789" width="18.59765625" style="209" customWidth="1"/>
    <col min="14790" max="14797" width="7.69921875" style="209" customWidth="1"/>
    <col min="14798" max="14799" width="6.69921875" style="209" customWidth="1"/>
    <col min="14800" max="14800" width="9.69921875" style="209" customWidth="1"/>
    <col min="14801" max="14801" width="9.09765625" style="209" customWidth="1"/>
    <col min="14802" max="14802" width="10.3984375" style="209" customWidth="1"/>
    <col min="14803" max="14808" width="9.09765625" style="209" customWidth="1"/>
    <col min="14809" max="14809" width="13.3984375" style="209" customWidth="1"/>
    <col min="14810" max="14810" width="7.8984375" style="209" customWidth="1"/>
    <col min="14811" max="14811" width="9.59765625" style="209" customWidth="1"/>
    <col min="14812" max="14818" width="7.69921875" style="209" customWidth="1"/>
    <col min="14819" max="14820" width="6.69921875" style="209" customWidth="1"/>
    <col min="14821" max="14821" width="9.69921875" style="209" customWidth="1"/>
    <col min="14822" max="14822" width="9.09765625" style="209" customWidth="1"/>
    <col min="14823" max="14823" width="10.3984375" style="209" customWidth="1"/>
    <col min="14824" max="14829" width="9.09765625" style="209" customWidth="1"/>
    <col min="14830" max="14830" width="13.3984375" style="209" customWidth="1"/>
    <col min="14831" max="14831" width="7.8984375" style="209" customWidth="1"/>
    <col min="14832" max="14832" width="8.69921875" style="209" customWidth="1"/>
    <col min="14833" max="14836" width="7.69921875" style="209" customWidth="1"/>
    <col min="14837" max="14837" width="8.69921875" style="209" customWidth="1"/>
    <col min="14838" max="14842" width="7.69921875" style="209" customWidth="1"/>
    <col min="14843" max="14843" width="7.59765625" style="209" customWidth="1"/>
    <col min="14844" max="14844" width="7.09765625" style="209" customWidth="1"/>
    <col min="14845" max="14845" width="7.59765625" style="209" customWidth="1"/>
    <col min="14846" max="14846" width="7.09765625" style="209" customWidth="1"/>
    <col min="14847" max="14847" width="7.3984375" style="209" customWidth="1"/>
    <col min="14848" max="14848" width="7.59765625" style="209" customWidth="1"/>
    <col min="14849" max="14849" width="7.8984375" style="209" customWidth="1"/>
    <col min="14850" max="14850" width="8" style="209" customWidth="1"/>
    <col min="14851" max="14851" width="9.296875" style="209" customWidth="1"/>
    <col min="14852" max="14852" width="9" style="209" customWidth="1"/>
    <col min="14853" max="14854" width="7.69921875" style="209" customWidth="1"/>
    <col min="14855" max="14855" width="7.59765625" style="209" customWidth="1"/>
    <col min="14856" max="14857" width="7.69921875" style="209" customWidth="1"/>
    <col min="14858" max="14858" width="7.59765625" style="209" customWidth="1"/>
    <col min="14859" max="14861" width="0" style="209" hidden="1" customWidth="1"/>
    <col min="14862" max="15043" width="9.09765625" style="209"/>
    <col min="15044" max="15044" width="4.8984375" style="209" customWidth="1"/>
    <col min="15045" max="15045" width="18.59765625" style="209" customWidth="1"/>
    <col min="15046" max="15053" width="7.69921875" style="209" customWidth="1"/>
    <col min="15054" max="15055" width="6.69921875" style="209" customWidth="1"/>
    <col min="15056" max="15056" width="9.69921875" style="209" customWidth="1"/>
    <col min="15057" max="15057" width="9.09765625" style="209" customWidth="1"/>
    <col min="15058" max="15058" width="10.3984375" style="209" customWidth="1"/>
    <col min="15059" max="15064" width="9.09765625" style="209" customWidth="1"/>
    <col min="15065" max="15065" width="13.3984375" style="209" customWidth="1"/>
    <col min="15066" max="15066" width="7.8984375" style="209" customWidth="1"/>
    <col min="15067" max="15067" width="9.59765625" style="209" customWidth="1"/>
    <col min="15068" max="15074" width="7.69921875" style="209" customWidth="1"/>
    <col min="15075" max="15076" width="6.69921875" style="209" customWidth="1"/>
    <col min="15077" max="15077" width="9.69921875" style="209" customWidth="1"/>
    <col min="15078" max="15078" width="9.09765625" style="209" customWidth="1"/>
    <col min="15079" max="15079" width="10.3984375" style="209" customWidth="1"/>
    <col min="15080" max="15085" width="9.09765625" style="209" customWidth="1"/>
    <col min="15086" max="15086" width="13.3984375" style="209" customWidth="1"/>
    <col min="15087" max="15087" width="7.8984375" style="209" customWidth="1"/>
    <col min="15088" max="15088" width="8.69921875" style="209" customWidth="1"/>
    <col min="15089" max="15092" width="7.69921875" style="209" customWidth="1"/>
    <col min="15093" max="15093" width="8.69921875" style="209" customWidth="1"/>
    <col min="15094" max="15098" width="7.69921875" style="209" customWidth="1"/>
    <col min="15099" max="15099" width="7.59765625" style="209" customWidth="1"/>
    <col min="15100" max="15100" width="7.09765625" style="209" customWidth="1"/>
    <col min="15101" max="15101" width="7.59765625" style="209" customWidth="1"/>
    <col min="15102" max="15102" width="7.09765625" style="209" customWidth="1"/>
    <col min="15103" max="15103" width="7.3984375" style="209" customWidth="1"/>
    <col min="15104" max="15104" width="7.59765625" style="209" customWidth="1"/>
    <col min="15105" max="15105" width="7.8984375" style="209" customWidth="1"/>
    <col min="15106" max="15106" width="8" style="209" customWidth="1"/>
    <col min="15107" max="15107" width="9.296875" style="209" customWidth="1"/>
    <col min="15108" max="15108" width="9" style="209" customWidth="1"/>
    <col min="15109" max="15110" width="7.69921875" style="209" customWidth="1"/>
    <col min="15111" max="15111" width="7.59765625" style="209" customWidth="1"/>
    <col min="15112" max="15113" width="7.69921875" style="209" customWidth="1"/>
    <col min="15114" max="15114" width="7.59765625" style="209" customWidth="1"/>
    <col min="15115" max="15117" width="0" style="209" hidden="1" customWidth="1"/>
    <col min="15118" max="15299" width="9.09765625" style="209"/>
    <col min="15300" max="15300" width="4.8984375" style="209" customWidth="1"/>
    <col min="15301" max="15301" width="18.59765625" style="209" customWidth="1"/>
    <col min="15302" max="15309" width="7.69921875" style="209" customWidth="1"/>
    <col min="15310" max="15311" width="6.69921875" style="209" customWidth="1"/>
    <col min="15312" max="15312" width="9.69921875" style="209" customWidth="1"/>
    <col min="15313" max="15313" width="9.09765625" style="209" customWidth="1"/>
    <col min="15314" max="15314" width="10.3984375" style="209" customWidth="1"/>
    <col min="15315" max="15320" width="9.09765625" style="209" customWidth="1"/>
    <col min="15321" max="15321" width="13.3984375" style="209" customWidth="1"/>
    <col min="15322" max="15322" width="7.8984375" style="209" customWidth="1"/>
    <col min="15323" max="15323" width="9.59765625" style="209" customWidth="1"/>
    <col min="15324" max="15330" width="7.69921875" style="209" customWidth="1"/>
    <col min="15331" max="15332" width="6.69921875" style="209" customWidth="1"/>
    <col min="15333" max="15333" width="9.69921875" style="209" customWidth="1"/>
    <col min="15334" max="15334" width="9.09765625" style="209" customWidth="1"/>
    <col min="15335" max="15335" width="10.3984375" style="209" customWidth="1"/>
    <col min="15336" max="15341" width="9.09765625" style="209" customWidth="1"/>
    <col min="15342" max="15342" width="13.3984375" style="209" customWidth="1"/>
    <col min="15343" max="15343" width="7.8984375" style="209" customWidth="1"/>
    <col min="15344" max="15344" width="8.69921875" style="209" customWidth="1"/>
    <col min="15345" max="15348" width="7.69921875" style="209" customWidth="1"/>
    <col min="15349" max="15349" width="8.69921875" style="209" customWidth="1"/>
    <col min="15350" max="15354" width="7.69921875" style="209" customWidth="1"/>
    <col min="15355" max="15355" width="7.59765625" style="209" customWidth="1"/>
    <col min="15356" max="15356" width="7.09765625" style="209" customWidth="1"/>
    <col min="15357" max="15357" width="7.59765625" style="209" customWidth="1"/>
    <col min="15358" max="15358" width="7.09765625" style="209" customWidth="1"/>
    <col min="15359" max="15359" width="7.3984375" style="209" customWidth="1"/>
    <col min="15360" max="15360" width="7.59765625" style="209" customWidth="1"/>
    <col min="15361" max="15361" width="7.8984375" style="209" customWidth="1"/>
    <col min="15362" max="15362" width="8" style="209" customWidth="1"/>
    <col min="15363" max="15363" width="9.296875" style="209" customWidth="1"/>
    <col min="15364" max="15364" width="9" style="209" customWidth="1"/>
    <col min="15365" max="15366" width="7.69921875" style="209" customWidth="1"/>
    <col min="15367" max="15367" width="7.59765625" style="209" customWidth="1"/>
    <col min="15368" max="15369" width="7.69921875" style="209" customWidth="1"/>
    <col min="15370" max="15370" width="7.59765625" style="209" customWidth="1"/>
    <col min="15371" max="15373" width="0" style="209" hidden="1" customWidth="1"/>
    <col min="15374" max="15555" width="9.09765625" style="209"/>
    <col min="15556" max="15556" width="4.8984375" style="209" customWidth="1"/>
    <col min="15557" max="15557" width="18.59765625" style="209" customWidth="1"/>
    <col min="15558" max="15565" width="7.69921875" style="209" customWidth="1"/>
    <col min="15566" max="15567" width="6.69921875" style="209" customWidth="1"/>
    <col min="15568" max="15568" width="9.69921875" style="209" customWidth="1"/>
    <col min="15569" max="15569" width="9.09765625" style="209" customWidth="1"/>
    <col min="15570" max="15570" width="10.3984375" style="209" customWidth="1"/>
    <col min="15571" max="15576" width="9.09765625" style="209" customWidth="1"/>
    <col min="15577" max="15577" width="13.3984375" style="209" customWidth="1"/>
    <col min="15578" max="15578" width="7.8984375" style="209" customWidth="1"/>
    <col min="15579" max="15579" width="9.59765625" style="209" customWidth="1"/>
    <col min="15580" max="15586" width="7.69921875" style="209" customWidth="1"/>
    <col min="15587" max="15588" width="6.69921875" style="209" customWidth="1"/>
    <col min="15589" max="15589" width="9.69921875" style="209" customWidth="1"/>
    <col min="15590" max="15590" width="9.09765625" style="209" customWidth="1"/>
    <col min="15591" max="15591" width="10.3984375" style="209" customWidth="1"/>
    <col min="15592" max="15597" width="9.09765625" style="209" customWidth="1"/>
    <col min="15598" max="15598" width="13.3984375" style="209" customWidth="1"/>
    <col min="15599" max="15599" width="7.8984375" style="209" customWidth="1"/>
    <col min="15600" max="15600" width="8.69921875" style="209" customWidth="1"/>
    <col min="15601" max="15604" width="7.69921875" style="209" customWidth="1"/>
    <col min="15605" max="15605" width="8.69921875" style="209" customWidth="1"/>
    <col min="15606" max="15610" width="7.69921875" style="209" customWidth="1"/>
    <col min="15611" max="15611" width="7.59765625" style="209" customWidth="1"/>
    <col min="15612" max="15612" width="7.09765625" style="209" customWidth="1"/>
    <col min="15613" max="15613" width="7.59765625" style="209" customWidth="1"/>
    <col min="15614" max="15614" width="7.09765625" style="209" customWidth="1"/>
    <col min="15615" max="15615" width="7.3984375" style="209" customWidth="1"/>
    <col min="15616" max="15616" width="7.59765625" style="209" customWidth="1"/>
    <col min="15617" max="15617" width="7.8984375" style="209" customWidth="1"/>
    <col min="15618" max="15618" width="8" style="209" customWidth="1"/>
    <col min="15619" max="15619" width="9.296875" style="209" customWidth="1"/>
    <col min="15620" max="15620" width="9" style="209" customWidth="1"/>
    <col min="15621" max="15622" width="7.69921875" style="209" customWidth="1"/>
    <col min="15623" max="15623" width="7.59765625" style="209" customWidth="1"/>
    <col min="15624" max="15625" width="7.69921875" style="209" customWidth="1"/>
    <col min="15626" max="15626" width="7.59765625" style="209" customWidth="1"/>
    <col min="15627" max="15629" width="0" style="209" hidden="1" customWidth="1"/>
    <col min="15630" max="15811" width="9.09765625" style="209"/>
    <col min="15812" max="15812" width="4.8984375" style="209" customWidth="1"/>
    <col min="15813" max="15813" width="18.59765625" style="209" customWidth="1"/>
    <col min="15814" max="15821" width="7.69921875" style="209" customWidth="1"/>
    <col min="15822" max="15823" width="6.69921875" style="209" customWidth="1"/>
    <col min="15824" max="15824" width="9.69921875" style="209" customWidth="1"/>
    <col min="15825" max="15825" width="9.09765625" style="209" customWidth="1"/>
    <col min="15826" max="15826" width="10.3984375" style="209" customWidth="1"/>
    <col min="15827" max="15832" width="9.09765625" style="209" customWidth="1"/>
    <col min="15833" max="15833" width="13.3984375" style="209" customWidth="1"/>
    <col min="15834" max="15834" width="7.8984375" style="209" customWidth="1"/>
    <col min="15835" max="15835" width="9.59765625" style="209" customWidth="1"/>
    <col min="15836" max="15842" width="7.69921875" style="209" customWidth="1"/>
    <col min="15843" max="15844" width="6.69921875" style="209" customWidth="1"/>
    <col min="15845" max="15845" width="9.69921875" style="209" customWidth="1"/>
    <col min="15846" max="15846" width="9.09765625" style="209" customWidth="1"/>
    <col min="15847" max="15847" width="10.3984375" style="209" customWidth="1"/>
    <col min="15848" max="15853" width="9.09765625" style="209" customWidth="1"/>
    <col min="15854" max="15854" width="13.3984375" style="209" customWidth="1"/>
    <col min="15855" max="15855" width="7.8984375" style="209" customWidth="1"/>
    <col min="15856" max="15856" width="8.69921875" style="209" customWidth="1"/>
    <col min="15857" max="15860" width="7.69921875" style="209" customWidth="1"/>
    <col min="15861" max="15861" width="8.69921875" style="209" customWidth="1"/>
    <col min="15862" max="15866" width="7.69921875" style="209" customWidth="1"/>
    <col min="15867" max="15867" width="7.59765625" style="209" customWidth="1"/>
    <col min="15868" max="15868" width="7.09765625" style="209" customWidth="1"/>
    <col min="15869" max="15869" width="7.59765625" style="209" customWidth="1"/>
    <col min="15870" max="15870" width="7.09765625" style="209" customWidth="1"/>
    <col min="15871" max="15871" width="7.3984375" style="209" customWidth="1"/>
    <col min="15872" max="15872" width="7.59765625" style="209" customWidth="1"/>
    <col min="15873" max="15873" width="7.8984375" style="209" customWidth="1"/>
    <col min="15874" max="15874" width="8" style="209" customWidth="1"/>
    <col min="15875" max="15875" width="9.296875" style="209" customWidth="1"/>
    <col min="15876" max="15876" width="9" style="209" customWidth="1"/>
    <col min="15877" max="15878" width="7.69921875" style="209" customWidth="1"/>
    <col min="15879" max="15879" width="7.59765625" style="209" customWidth="1"/>
    <col min="15880" max="15881" width="7.69921875" style="209" customWidth="1"/>
    <col min="15882" max="15882" width="7.59765625" style="209" customWidth="1"/>
    <col min="15883" max="15885" width="0" style="209" hidden="1" customWidth="1"/>
    <col min="15886" max="16067" width="9.09765625" style="209"/>
    <col min="16068" max="16068" width="4.8984375" style="209" customWidth="1"/>
    <col min="16069" max="16069" width="18.59765625" style="209" customWidth="1"/>
    <col min="16070" max="16077" width="7.69921875" style="209" customWidth="1"/>
    <col min="16078" max="16079" width="6.69921875" style="209" customWidth="1"/>
    <col min="16080" max="16080" width="9.69921875" style="209" customWidth="1"/>
    <col min="16081" max="16081" width="9.09765625" style="209" customWidth="1"/>
    <col min="16082" max="16082" width="10.3984375" style="209" customWidth="1"/>
    <col min="16083" max="16088" width="9.09765625" style="209" customWidth="1"/>
    <col min="16089" max="16089" width="13.3984375" style="209" customWidth="1"/>
    <col min="16090" max="16090" width="7.8984375" style="209" customWidth="1"/>
    <col min="16091" max="16091" width="9.59765625" style="209" customWidth="1"/>
    <col min="16092" max="16098" width="7.69921875" style="209" customWidth="1"/>
    <col min="16099" max="16100" width="6.69921875" style="209" customWidth="1"/>
    <col min="16101" max="16101" width="9.69921875" style="209" customWidth="1"/>
    <col min="16102" max="16102" width="9.09765625" style="209" customWidth="1"/>
    <col min="16103" max="16103" width="10.3984375" style="209" customWidth="1"/>
    <col min="16104" max="16109" width="9.09765625" style="209" customWidth="1"/>
    <col min="16110" max="16110" width="13.3984375" style="209" customWidth="1"/>
    <col min="16111" max="16111" width="7.8984375" style="209" customWidth="1"/>
    <col min="16112" max="16112" width="8.69921875" style="209" customWidth="1"/>
    <col min="16113" max="16116" width="7.69921875" style="209" customWidth="1"/>
    <col min="16117" max="16117" width="8.69921875" style="209" customWidth="1"/>
    <col min="16118" max="16122" width="7.69921875" style="209" customWidth="1"/>
    <col min="16123" max="16123" width="7.59765625" style="209" customWidth="1"/>
    <col min="16124" max="16124" width="7.09765625" style="209" customWidth="1"/>
    <col min="16125" max="16125" width="7.59765625" style="209" customWidth="1"/>
    <col min="16126" max="16126" width="7.09765625" style="209" customWidth="1"/>
    <col min="16127" max="16127" width="7.3984375" style="209" customWidth="1"/>
    <col min="16128" max="16128" width="7.59765625" style="209" customWidth="1"/>
    <col min="16129" max="16129" width="7.8984375" style="209" customWidth="1"/>
    <col min="16130" max="16130" width="8" style="209" customWidth="1"/>
    <col min="16131" max="16131" width="9.296875" style="209" customWidth="1"/>
    <col min="16132" max="16132" width="9" style="209" customWidth="1"/>
    <col min="16133" max="16134" width="7.69921875" style="209" customWidth="1"/>
    <col min="16135" max="16135" width="7.59765625" style="209" customWidth="1"/>
    <col min="16136" max="16137" width="7.69921875" style="209" customWidth="1"/>
    <col min="16138" max="16138" width="7.59765625" style="209" customWidth="1"/>
    <col min="16139" max="16141" width="0" style="209" hidden="1" customWidth="1"/>
    <col min="16142" max="16349" width="9.09765625" style="209"/>
    <col min="16350" max="16384" width="9.09765625" style="209" customWidth="1"/>
  </cols>
  <sheetData>
    <row r="1" spans="1:26" s="206" customFormat="1" ht="15" hidden="1" customHeight="1">
      <c r="B1" s="293" t="s">
        <v>297</v>
      </c>
      <c r="C1" s="293"/>
      <c r="D1" s="293"/>
      <c r="E1" s="293"/>
      <c r="F1" s="293"/>
      <c r="G1" s="207"/>
      <c r="H1" s="207"/>
      <c r="I1" s="207"/>
      <c r="J1" s="208"/>
      <c r="K1" s="208"/>
      <c r="L1" s="208"/>
    </row>
    <row r="2" spans="1:26" s="206" customFormat="1" ht="15" hidden="1" customHeight="1">
      <c r="B2" s="294" t="s">
        <v>298</v>
      </c>
      <c r="C2" s="294"/>
      <c r="D2" s="294"/>
      <c r="E2" s="294"/>
      <c r="F2" s="294"/>
      <c r="G2" s="207"/>
      <c r="H2" s="207"/>
      <c r="I2" s="207"/>
      <c r="J2" s="208"/>
      <c r="K2" s="208"/>
      <c r="L2" s="208"/>
    </row>
    <row r="3" spans="1:26" s="206" customFormat="1" ht="30.75" customHeight="1">
      <c r="A3" s="295" t="s">
        <v>332</v>
      </c>
      <c r="B3" s="295"/>
      <c r="C3" s="295"/>
      <c r="D3" s="295"/>
      <c r="E3" s="295"/>
      <c r="F3" s="295"/>
      <c r="G3" s="295"/>
      <c r="H3" s="295"/>
      <c r="I3" s="295"/>
      <c r="J3" s="295"/>
      <c r="K3" s="295"/>
      <c r="L3" s="295"/>
      <c r="M3" s="295"/>
    </row>
    <row r="4" spans="1:26" s="206" customFormat="1" ht="9.75" customHeight="1">
      <c r="A4" s="296"/>
      <c r="B4" s="296"/>
      <c r="C4" s="296"/>
      <c r="D4" s="296"/>
      <c r="E4" s="296"/>
      <c r="F4" s="296"/>
      <c r="G4" s="296"/>
      <c r="H4" s="296"/>
      <c r="I4" s="296"/>
      <c r="J4" s="296"/>
      <c r="K4" s="296"/>
      <c r="L4" s="296"/>
      <c r="M4" s="296"/>
    </row>
    <row r="5" spans="1:26" ht="34.5" customHeight="1">
      <c r="A5" s="297" t="s">
        <v>0</v>
      </c>
      <c r="B5" s="288" t="s">
        <v>299</v>
      </c>
      <c r="C5" s="298" t="s">
        <v>300</v>
      </c>
      <c r="D5" s="299"/>
      <c r="E5" s="299"/>
      <c r="F5" s="299"/>
      <c r="G5" s="298" t="s">
        <v>301</v>
      </c>
      <c r="H5" s="299"/>
      <c r="I5" s="299"/>
      <c r="J5" s="299"/>
      <c r="K5" s="288" t="s">
        <v>302</v>
      </c>
      <c r="L5" s="288"/>
      <c r="M5" s="288"/>
      <c r="N5" s="209" t="s">
        <v>303</v>
      </c>
      <c r="Q5" s="284" t="s">
        <v>304</v>
      </c>
      <c r="R5" s="284"/>
      <c r="S5" s="284"/>
      <c r="T5" s="284"/>
      <c r="W5" s="285" t="s">
        <v>305</v>
      </c>
      <c r="X5" s="286"/>
      <c r="Y5" s="286"/>
      <c r="Z5" s="287"/>
    </row>
    <row r="6" spans="1:26" ht="15" customHeight="1">
      <c r="A6" s="297"/>
      <c r="B6" s="288"/>
      <c r="C6" s="288" t="s">
        <v>306</v>
      </c>
      <c r="D6" s="288" t="s">
        <v>307</v>
      </c>
      <c r="E6" s="288" t="s">
        <v>308</v>
      </c>
      <c r="F6" s="288" t="s">
        <v>309</v>
      </c>
      <c r="G6" s="288" t="s">
        <v>310</v>
      </c>
      <c r="H6" s="288" t="s">
        <v>307</v>
      </c>
      <c r="I6" s="288" t="s">
        <v>308</v>
      </c>
      <c r="J6" s="289" t="s">
        <v>311</v>
      </c>
      <c r="K6" s="292" t="s">
        <v>312</v>
      </c>
      <c r="L6" s="290" t="s">
        <v>313</v>
      </c>
      <c r="M6" s="292" t="s">
        <v>314</v>
      </c>
      <c r="Q6" s="210" t="s">
        <v>315</v>
      </c>
      <c r="R6" s="211" t="s">
        <v>316</v>
      </c>
      <c r="S6" s="211" t="s">
        <v>317</v>
      </c>
      <c r="T6" s="211" t="s">
        <v>318</v>
      </c>
      <c r="W6" s="210" t="s">
        <v>319</v>
      </c>
      <c r="X6" s="211" t="s">
        <v>316</v>
      </c>
      <c r="Y6" s="211" t="s">
        <v>317</v>
      </c>
      <c r="Z6" s="211" t="s">
        <v>318</v>
      </c>
    </row>
    <row r="7" spans="1:26" ht="60" customHeight="1">
      <c r="A7" s="297"/>
      <c r="B7" s="288"/>
      <c r="C7" s="288"/>
      <c r="D7" s="288"/>
      <c r="E7" s="288"/>
      <c r="F7" s="288"/>
      <c r="G7" s="288"/>
      <c r="H7" s="288"/>
      <c r="I7" s="288"/>
      <c r="J7" s="289"/>
      <c r="K7" s="292"/>
      <c r="L7" s="291"/>
      <c r="M7" s="292"/>
      <c r="Q7" s="210" t="s">
        <v>320</v>
      </c>
      <c r="R7" s="212">
        <f>ROUNDUP(5*0.18*1000*309/1000*1.025,2)</f>
        <v>285.06</v>
      </c>
      <c r="S7" s="211">
        <f>ROUND(5*0.18*1000*284/1000*1.025,2)</f>
        <v>261.99</v>
      </c>
      <c r="T7" s="211">
        <f>+S7-R7</f>
        <v>-23.069999999999993</v>
      </c>
      <c r="W7" s="213" t="s">
        <v>321</v>
      </c>
      <c r="X7" s="212"/>
      <c r="Y7" s="211"/>
      <c r="Z7" s="211"/>
    </row>
    <row r="8" spans="1:26" ht="24" customHeight="1">
      <c r="A8" s="214">
        <v>1</v>
      </c>
      <c r="B8" s="214">
        <v>2</v>
      </c>
      <c r="C8" s="214">
        <v>3</v>
      </c>
      <c r="D8" s="214">
        <v>8</v>
      </c>
      <c r="E8" s="214">
        <v>13</v>
      </c>
      <c r="F8" s="214">
        <v>22</v>
      </c>
      <c r="G8" s="214">
        <v>23</v>
      </c>
      <c r="H8" s="214">
        <v>28</v>
      </c>
      <c r="I8" s="214">
        <v>33</v>
      </c>
      <c r="J8" s="214">
        <v>42</v>
      </c>
      <c r="K8" s="214">
        <v>43</v>
      </c>
      <c r="L8" s="214">
        <v>44</v>
      </c>
      <c r="M8" s="214">
        <v>45</v>
      </c>
      <c r="Q8" s="210" t="s">
        <v>322</v>
      </c>
      <c r="R8" s="211">
        <f>ROUND(3.5*0.16*1000*309/1000*1.025,2)</f>
        <v>177.37</v>
      </c>
      <c r="S8" s="211">
        <f>ROUND(3.5*0.16*1000*284/1000*1.025,2)</f>
        <v>163.02000000000001</v>
      </c>
      <c r="T8" s="211">
        <f t="shared" ref="T8:T9" si="0">+S8-R8</f>
        <v>-14.349999999999994</v>
      </c>
      <c r="W8" s="215" t="s">
        <v>323</v>
      </c>
      <c r="X8" s="216">
        <v>85.72</v>
      </c>
      <c r="Y8" s="216">
        <v>79.66</v>
      </c>
      <c r="Z8" s="216">
        <f>+Y8-X8</f>
        <v>-6.0600000000000023</v>
      </c>
    </row>
    <row r="9" spans="1:26" ht="15.5">
      <c r="A9" s="217">
        <v>1</v>
      </c>
      <c r="B9" s="218" t="s">
        <v>61</v>
      </c>
      <c r="C9" s="249">
        <v>42.104000000000006</v>
      </c>
      <c r="D9" s="249">
        <v>4.7699999999999996</v>
      </c>
      <c r="E9" s="249">
        <v>31.123999999999999</v>
      </c>
      <c r="F9" s="249">
        <v>6529</v>
      </c>
      <c r="G9" s="257">
        <v>30.312000000000005</v>
      </c>
      <c r="H9" s="257">
        <v>0</v>
      </c>
      <c r="I9" s="257">
        <v>28.151</v>
      </c>
      <c r="J9" s="226">
        <v>5548</v>
      </c>
      <c r="K9" s="220">
        <f t="shared" ref="K9:K22" si="1">$G9/C9</f>
        <v>0.71993159794793848</v>
      </c>
      <c r="L9" s="221">
        <f>IF(D9=0,"-",H9/D9)</f>
        <v>0</v>
      </c>
      <c r="M9" s="221">
        <f t="shared" ref="M9:M22" si="2">I9/E9</f>
        <v>0.9044788587585143</v>
      </c>
      <c r="P9" s="222"/>
      <c r="Q9" s="210" t="s">
        <v>324</v>
      </c>
      <c r="R9" s="211">
        <f>ROUND(3*0.14*1000*266/1000*1.025,2)</f>
        <v>114.51</v>
      </c>
      <c r="S9" s="211">
        <f>ROUND(3*0.14*1000*244/1000*1.025,2)</f>
        <v>105.04</v>
      </c>
      <c r="T9" s="211">
        <f t="shared" si="0"/>
        <v>-9.4699999999999989</v>
      </c>
      <c r="W9" s="215" t="s">
        <v>325</v>
      </c>
      <c r="X9" s="216">
        <v>71.650000000000006</v>
      </c>
      <c r="Y9" s="216">
        <v>66.73</v>
      </c>
      <c r="Z9" s="216">
        <f t="shared" ref="Z9:Z11" si="3">+Y9-X9</f>
        <v>-4.9200000000000017</v>
      </c>
    </row>
    <row r="10" spans="1:26" ht="15.5">
      <c r="A10" s="217">
        <v>2</v>
      </c>
      <c r="B10" s="218" t="s">
        <v>63</v>
      </c>
      <c r="C10" s="249">
        <v>64.551000000000002</v>
      </c>
      <c r="D10" s="249">
        <v>8.9899999999999984</v>
      </c>
      <c r="E10" s="249">
        <v>18.263000000000002</v>
      </c>
      <c r="F10" s="256">
        <v>8344</v>
      </c>
      <c r="G10" s="257">
        <v>41.575000000000003</v>
      </c>
      <c r="H10" s="257">
        <v>0</v>
      </c>
      <c r="I10" s="257">
        <v>10.32</v>
      </c>
      <c r="J10" s="226">
        <v>3597</v>
      </c>
      <c r="K10" s="220">
        <f t="shared" si="1"/>
        <v>0.64406438320088</v>
      </c>
      <c r="L10" s="221">
        <f>IF(D10=0,"-",H10/D10)</f>
        <v>0</v>
      </c>
      <c r="M10" s="221">
        <f t="shared" si="2"/>
        <v>0.5650769315008487</v>
      </c>
      <c r="P10" s="222"/>
      <c r="W10" s="215" t="s">
        <v>326</v>
      </c>
      <c r="X10" s="224">
        <v>87</v>
      </c>
      <c r="Y10" s="224">
        <v>81.34</v>
      </c>
      <c r="Z10" s="216">
        <f t="shared" si="3"/>
        <v>-5.6599999999999966</v>
      </c>
    </row>
    <row r="11" spans="1:26" ht="15.5">
      <c r="A11" s="217">
        <v>3</v>
      </c>
      <c r="B11" s="218" t="s">
        <v>10</v>
      </c>
      <c r="C11" s="249">
        <v>12.357000000000001</v>
      </c>
      <c r="D11" s="249">
        <v>11.988</v>
      </c>
      <c r="E11" s="249">
        <v>5.0460000000000003</v>
      </c>
      <c r="F11" s="258">
        <v>1819</v>
      </c>
      <c r="G11" s="257">
        <v>7.0139999999999993</v>
      </c>
      <c r="H11" s="257">
        <v>5.1100000000000003</v>
      </c>
      <c r="I11" s="257">
        <v>2.3250000000000002</v>
      </c>
      <c r="J11" s="226">
        <v>1824</v>
      </c>
      <c r="K11" s="220">
        <f t="shared" si="1"/>
        <v>0.56761349842194697</v>
      </c>
      <c r="L11" s="221">
        <f>IF(D11=0,"-",H11/D11)</f>
        <v>0.42625959292625965</v>
      </c>
      <c r="M11" s="221">
        <f t="shared" si="2"/>
        <v>0.46076099881093935</v>
      </c>
      <c r="P11" s="222"/>
      <c r="W11" s="215" t="s">
        <v>327</v>
      </c>
      <c r="X11" s="224">
        <v>58.26</v>
      </c>
      <c r="Y11" s="224">
        <v>55.2</v>
      </c>
      <c r="Z11" s="216">
        <f t="shared" si="3"/>
        <v>-3.0599999999999952</v>
      </c>
    </row>
    <row r="12" spans="1:26" ht="15.5">
      <c r="A12" s="217">
        <v>4</v>
      </c>
      <c r="B12" s="218" t="s">
        <v>66</v>
      </c>
      <c r="C12" s="249">
        <v>92.218295238095237</v>
      </c>
      <c r="D12" s="249">
        <v>33.828999999999994</v>
      </c>
      <c r="E12" s="249">
        <v>16.96</v>
      </c>
      <c r="F12" s="256">
        <v>12416</v>
      </c>
      <c r="G12" s="257">
        <v>60.997999999999998</v>
      </c>
      <c r="H12" s="257">
        <v>6.6499999999999995</v>
      </c>
      <c r="I12" s="257">
        <v>3.3810000000000002</v>
      </c>
      <c r="J12" s="226">
        <v>8484</v>
      </c>
      <c r="K12" s="220">
        <f t="shared" si="1"/>
        <v>0.66145226218410746</v>
      </c>
      <c r="L12" s="221">
        <f>IF(D12=0,"-",H12/D12)</f>
        <v>0.19657690147506579</v>
      </c>
      <c r="M12" s="221">
        <f t="shared" si="2"/>
        <v>0.19935141509433962</v>
      </c>
      <c r="P12" s="222"/>
      <c r="W12" s="213" t="s">
        <v>328</v>
      </c>
      <c r="X12" s="225"/>
      <c r="Y12" s="225"/>
      <c r="Z12" s="225"/>
    </row>
    <row r="13" spans="1:26" ht="15.5">
      <c r="A13" s="217">
        <v>5</v>
      </c>
      <c r="B13" s="218" t="s">
        <v>68</v>
      </c>
      <c r="C13" s="249">
        <v>39.071999999999996</v>
      </c>
      <c r="D13" s="249">
        <v>10.000000000000002</v>
      </c>
      <c r="E13" s="249">
        <v>14.105</v>
      </c>
      <c r="F13" s="256">
        <v>5802</v>
      </c>
      <c r="G13" s="257">
        <v>32.009</v>
      </c>
      <c r="H13" s="257">
        <v>9.0299999999999994</v>
      </c>
      <c r="I13" s="257">
        <v>11.933999999999999</v>
      </c>
      <c r="J13" s="226">
        <v>5171</v>
      </c>
      <c r="K13" s="220">
        <f t="shared" si="1"/>
        <v>0.81923116298116305</v>
      </c>
      <c r="L13" s="221">
        <f>IF(D13=0,"-",H13/D13)</f>
        <v>0.9029999999999998</v>
      </c>
      <c r="M13" s="221">
        <f t="shared" si="2"/>
        <v>0.84608294930875572</v>
      </c>
      <c r="P13" s="222"/>
      <c r="W13" s="215" t="s">
        <v>323</v>
      </c>
      <c r="X13" s="224">
        <v>72.16</v>
      </c>
      <c r="Y13" s="224">
        <v>67.06</v>
      </c>
      <c r="Z13" s="216">
        <f>+Y13-X13</f>
        <v>-5.0999999999999943</v>
      </c>
    </row>
    <row r="14" spans="1:26" ht="15.5">
      <c r="A14" s="217">
        <v>6</v>
      </c>
      <c r="B14" s="218" t="s">
        <v>72</v>
      </c>
      <c r="C14" s="249">
        <v>12.48</v>
      </c>
      <c r="D14" s="249"/>
      <c r="E14" s="249">
        <v>2.1730000000000005</v>
      </c>
      <c r="F14" s="256">
        <v>1544</v>
      </c>
      <c r="G14" s="257">
        <v>10.407</v>
      </c>
      <c r="H14" s="257">
        <v>0</v>
      </c>
      <c r="I14" s="257">
        <v>2.198</v>
      </c>
      <c r="J14" s="226">
        <v>1265.3499999999999</v>
      </c>
      <c r="K14" s="220">
        <f t="shared" si="1"/>
        <v>0.83389423076923075</v>
      </c>
      <c r="L14" s="221"/>
      <c r="M14" s="221">
        <f t="shared" si="2"/>
        <v>1.0115048320294522</v>
      </c>
      <c r="P14" s="222"/>
      <c r="W14" s="215" t="s">
        <v>325</v>
      </c>
      <c r="X14" s="224">
        <v>60.9</v>
      </c>
      <c r="Y14" s="224">
        <v>56.72</v>
      </c>
      <c r="Z14" s="216">
        <f t="shared" ref="Z14:Z16" si="4">+Y14-X14</f>
        <v>-4.18</v>
      </c>
    </row>
    <row r="15" spans="1:26" ht="15.5">
      <c r="A15" s="217">
        <v>7</v>
      </c>
      <c r="B15" s="218" t="s">
        <v>70</v>
      </c>
      <c r="C15" s="249">
        <v>20.000000000000007</v>
      </c>
      <c r="D15" s="249">
        <v>3</v>
      </c>
      <c r="E15" s="249">
        <v>2</v>
      </c>
      <c r="F15" s="256">
        <v>2389</v>
      </c>
      <c r="G15" s="257">
        <v>12</v>
      </c>
      <c r="H15" s="257">
        <v>0</v>
      </c>
      <c r="I15" s="257">
        <v>0.5</v>
      </c>
      <c r="J15" s="226">
        <v>1363</v>
      </c>
      <c r="K15" s="220">
        <f t="shared" si="1"/>
        <v>0.59999999999999976</v>
      </c>
      <c r="L15" s="221">
        <f>IF(D15=0,"-",H15/D15)</f>
        <v>0</v>
      </c>
      <c r="M15" s="221">
        <f t="shared" si="2"/>
        <v>0.25</v>
      </c>
      <c r="P15" s="222"/>
      <c r="W15" s="215" t="s">
        <v>326</v>
      </c>
      <c r="X15" s="224">
        <v>76.52</v>
      </c>
      <c r="Y15" s="224">
        <v>71.44</v>
      </c>
      <c r="Z15" s="216">
        <f t="shared" si="4"/>
        <v>-5.0799999999999983</v>
      </c>
    </row>
    <row r="16" spans="1:26" ht="15.5">
      <c r="A16" s="217">
        <v>8</v>
      </c>
      <c r="B16" s="218" t="s">
        <v>74</v>
      </c>
      <c r="C16" s="249">
        <v>66.207999999999998</v>
      </c>
      <c r="D16" s="249"/>
      <c r="E16" s="249">
        <v>52.727999999999994</v>
      </c>
      <c r="F16" s="256">
        <v>11309</v>
      </c>
      <c r="G16" s="257">
        <v>39.265000000000008</v>
      </c>
      <c r="H16" s="257">
        <v>0</v>
      </c>
      <c r="I16" s="257">
        <v>24.1</v>
      </c>
      <c r="J16" s="226">
        <v>6241</v>
      </c>
      <c r="K16" s="220">
        <f t="shared" si="1"/>
        <v>0.59305521991300159</v>
      </c>
      <c r="L16" s="221"/>
      <c r="M16" s="221">
        <f t="shared" si="2"/>
        <v>0.45706266120467309</v>
      </c>
      <c r="P16" s="222"/>
      <c r="W16" s="215" t="s">
        <v>327</v>
      </c>
      <c r="X16" s="224">
        <v>50.58</v>
      </c>
      <c r="Y16" s="224">
        <v>47.89</v>
      </c>
      <c r="Z16" s="216">
        <f t="shared" si="4"/>
        <v>-2.6899999999999977</v>
      </c>
    </row>
    <row r="17" spans="1:16" s="269" customFormat="1" ht="13">
      <c r="A17" s="261">
        <v>9</v>
      </c>
      <c r="B17" s="262" t="s">
        <v>82</v>
      </c>
      <c r="C17" s="263">
        <v>19.548000000000002</v>
      </c>
      <c r="D17" s="263">
        <v>16.942</v>
      </c>
      <c r="E17" s="263">
        <v>6.8900000000000006</v>
      </c>
      <c r="F17" s="264">
        <v>2819</v>
      </c>
      <c r="G17" s="265">
        <v>5.49</v>
      </c>
      <c r="H17" s="265">
        <v>2.7</v>
      </c>
      <c r="I17" s="265">
        <v>2.25</v>
      </c>
      <c r="J17" s="266">
        <v>806</v>
      </c>
      <c r="K17" s="267">
        <f t="shared" si="1"/>
        <v>0.28084714548802947</v>
      </c>
      <c r="L17" s="268">
        <f t="shared" ref="L17:L22" si="5">IF(D17=0,"-",H17/D17)</f>
        <v>0.15936725298075788</v>
      </c>
      <c r="M17" s="268">
        <f t="shared" si="2"/>
        <v>0.32656023222060954</v>
      </c>
      <c r="P17" s="270"/>
    </row>
    <row r="18" spans="1:16" s="269" customFormat="1" ht="13">
      <c r="A18" s="261">
        <v>10</v>
      </c>
      <c r="B18" s="262" t="s">
        <v>84</v>
      </c>
      <c r="C18" s="263">
        <v>16.322999999999997</v>
      </c>
      <c r="D18" s="263">
        <v>1.8049999999999999</v>
      </c>
      <c r="E18" s="263">
        <v>7.6189999999999998</v>
      </c>
      <c r="F18" s="264">
        <v>2258</v>
      </c>
      <c r="G18" s="265">
        <v>4.2690000000000001</v>
      </c>
      <c r="H18" s="271">
        <v>0</v>
      </c>
      <c r="I18" s="265">
        <v>9.9000000000000005E-2</v>
      </c>
      <c r="J18" s="266">
        <v>376</v>
      </c>
      <c r="K18" s="267">
        <f t="shared" si="1"/>
        <v>0.26153280646939908</v>
      </c>
      <c r="L18" s="268">
        <f t="shared" si="5"/>
        <v>0</v>
      </c>
      <c r="M18" s="268">
        <f t="shared" si="2"/>
        <v>1.2993831211445072E-2</v>
      </c>
      <c r="P18" s="270"/>
    </row>
    <row r="19" spans="1:16" ht="13">
      <c r="A19" s="217">
        <v>11</v>
      </c>
      <c r="B19" s="218" t="s">
        <v>329</v>
      </c>
      <c r="C19" s="249">
        <v>4.2089999999999996</v>
      </c>
      <c r="D19" s="249">
        <v>2.4729999999999999</v>
      </c>
      <c r="E19" s="249">
        <v>7.431</v>
      </c>
      <c r="F19" s="256">
        <v>1205</v>
      </c>
      <c r="G19" s="257">
        <v>3.3839999999999999</v>
      </c>
      <c r="H19" s="257">
        <v>0</v>
      </c>
      <c r="I19" s="257">
        <v>5.0780000000000003</v>
      </c>
      <c r="J19" s="226">
        <v>897</v>
      </c>
      <c r="K19" s="220">
        <f t="shared" si="1"/>
        <v>0.80399144689950108</v>
      </c>
      <c r="L19" s="221">
        <f t="shared" si="5"/>
        <v>0</v>
      </c>
      <c r="M19" s="221">
        <f t="shared" si="2"/>
        <v>0.68335351904185171</v>
      </c>
      <c r="P19" s="222"/>
    </row>
    <row r="20" spans="1:16" ht="13">
      <c r="A20" s="217">
        <v>12</v>
      </c>
      <c r="B20" s="218" t="s">
        <v>76</v>
      </c>
      <c r="C20" s="249">
        <v>36.433999999999997</v>
      </c>
      <c r="D20" s="249">
        <v>13.15</v>
      </c>
      <c r="E20" s="249">
        <v>8.26</v>
      </c>
      <c r="F20" s="256">
        <v>4891</v>
      </c>
      <c r="G20" s="257">
        <v>25.371999999999996</v>
      </c>
      <c r="H20" s="257">
        <v>0</v>
      </c>
      <c r="I20" s="257">
        <v>4.05</v>
      </c>
      <c r="J20" s="226">
        <v>3476</v>
      </c>
      <c r="K20" s="220">
        <f t="shared" si="1"/>
        <v>0.69638249986276546</v>
      </c>
      <c r="L20" s="221">
        <f t="shared" si="5"/>
        <v>0</v>
      </c>
      <c r="M20" s="221">
        <f t="shared" si="2"/>
        <v>0.49031476997578693</v>
      </c>
      <c r="P20" s="222"/>
    </row>
    <row r="21" spans="1:16" ht="13">
      <c r="A21" s="217">
        <v>13</v>
      </c>
      <c r="B21" s="218" t="s">
        <v>80</v>
      </c>
      <c r="C21" s="249">
        <v>6.7949999999999999</v>
      </c>
      <c r="D21" s="249"/>
      <c r="E21" s="249">
        <v>1.17</v>
      </c>
      <c r="F21" s="256">
        <v>924</v>
      </c>
      <c r="G21" s="259">
        <v>5.4450000000000003</v>
      </c>
      <c r="H21" s="257">
        <v>0</v>
      </c>
      <c r="I21" s="257">
        <v>0.4</v>
      </c>
      <c r="J21" s="226">
        <v>746</v>
      </c>
      <c r="K21" s="220">
        <f t="shared" si="1"/>
        <v>0.80132450331125837</v>
      </c>
      <c r="L21" s="221" t="str">
        <f t="shared" si="5"/>
        <v>-</v>
      </c>
      <c r="M21" s="221">
        <f t="shared" si="2"/>
        <v>0.34188034188034194</v>
      </c>
      <c r="P21" s="222"/>
    </row>
    <row r="22" spans="1:16" s="235" customFormat="1" ht="13.5">
      <c r="A22" s="229"/>
      <c r="B22" s="230" t="s">
        <v>2</v>
      </c>
      <c r="C22" s="251">
        <v>432.29929523809523</v>
      </c>
      <c r="D22" s="251">
        <v>106.94700000000002</v>
      </c>
      <c r="E22" s="251">
        <v>173.76899999999998</v>
      </c>
      <c r="F22" s="251">
        <f t="shared" ref="F22:J22" si="6">SUM(F9:F21)</f>
        <v>62249</v>
      </c>
      <c r="G22" s="232">
        <v>277.54000000000002</v>
      </c>
      <c r="H22" s="232">
        <v>23.49</v>
      </c>
      <c r="I22" s="232">
        <v>94.786000000000016</v>
      </c>
      <c r="J22" s="233">
        <f t="shared" si="6"/>
        <v>39794.35</v>
      </c>
      <c r="K22" s="234">
        <f t="shared" si="1"/>
        <v>0.64200891155082906</v>
      </c>
      <c r="L22" s="234">
        <f t="shared" si="5"/>
        <v>0.2196415046705377</v>
      </c>
      <c r="M22" s="234">
        <f t="shared" si="2"/>
        <v>0.54547128659312094</v>
      </c>
      <c r="P22" s="236"/>
    </row>
    <row r="23" spans="1:16" s="242" customFormat="1" ht="13.5">
      <c r="A23" s="237"/>
      <c r="B23" s="238"/>
      <c r="C23" s="239"/>
      <c r="D23" s="239"/>
      <c r="E23" s="239"/>
      <c r="F23" s="239"/>
      <c r="G23" s="240"/>
      <c r="H23" s="240"/>
      <c r="I23" s="240"/>
      <c r="J23" s="240"/>
      <c r="K23" s="241"/>
      <c r="L23" s="241"/>
      <c r="M23" s="241"/>
    </row>
    <row r="24" spans="1:16" s="242" customFormat="1" ht="15.5">
      <c r="A24" s="243" t="s">
        <v>330</v>
      </c>
      <c r="B24" s="244"/>
      <c r="C24" s="245"/>
      <c r="D24" s="245"/>
      <c r="E24" s="245"/>
      <c r="F24" s="245"/>
      <c r="G24" s="245"/>
      <c r="H24" s="245"/>
      <c r="I24" s="245"/>
      <c r="J24" s="245"/>
      <c r="K24" s="246"/>
      <c r="L24" s="246"/>
      <c r="M24" s="246"/>
    </row>
    <row r="25" spans="1:16" ht="15.5">
      <c r="A25" s="206" t="s">
        <v>331</v>
      </c>
      <c r="B25" s="247"/>
      <c r="C25" s="206"/>
      <c r="D25" s="206"/>
      <c r="E25" s="206"/>
      <c r="F25" s="206"/>
      <c r="G25" s="206"/>
      <c r="H25" s="206"/>
      <c r="I25" s="206"/>
      <c r="J25" s="248"/>
      <c r="K25" s="206"/>
      <c r="L25" s="206"/>
      <c r="M25" s="206"/>
    </row>
    <row r="26" spans="1:16" ht="15.5">
      <c r="A26" s="283"/>
      <c r="B26" s="283"/>
      <c r="C26" s="283"/>
      <c r="D26" s="283"/>
      <c r="E26" s="283"/>
      <c r="F26" s="283"/>
      <c r="G26" s="283"/>
      <c r="H26" s="283"/>
      <c r="I26" s="283"/>
      <c r="J26" s="283"/>
      <c r="K26" s="283"/>
      <c r="L26" s="283"/>
      <c r="M26" s="283"/>
    </row>
    <row r="27" spans="1:16" ht="15.5">
      <c r="A27" s="283"/>
      <c r="B27" s="283"/>
      <c r="C27" s="283"/>
      <c r="D27" s="283"/>
      <c r="E27" s="283"/>
      <c r="F27" s="283"/>
      <c r="G27" s="283"/>
      <c r="H27" s="283"/>
      <c r="I27" s="283"/>
      <c r="J27" s="283"/>
      <c r="K27" s="283"/>
      <c r="L27" s="283"/>
      <c r="M27" s="283"/>
    </row>
    <row r="28" spans="1:16" ht="24" hidden="1" customHeight="1">
      <c r="A28" s="214">
        <v>1</v>
      </c>
      <c r="B28" s="214">
        <v>2</v>
      </c>
      <c r="C28" s="214">
        <v>3</v>
      </c>
      <c r="D28" s="214">
        <v>8</v>
      </c>
      <c r="E28" s="214">
        <v>13</v>
      </c>
      <c r="F28" s="214">
        <v>22</v>
      </c>
      <c r="G28" s="214">
        <v>23</v>
      </c>
      <c r="H28" s="214">
        <v>28</v>
      </c>
      <c r="I28" s="214">
        <v>33</v>
      </c>
      <c r="J28" s="214">
        <v>42</v>
      </c>
      <c r="K28" s="214">
        <v>43</v>
      </c>
      <c r="L28" s="214">
        <v>44</v>
      </c>
      <c r="M28" s="214">
        <v>45</v>
      </c>
    </row>
    <row r="29" spans="1:16" ht="27" hidden="1" customHeight="1">
      <c r="A29" s="217">
        <v>1</v>
      </c>
      <c r="B29" s="218" t="s">
        <v>61</v>
      </c>
      <c r="C29" s="219">
        <v>49.113000000000007</v>
      </c>
      <c r="D29" s="219">
        <v>0</v>
      </c>
      <c r="E29" s="219">
        <v>66.692000000000007</v>
      </c>
      <c r="F29" s="249"/>
      <c r="G29" s="223">
        <v>5.37</v>
      </c>
      <c r="H29" s="223"/>
      <c r="I29" s="223">
        <v>5.48</v>
      </c>
      <c r="J29" s="250"/>
      <c r="K29" s="220">
        <f t="shared" ref="K29:K42" si="7">$G29/C29</f>
        <v>0.1093396860301753</v>
      </c>
      <c r="L29" s="221" t="str">
        <f t="shared" ref="L29:L42" si="8">IF(D29=0,"-",H29/D29)</f>
        <v>-</v>
      </c>
      <c r="M29" s="221">
        <f t="shared" ref="M29:M42" si="9">I29/E29</f>
        <v>8.2168775865171226E-2</v>
      </c>
      <c r="P29" s="222"/>
    </row>
    <row r="30" spans="1:16" ht="27" hidden="1" customHeight="1">
      <c r="A30" s="217">
        <v>2</v>
      </c>
      <c r="B30" s="218" t="s">
        <v>63</v>
      </c>
      <c r="C30" s="219">
        <v>78.238</v>
      </c>
      <c r="D30" s="219">
        <v>0.77</v>
      </c>
      <c r="E30" s="219">
        <v>38.336999999999996</v>
      </c>
      <c r="F30" s="249"/>
      <c r="G30" s="223">
        <v>11.75</v>
      </c>
      <c r="H30" s="223"/>
      <c r="I30" s="223">
        <v>38.340000000000003</v>
      </c>
      <c r="J30" s="250"/>
      <c r="K30" s="220">
        <f t="shared" si="7"/>
        <v>0.15018277563332397</v>
      </c>
      <c r="L30" s="221">
        <f t="shared" si="8"/>
        <v>0</v>
      </c>
      <c r="M30" s="221">
        <f t="shared" si="9"/>
        <v>1.000078253384459</v>
      </c>
      <c r="P30" s="222"/>
    </row>
    <row r="31" spans="1:16" ht="27" hidden="1" customHeight="1">
      <c r="A31" s="217">
        <v>3</v>
      </c>
      <c r="B31" s="218" t="s">
        <v>288</v>
      </c>
      <c r="C31" s="219">
        <v>23.240000000000002</v>
      </c>
      <c r="D31" s="219">
        <v>16.7</v>
      </c>
      <c r="E31" s="219">
        <v>9.24</v>
      </c>
      <c r="F31" s="249"/>
      <c r="G31" s="223">
        <v>2.8</v>
      </c>
      <c r="H31" s="223"/>
      <c r="I31" s="223">
        <v>1.4</v>
      </c>
      <c r="J31" s="250"/>
      <c r="K31" s="220">
        <f t="shared" si="7"/>
        <v>0.12048192771084336</v>
      </c>
      <c r="L31" s="221">
        <f t="shared" si="8"/>
        <v>0</v>
      </c>
      <c r="M31" s="221">
        <f t="shared" si="9"/>
        <v>0.15151515151515149</v>
      </c>
      <c r="P31" s="222"/>
    </row>
    <row r="32" spans="1:16" ht="27" hidden="1" customHeight="1">
      <c r="A32" s="217">
        <v>4</v>
      </c>
      <c r="B32" s="218" t="s">
        <v>66</v>
      </c>
      <c r="C32" s="219">
        <v>107.59799999999998</v>
      </c>
      <c r="D32" s="219">
        <v>0</v>
      </c>
      <c r="E32" s="219">
        <v>36.233000000000004</v>
      </c>
      <c r="F32" s="249"/>
      <c r="G32" s="223">
        <v>32.479999999999997</v>
      </c>
      <c r="H32" s="223"/>
      <c r="I32" s="223">
        <v>4.5599999999999996</v>
      </c>
      <c r="J32" s="250"/>
      <c r="K32" s="220">
        <f t="shared" si="7"/>
        <v>0.30186434692094649</v>
      </c>
      <c r="L32" s="221" t="str">
        <f t="shared" si="8"/>
        <v>-</v>
      </c>
      <c r="M32" s="221">
        <f t="shared" si="9"/>
        <v>0.12585212375458835</v>
      </c>
      <c r="P32" s="222"/>
    </row>
    <row r="33" spans="1:16" ht="27" hidden="1" customHeight="1">
      <c r="A33" s="217">
        <v>5</v>
      </c>
      <c r="B33" s="218" t="s">
        <v>68</v>
      </c>
      <c r="C33" s="219">
        <v>123.29099999999998</v>
      </c>
      <c r="D33" s="219">
        <v>1.7</v>
      </c>
      <c r="E33" s="219">
        <v>46.54</v>
      </c>
      <c r="F33" s="249"/>
      <c r="G33" s="223">
        <v>15.93</v>
      </c>
      <c r="H33" s="223"/>
      <c r="I33" s="223">
        <v>2.59</v>
      </c>
      <c r="J33" s="250"/>
      <c r="K33" s="220">
        <f t="shared" si="7"/>
        <v>0.12920651142419157</v>
      </c>
      <c r="L33" s="221">
        <f t="shared" si="8"/>
        <v>0</v>
      </c>
      <c r="M33" s="221">
        <f t="shared" si="9"/>
        <v>5.5651052857756768E-2</v>
      </c>
      <c r="P33" s="222"/>
    </row>
    <row r="34" spans="1:16" ht="27" hidden="1" customHeight="1">
      <c r="A34" s="217">
        <v>6</v>
      </c>
      <c r="B34" s="218" t="s">
        <v>72</v>
      </c>
      <c r="C34" s="219">
        <v>20.73</v>
      </c>
      <c r="D34" s="219">
        <v>0</v>
      </c>
      <c r="E34" s="219">
        <v>3.5529999999999999</v>
      </c>
      <c r="F34" s="249"/>
      <c r="G34" s="223">
        <v>0.75</v>
      </c>
      <c r="H34" s="223"/>
      <c r="I34" s="223">
        <v>0</v>
      </c>
      <c r="J34" s="250"/>
      <c r="K34" s="220">
        <f t="shared" si="7"/>
        <v>3.6179450072358899E-2</v>
      </c>
      <c r="L34" s="221" t="str">
        <f t="shared" si="8"/>
        <v>-</v>
      </c>
      <c r="M34" s="221">
        <f t="shared" si="9"/>
        <v>0</v>
      </c>
      <c r="P34" s="222"/>
    </row>
    <row r="35" spans="1:16" ht="27" hidden="1" customHeight="1">
      <c r="A35" s="217">
        <v>7</v>
      </c>
      <c r="B35" s="218" t="s">
        <v>70</v>
      </c>
      <c r="C35" s="219">
        <v>35</v>
      </c>
      <c r="D35" s="219">
        <v>0</v>
      </c>
      <c r="E35" s="219">
        <v>3</v>
      </c>
      <c r="F35" s="249"/>
      <c r="G35" s="223">
        <v>5.87</v>
      </c>
      <c r="H35" s="223"/>
      <c r="I35" s="223">
        <v>0.6</v>
      </c>
      <c r="J35" s="250"/>
      <c r="K35" s="220">
        <f t="shared" si="7"/>
        <v>0.1677142857142857</v>
      </c>
      <c r="L35" s="221" t="str">
        <f t="shared" si="8"/>
        <v>-</v>
      </c>
      <c r="M35" s="221">
        <f t="shared" si="9"/>
        <v>0.19999999999999998</v>
      </c>
      <c r="P35" s="222"/>
    </row>
    <row r="36" spans="1:16" ht="27" hidden="1" customHeight="1">
      <c r="A36" s="217">
        <v>8</v>
      </c>
      <c r="B36" s="218" t="s">
        <v>74</v>
      </c>
      <c r="C36" s="219">
        <v>63.500000000000007</v>
      </c>
      <c r="D36" s="219">
        <v>10.780000000000001</v>
      </c>
      <c r="E36" s="219">
        <v>31.35</v>
      </c>
      <c r="F36" s="249"/>
      <c r="G36" s="223">
        <v>6.58</v>
      </c>
      <c r="H36" s="223"/>
      <c r="I36" s="223">
        <v>4.63</v>
      </c>
      <c r="J36" s="250">
        <v>819</v>
      </c>
      <c r="K36" s="220">
        <f t="shared" si="7"/>
        <v>0.10362204724409448</v>
      </c>
      <c r="L36" s="221">
        <f t="shared" si="8"/>
        <v>0</v>
      </c>
      <c r="M36" s="221">
        <f t="shared" si="9"/>
        <v>0.14768740031897926</v>
      </c>
      <c r="P36" s="222"/>
    </row>
    <row r="37" spans="1:16" ht="27" hidden="1" customHeight="1">
      <c r="A37" s="217">
        <v>9</v>
      </c>
      <c r="B37" s="218" t="s">
        <v>82</v>
      </c>
      <c r="C37" s="219">
        <v>45.603000000000002</v>
      </c>
      <c r="D37" s="219">
        <v>2.8</v>
      </c>
      <c r="E37" s="219">
        <v>17.841999999999999</v>
      </c>
      <c r="F37" s="249"/>
      <c r="G37" s="223">
        <v>0.4</v>
      </c>
      <c r="H37" s="223"/>
      <c r="I37" s="223">
        <v>1.05</v>
      </c>
      <c r="J37" s="250"/>
      <c r="K37" s="220">
        <f t="shared" si="7"/>
        <v>8.7713527618797013E-3</v>
      </c>
      <c r="L37" s="221">
        <f t="shared" si="8"/>
        <v>0</v>
      </c>
      <c r="M37" s="221">
        <f t="shared" si="9"/>
        <v>5.8849904719201887E-2</v>
      </c>
      <c r="P37" s="222"/>
    </row>
    <row r="38" spans="1:16" ht="27" hidden="1" customHeight="1">
      <c r="A38" s="217">
        <v>10</v>
      </c>
      <c r="B38" s="218" t="s">
        <v>84</v>
      </c>
      <c r="C38" s="219">
        <v>21.247999999999998</v>
      </c>
      <c r="D38" s="219">
        <v>0.35</v>
      </c>
      <c r="E38" s="219">
        <v>15.671000000000001</v>
      </c>
      <c r="F38" s="249"/>
      <c r="G38" s="223">
        <v>2.33</v>
      </c>
      <c r="H38" s="227"/>
      <c r="I38" s="223">
        <v>0.59</v>
      </c>
      <c r="J38" s="250"/>
      <c r="K38" s="220">
        <f t="shared" si="7"/>
        <v>0.10965737951807231</v>
      </c>
      <c r="L38" s="221">
        <f t="shared" si="8"/>
        <v>0</v>
      </c>
      <c r="M38" s="221">
        <f t="shared" si="9"/>
        <v>3.7649160870397547E-2</v>
      </c>
      <c r="P38" s="222"/>
    </row>
    <row r="39" spans="1:16" ht="27" hidden="1" customHeight="1">
      <c r="A39" s="217">
        <v>11</v>
      </c>
      <c r="B39" s="218" t="s">
        <v>329</v>
      </c>
      <c r="C39" s="219">
        <v>8.2929999999999993</v>
      </c>
      <c r="D39" s="219">
        <v>1.335</v>
      </c>
      <c r="E39" s="219">
        <v>9.984</v>
      </c>
      <c r="F39" s="249"/>
      <c r="G39" s="223">
        <v>1.34</v>
      </c>
      <c r="H39" s="223">
        <v>0.17</v>
      </c>
      <c r="I39" s="223">
        <v>2.5</v>
      </c>
      <c r="J39" s="250"/>
      <c r="K39" s="220">
        <f t="shared" si="7"/>
        <v>0.16158205715663815</v>
      </c>
      <c r="L39" s="221">
        <f t="shared" si="8"/>
        <v>0.12734082397003746</v>
      </c>
      <c r="M39" s="221">
        <f t="shared" si="9"/>
        <v>0.25040064102564102</v>
      </c>
      <c r="P39" s="222"/>
    </row>
    <row r="40" spans="1:16" ht="27" hidden="1" customHeight="1">
      <c r="A40" s="217">
        <v>12</v>
      </c>
      <c r="B40" s="218" t="s">
        <v>76</v>
      </c>
      <c r="C40" s="219">
        <v>47.315000000000005</v>
      </c>
      <c r="D40" s="219">
        <v>13.747</v>
      </c>
      <c r="E40" s="219">
        <v>11.006</v>
      </c>
      <c r="F40" s="249"/>
      <c r="G40" s="223">
        <v>0.3</v>
      </c>
      <c r="H40" s="223"/>
      <c r="I40" s="223">
        <v>0</v>
      </c>
      <c r="J40" s="250"/>
      <c r="K40" s="220">
        <f t="shared" si="7"/>
        <v>6.340483990277924E-3</v>
      </c>
      <c r="L40" s="221">
        <f t="shared" si="8"/>
        <v>0</v>
      </c>
      <c r="M40" s="221">
        <f t="shared" si="9"/>
        <v>0</v>
      </c>
      <c r="P40" s="222"/>
    </row>
    <row r="41" spans="1:16" ht="27" hidden="1" customHeight="1">
      <c r="A41" s="217">
        <v>13</v>
      </c>
      <c r="B41" s="218" t="s">
        <v>80</v>
      </c>
      <c r="C41" s="219">
        <v>8.4260000000000002</v>
      </c>
      <c r="D41" s="219">
        <v>0</v>
      </c>
      <c r="E41" s="219">
        <v>0.18000000000000002</v>
      </c>
      <c r="F41" s="249"/>
      <c r="G41" s="228">
        <v>1.62</v>
      </c>
      <c r="H41" s="223"/>
      <c r="I41" s="223">
        <v>0</v>
      </c>
      <c r="J41" s="250"/>
      <c r="K41" s="220">
        <f t="shared" si="7"/>
        <v>0.19226204604794683</v>
      </c>
      <c r="L41" s="221" t="str">
        <f t="shared" si="8"/>
        <v>-</v>
      </c>
      <c r="M41" s="221">
        <f t="shared" si="9"/>
        <v>0</v>
      </c>
      <c r="P41" s="222"/>
    </row>
    <row r="42" spans="1:16" s="235" customFormat="1" ht="20.25" hidden="1" customHeight="1">
      <c r="A42" s="229"/>
      <c r="B42" s="230" t="s">
        <v>2</v>
      </c>
      <c r="C42" s="231">
        <f t="shared" ref="C42:F42" si="10">SUM(C29:C41)</f>
        <v>631.59500000000014</v>
      </c>
      <c r="D42" s="231">
        <v>48.182000000000002</v>
      </c>
      <c r="E42" s="231">
        <f t="shared" si="10"/>
        <v>289.62799999999999</v>
      </c>
      <c r="F42" s="251">
        <f t="shared" si="10"/>
        <v>0</v>
      </c>
      <c r="G42" s="232">
        <f>SUM(G29:G41)</f>
        <v>87.52000000000001</v>
      </c>
      <c r="H42" s="232">
        <f t="shared" ref="H42" si="11">SUM(H29:H41)</f>
        <v>0.17</v>
      </c>
      <c r="I42" s="232">
        <f>SUM(I29:I41)</f>
        <v>61.740000000000009</v>
      </c>
      <c r="J42" s="252">
        <f t="shared" ref="J42" si="12">SUM(J29:J41)</f>
        <v>819</v>
      </c>
      <c r="K42" s="234">
        <f t="shared" si="7"/>
        <v>0.13856981135062815</v>
      </c>
      <c r="L42" s="234">
        <f t="shared" si="8"/>
        <v>3.5282885724959531E-3</v>
      </c>
      <c r="M42" s="234">
        <f t="shared" si="9"/>
        <v>0.21316999737594436</v>
      </c>
      <c r="P42" s="236"/>
    </row>
    <row r="43" spans="1:16" ht="15" customHeight="1">
      <c r="J43" s="253">
        <f>+J22/F22</f>
        <v>0.63927693617568149</v>
      </c>
    </row>
    <row r="47" spans="1:16" ht="15" customHeight="1">
      <c r="L47" s="255"/>
      <c r="M47" s="255"/>
    </row>
  </sheetData>
  <mergeCells count="24">
    <mergeCell ref="B1:F1"/>
    <mergeCell ref="B2:F2"/>
    <mergeCell ref="A3:M3"/>
    <mergeCell ref="A4:M4"/>
    <mergeCell ref="A5:A7"/>
    <mergeCell ref="B5:B7"/>
    <mergeCell ref="C5:F5"/>
    <mergeCell ref="G5:J5"/>
    <mergeCell ref="K5:M5"/>
    <mergeCell ref="K6:K7"/>
    <mergeCell ref="A26:M26"/>
    <mergeCell ref="A27:M27"/>
    <mergeCell ref="Q5:T5"/>
    <mergeCell ref="W5:Z5"/>
    <mergeCell ref="C6:C7"/>
    <mergeCell ref="D6:D7"/>
    <mergeCell ref="E6:E7"/>
    <mergeCell ref="F6:F7"/>
    <mergeCell ref="G6:G7"/>
    <mergeCell ref="H6:H7"/>
    <mergeCell ref="I6:I7"/>
    <mergeCell ref="J6:J7"/>
    <mergeCell ref="L6:L7"/>
    <mergeCell ref="M6:M7"/>
  </mergeCells>
  <printOptions horizontalCentered="1"/>
  <pageMargins left="0" right="0" top="0.35433070866141736" bottom="0.15748031496062992" header="0.31496062992125984" footer="0.11811023622047245"/>
  <pageSetup paperSize="9" scale="99" orientation="landscape" r:id="rId1"/>
  <colBreaks count="1" manualBreakCount="1">
    <brk id="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A10" workbookViewId="0">
      <selection activeCell="F10" sqref="F10"/>
    </sheetView>
  </sheetViews>
  <sheetFormatPr defaultColWidth="9.09765625" defaultRowHeight="18"/>
  <cols>
    <col min="1" max="1" width="4.59765625" style="107" customWidth="1"/>
    <col min="2" max="2" width="12.59765625" style="107" customWidth="1"/>
    <col min="3" max="3" width="13.296875" style="107" customWidth="1"/>
    <col min="4" max="4" width="11.69921875" style="107" customWidth="1"/>
    <col min="5" max="5" width="11.09765625" style="107" customWidth="1"/>
    <col min="6" max="6" width="12.8984375" style="107" customWidth="1"/>
    <col min="7" max="7" width="15.59765625" style="107" hidden="1" customWidth="1"/>
    <col min="8" max="8" width="8.3984375" style="107" customWidth="1"/>
    <col min="9" max="9" width="25.69921875" style="107" customWidth="1"/>
    <col min="10" max="10" width="13.296875" style="107" hidden="1" customWidth="1"/>
    <col min="11" max="11" width="12.59765625" style="107" customWidth="1"/>
    <col min="12" max="12" width="10.8984375" style="107" customWidth="1"/>
    <col min="13" max="13" width="10.3984375" style="107" customWidth="1"/>
    <col min="14" max="16384" width="9.09765625" style="107"/>
  </cols>
  <sheetData>
    <row r="1" spans="1:12" ht="34.5" customHeight="1">
      <c r="A1" s="302" t="s">
        <v>173</v>
      </c>
      <c r="B1" s="302"/>
      <c r="C1" s="302"/>
      <c r="D1" s="302"/>
      <c r="E1" s="302"/>
      <c r="F1" s="302"/>
      <c r="G1" s="302"/>
      <c r="H1" s="302"/>
      <c r="I1" s="302"/>
    </row>
    <row r="2" spans="1:12" ht="25.5" customHeight="1">
      <c r="A2" s="303" t="s">
        <v>153</v>
      </c>
      <c r="B2" s="303"/>
      <c r="C2" s="303"/>
      <c r="D2" s="303"/>
      <c r="E2" s="303"/>
      <c r="F2" s="303"/>
      <c r="G2" s="303"/>
      <c r="H2" s="303"/>
      <c r="I2" s="303"/>
    </row>
    <row r="3" spans="1:12" ht="33" customHeight="1">
      <c r="A3" s="304" t="s">
        <v>0</v>
      </c>
      <c r="B3" s="305" t="s">
        <v>22</v>
      </c>
      <c r="C3" s="300" t="s">
        <v>154</v>
      </c>
      <c r="D3" s="306"/>
      <c r="E3" s="304" t="s">
        <v>155</v>
      </c>
      <c r="F3" s="304"/>
      <c r="G3" s="307" t="s">
        <v>156</v>
      </c>
      <c r="H3" s="307" t="s">
        <v>157</v>
      </c>
      <c r="I3" s="304" t="s">
        <v>158</v>
      </c>
    </row>
    <row r="4" spans="1:12" ht="53.25" customHeight="1">
      <c r="A4" s="304"/>
      <c r="B4" s="305"/>
      <c r="C4" s="108" t="s">
        <v>159</v>
      </c>
      <c r="D4" s="108" t="s">
        <v>160</v>
      </c>
      <c r="E4" s="109" t="s">
        <v>161</v>
      </c>
      <c r="F4" s="109" t="s">
        <v>162</v>
      </c>
      <c r="G4" s="308"/>
      <c r="H4" s="308"/>
      <c r="I4" s="304"/>
    </row>
    <row r="5" spans="1:12" ht="39">
      <c r="A5" s="110">
        <v>1</v>
      </c>
      <c r="B5" s="111" t="s">
        <v>18</v>
      </c>
      <c r="C5" s="112">
        <v>12.83</v>
      </c>
      <c r="D5" s="113">
        <v>800</v>
      </c>
      <c r="E5" s="114">
        <v>1.625</v>
      </c>
      <c r="F5" s="115">
        <f>+E5/C5</f>
        <v>0.12665627435697585</v>
      </c>
      <c r="G5" s="114">
        <v>1.625</v>
      </c>
      <c r="H5" s="114">
        <f>+E5-G5</f>
        <v>0</v>
      </c>
      <c r="I5" s="116" t="s">
        <v>163</v>
      </c>
      <c r="J5" s="114">
        <v>8.0670000000000002</v>
      </c>
      <c r="K5" s="117"/>
      <c r="L5" s="118"/>
    </row>
    <row r="6" spans="1:12">
      <c r="A6" s="119">
        <v>2</v>
      </c>
      <c r="B6" s="120" t="s">
        <v>23</v>
      </c>
      <c r="C6" s="121">
        <v>0.96</v>
      </c>
      <c r="D6" s="122">
        <v>61</v>
      </c>
      <c r="E6" s="123">
        <v>0</v>
      </c>
      <c r="F6" s="124">
        <f t="shared" ref="F6:F17" si="0">+E6/C6</f>
        <v>0</v>
      </c>
      <c r="G6" s="123">
        <v>0</v>
      </c>
      <c r="H6" s="123">
        <f t="shared" ref="H6:H16" si="1">+E6-G6</f>
        <v>0</v>
      </c>
      <c r="I6" s="125"/>
      <c r="J6" s="123">
        <v>14.6</v>
      </c>
      <c r="K6" s="118"/>
      <c r="L6" s="118"/>
    </row>
    <row r="7" spans="1:12" ht="65">
      <c r="A7" s="119">
        <v>3</v>
      </c>
      <c r="B7" s="120" t="s">
        <v>17</v>
      </c>
      <c r="C7" s="126">
        <v>28.299999999999997</v>
      </c>
      <c r="D7" s="122">
        <v>1789</v>
      </c>
      <c r="E7" s="123">
        <v>1.5</v>
      </c>
      <c r="F7" s="124">
        <f t="shared" si="0"/>
        <v>5.3003533568904596E-2</v>
      </c>
      <c r="G7" s="123">
        <v>1.5</v>
      </c>
      <c r="H7" s="123">
        <f t="shared" si="1"/>
        <v>0</v>
      </c>
      <c r="I7" s="125" t="s">
        <v>164</v>
      </c>
      <c r="J7" s="123">
        <v>6.58</v>
      </c>
      <c r="K7" s="127"/>
      <c r="L7" s="118"/>
    </row>
    <row r="8" spans="1:12" ht="26">
      <c r="A8" s="119">
        <v>4</v>
      </c>
      <c r="B8" s="128" t="s">
        <v>10</v>
      </c>
      <c r="C8" s="126">
        <v>1.5</v>
      </c>
      <c r="D8" s="122">
        <v>100</v>
      </c>
      <c r="E8" s="123">
        <f>0.476+0.1</f>
        <v>0.57599999999999996</v>
      </c>
      <c r="F8" s="124">
        <f t="shared" si="0"/>
        <v>0.38399999999999995</v>
      </c>
      <c r="G8" s="123">
        <f>0.476+0.1</f>
        <v>0.57599999999999996</v>
      </c>
      <c r="H8" s="123">
        <f t="shared" si="1"/>
        <v>0</v>
      </c>
      <c r="I8" s="125" t="s">
        <v>165</v>
      </c>
      <c r="J8" s="123">
        <v>15.98</v>
      </c>
      <c r="K8" s="118"/>
      <c r="L8" s="118"/>
    </row>
    <row r="9" spans="1:12" ht="78">
      <c r="A9" s="119">
        <v>5</v>
      </c>
      <c r="B9" s="120" t="s">
        <v>21</v>
      </c>
      <c r="C9" s="126">
        <v>16</v>
      </c>
      <c r="D9" s="122">
        <v>1087</v>
      </c>
      <c r="E9" s="123">
        <v>10.4</v>
      </c>
      <c r="F9" s="124">
        <f t="shared" si="0"/>
        <v>0.65</v>
      </c>
      <c r="G9" s="123">
        <v>9.07</v>
      </c>
      <c r="H9" s="123">
        <f t="shared" si="1"/>
        <v>1.33</v>
      </c>
      <c r="I9" s="125" t="s">
        <v>166</v>
      </c>
      <c r="J9" s="123">
        <v>11.8</v>
      </c>
      <c r="K9" s="118"/>
      <c r="L9" s="118"/>
    </row>
    <row r="10" spans="1:12" ht="39">
      <c r="A10" s="119">
        <v>6</v>
      </c>
      <c r="B10" s="120" t="s">
        <v>13</v>
      </c>
      <c r="C10" s="126">
        <v>6</v>
      </c>
      <c r="D10" s="122">
        <v>546</v>
      </c>
      <c r="E10" s="123">
        <v>2.75</v>
      </c>
      <c r="F10" s="124">
        <f t="shared" si="0"/>
        <v>0.45833333333333331</v>
      </c>
      <c r="G10" s="123">
        <v>2.75</v>
      </c>
      <c r="H10" s="123">
        <f t="shared" si="1"/>
        <v>0</v>
      </c>
      <c r="I10" s="125" t="s">
        <v>167</v>
      </c>
      <c r="J10" s="123">
        <v>3.42</v>
      </c>
      <c r="K10" s="129"/>
      <c r="L10" s="118"/>
    </row>
    <row r="11" spans="1:12" ht="26">
      <c r="A11" s="119">
        <v>7</v>
      </c>
      <c r="B11" s="120" t="s">
        <v>16</v>
      </c>
      <c r="C11" s="121">
        <v>0.94</v>
      </c>
      <c r="D11" s="122">
        <v>73</v>
      </c>
      <c r="E11" s="123">
        <v>0.75</v>
      </c>
      <c r="F11" s="124">
        <f t="shared" si="0"/>
        <v>0.79787234042553201</v>
      </c>
      <c r="G11" s="123">
        <v>0.75</v>
      </c>
      <c r="H11" s="123">
        <f t="shared" si="1"/>
        <v>0</v>
      </c>
      <c r="I11" s="125" t="s">
        <v>168</v>
      </c>
      <c r="J11" s="123">
        <v>5.5709999999999997</v>
      </c>
      <c r="K11" s="130"/>
      <c r="L11" s="118"/>
    </row>
    <row r="12" spans="1:12" ht="39">
      <c r="A12" s="119">
        <v>8</v>
      </c>
      <c r="B12" s="120" t="s">
        <v>15</v>
      </c>
      <c r="C12" s="121">
        <v>2.5</v>
      </c>
      <c r="D12" s="122">
        <v>181</v>
      </c>
      <c r="E12" s="123">
        <f>1.35+0.4</f>
        <v>1.75</v>
      </c>
      <c r="F12" s="124">
        <f t="shared" si="0"/>
        <v>0.7</v>
      </c>
      <c r="G12" s="123">
        <v>1.35</v>
      </c>
      <c r="H12" s="123">
        <f t="shared" si="1"/>
        <v>0.39999999999999991</v>
      </c>
      <c r="I12" s="125" t="s">
        <v>169</v>
      </c>
      <c r="J12" s="123"/>
      <c r="K12" s="118"/>
      <c r="L12" s="118"/>
    </row>
    <row r="13" spans="1:12" ht="52">
      <c r="A13" s="119">
        <v>9</v>
      </c>
      <c r="B13" s="120" t="s">
        <v>19</v>
      </c>
      <c r="C13" s="121">
        <v>4.9000000000000004</v>
      </c>
      <c r="D13" s="122">
        <v>337</v>
      </c>
      <c r="E13" s="123">
        <v>3.7149999999999999</v>
      </c>
      <c r="F13" s="124">
        <f>+E13/C13</f>
        <v>0.75816326530612232</v>
      </c>
      <c r="G13" s="123">
        <v>3.7149999999999999</v>
      </c>
      <c r="H13" s="123">
        <f t="shared" si="1"/>
        <v>0</v>
      </c>
      <c r="I13" s="125" t="s">
        <v>170</v>
      </c>
      <c r="J13" s="123"/>
      <c r="K13" s="127"/>
      <c r="L13" s="118"/>
    </row>
    <row r="14" spans="1:12">
      <c r="A14" s="119">
        <v>10</v>
      </c>
      <c r="B14" s="120" t="s">
        <v>14</v>
      </c>
      <c r="C14" s="121">
        <v>4.3800000000000008</v>
      </c>
      <c r="D14" s="122">
        <v>304</v>
      </c>
      <c r="E14" s="123">
        <v>1.3</v>
      </c>
      <c r="F14" s="124">
        <f t="shared" si="0"/>
        <v>0.29680365296803651</v>
      </c>
      <c r="G14" s="123">
        <v>1.3</v>
      </c>
      <c r="H14" s="123">
        <f t="shared" si="1"/>
        <v>0</v>
      </c>
      <c r="I14" s="125" t="s">
        <v>171</v>
      </c>
      <c r="J14" s="123"/>
      <c r="K14" s="118"/>
      <c r="L14" s="118"/>
    </row>
    <row r="15" spans="1:12">
      <c r="A15" s="119">
        <v>11</v>
      </c>
      <c r="B15" s="120" t="s">
        <v>12</v>
      </c>
      <c r="C15" s="121">
        <v>1.65</v>
      </c>
      <c r="D15" s="122">
        <v>82</v>
      </c>
      <c r="E15" s="123">
        <v>0</v>
      </c>
      <c r="F15" s="124">
        <f t="shared" si="0"/>
        <v>0</v>
      </c>
      <c r="G15" s="123">
        <v>0</v>
      </c>
      <c r="H15" s="123">
        <f t="shared" si="1"/>
        <v>0</v>
      </c>
      <c r="I15" s="125"/>
      <c r="J15" s="123">
        <v>9.36</v>
      </c>
      <c r="K15" s="118"/>
      <c r="L15" s="118"/>
    </row>
    <row r="16" spans="1:12">
      <c r="A16" s="119">
        <v>12</v>
      </c>
      <c r="B16" s="131" t="s">
        <v>11</v>
      </c>
      <c r="C16" s="132">
        <v>1</v>
      </c>
      <c r="D16" s="133">
        <v>67</v>
      </c>
      <c r="E16" s="134">
        <v>0.5</v>
      </c>
      <c r="F16" s="135">
        <f t="shared" si="0"/>
        <v>0.5</v>
      </c>
      <c r="G16" s="134">
        <v>0</v>
      </c>
      <c r="H16" s="134">
        <f t="shared" si="1"/>
        <v>0.5</v>
      </c>
      <c r="I16" s="136" t="s">
        <v>172</v>
      </c>
      <c r="J16" s="123">
        <v>6.7619999999999996</v>
      </c>
      <c r="K16" s="118"/>
      <c r="L16" s="118"/>
    </row>
    <row r="17" spans="1:13">
      <c r="A17" s="300" t="s">
        <v>1</v>
      </c>
      <c r="B17" s="301"/>
      <c r="C17" s="137">
        <f>SUM(C5:C16)</f>
        <v>80.960000000000008</v>
      </c>
      <c r="D17" s="138">
        <f>SUM(D5:D16)</f>
        <v>5427</v>
      </c>
      <c r="E17" s="139">
        <f>+SUM(E5:E16)</f>
        <v>24.866</v>
      </c>
      <c r="F17" s="140">
        <f t="shared" si="0"/>
        <v>0.30713932806324107</v>
      </c>
      <c r="G17" s="139">
        <f>+SUM(G5:G16)</f>
        <v>22.636000000000003</v>
      </c>
      <c r="H17" s="139">
        <f>+SUM(H5:H16)</f>
        <v>2.23</v>
      </c>
      <c r="I17" s="139"/>
      <c r="J17" s="141">
        <f>+SUM(J5:J16)</f>
        <v>82.14</v>
      </c>
    </row>
    <row r="18" spans="1:13" ht="18" customHeight="1">
      <c r="A18" s="142"/>
      <c r="B18" s="142"/>
      <c r="C18" s="143"/>
      <c r="D18" s="144"/>
      <c r="E18" s="145"/>
      <c r="F18" s="145"/>
      <c r="G18" s="145"/>
      <c r="H18" s="145"/>
      <c r="I18" s="145"/>
      <c r="J18" s="118"/>
    </row>
    <row r="19" spans="1:13" ht="32.25" customHeight="1">
      <c r="A19" s="146"/>
      <c r="B19" s="146"/>
      <c r="C19" s="146"/>
      <c r="D19" s="146"/>
      <c r="E19" s="146"/>
      <c r="F19" s="146"/>
      <c r="G19" s="146"/>
      <c r="H19" s="146"/>
      <c r="I19" s="146"/>
    </row>
    <row r="20" spans="1:13" ht="33" customHeight="1">
      <c r="A20" s="147"/>
      <c r="B20" s="147"/>
      <c r="C20" s="147"/>
      <c r="D20" s="147"/>
      <c r="E20" s="147"/>
      <c r="F20" s="147"/>
      <c r="G20" s="147"/>
      <c r="H20" s="147"/>
      <c r="I20" s="147"/>
    </row>
    <row r="21" spans="1:13" ht="33.75" customHeight="1">
      <c r="A21" s="147"/>
      <c r="B21" s="147"/>
      <c r="C21" s="147"/>
      <c r="D21" s="147"/>
      <c r="E21" s="147"/>
      <c r="F21" s="147"/>
      <c r="G21" s="147"/>
      <c r="H21" s="147"/>
      <c r="I21" s="147"/>
    </row>
    <row r="22" spans="1:13" ht="27" customHeight="1">
      <c r="A22" s="147"/>
      <c r="B22" s="147"/>
      <c r="C22" s="147"/>
      <c r="D22" s="147"/>
      <c r="E22" s="147"/>
      <c r="F22" s="147"/>
      <c r="G22" s="147"/>
      <c r="H22" s="147"/>
      <c r="I22" s="147"/>
    </row>
    <row r="23" spans="1:13" ht="27" customHeight="1">
      <c r="A23" s="147"/>
      <c r="B23" s="147"/>
      <c r="C23" s="147"/>
      <c r="D23" s="147"/>
      <c r="E23" s="147"/>
      <c r="F23" s="147"/>
      <c r="G23" s="147"/>
      <c r="H23" s="147"/>
      <c r="I23" s="147"/>
    </row>
    <row r="24" spans="1:13" ht="27" customHeight="1">
      <c r="A24" s="147"/>
      <c r="B24" s="147"/>
      <c r="C24" s="147"/>
      <c r="D24" s="147"/>
      <c r="E24" s="147"/>
      <c r="F24" s="147"/>
      <c r="G24" s="147"/>
      <c r="H24" s="147"/>
      <c r="I24" s="147"/>
    </row>
    <row r="25" spans="1:13" ht="32.25" customHeight="1">
      <c r="A25" s="147"/>
      <c r="B25" s="147"/>
      <c r="C25" s="147"/>
      <c r="D25" s="147"/>
      <c r="E25" s="147"/>
      <c r="F25" s="147"/>
      <c r="G25" s="147"/>
      <c r="H25" s="147"/>
      <c r="I25" s="147"/>
      <c r="J25" s="107">
        <f>4.56+1.053+0.71+1.15+1.5+0.4+0.5</f>
        <v>9.8729999999999993</v>
      </c>
    </row>
    <row r="26" spans="1:13" ht="48" customHeight="1">
      <c r="A26" s="147"/>
      <c r="B26" s="147"/>
      <c r="C26" s="147"/>
      <c r="D26" s="147"/>
      <c r="E26" s="147"/>
      <c r="F26" s="147"/>
      <c r="G26" s="147"/>
      <c r="H26" s="147"/>
      <c r="I26" s="147"/>
    </row>
    <row r="27" spans="1:13" ht="30.75" customHeight="1">
      <c r="A27" s="147"/>
      <c r="B27" s="147"/>
      <c r="C27" s="147"/>
      <c r="D27" s="147"/>
      <c r="E27" s="147"/>
      <c r="F27" s="147"/>
      <c r="G27" s="147"/>
      <c r="H27" s="147"/>
      <c r="I27" s="147"/>
      <c r="M27" s="148"/>
    </row>
    <row r="28" spans="1:13" ht="45" customHeight="1">
      <c r="A28" s="147"/>
      <c r="B28" s="147"/>
      <c r="C28" s="147"/>
      <c r="D28" s="147"/>
      <c r="E28" s="147"/>
      <c r="F28" s="147"/>
      <c r="G28" s="147"/>
      <c r="H28" s="147"/>
      <c r="I28" s="147"/>
    </row>
    <row r="29" spans="1:13" ht="30" customHeight="1">
      <c r="A29" s="149"/>
      <c r="B29" s="149"/>
      <c r="C29" s="149"/>
      <c r="D29" s="149"/>
      <c r="E29" s="149"/>
      <c r="F29" s="149"/>
      <c r="G29" s="149"/>
      <c r="H29" s="149"/>
      <c r="I29" s="149"/>
    </row>
  </sheetData>
  <mergeCells count="10">
    <mergeCell ref="A17:B17"/>
    <mergeCell ref="A1:I1"/>
    <mergeCell ref="A2:I2"/>
    <mergeCell ref="A3:A4"/>
    <mergeCell ref="B3:B4"/>
    <mergeCell ref="C3:D3"/>
    <mergeCell ref="E3:F3"/>
    <mergeCell ref="G3:G4"/>
    <mergeCell ref="H3:H4"/>
    <mergeCell ref="I3:I4"/>
  </mergeCells>
  <pageMargins left="0.31" right="0.25" top="0.67" bottom="0.39" header="0.33" footer="0.24"/>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2"/>
  <sheetViews>
    <sheetView zoomScaleNormal="100" workbookViewId="0">
      <pane xSplit="2" ySplit="7" topLeftCell="C8" activePane="bottomRight" state="frozen"/>
      <selection activeCell="A174" sqref="A174:XFD174"/>
      <selection pane="topRight" activeCell="A174" sqref="A174:XFD174"/>
      <selection pane="bottomLeft" activeCell="A174" sqref="A174:XFD174"/>
      <selection pane="bottomRight" activeCell="D12" sqref="D12"/>
    </sheetView>
  </sheetViews>
  <sheetFormatPr defaultColWidth="9.09765625" defaultRowHeight="13"/>
  <cols>
    <col min="1" max="1" width="5.59765625" style="196" customWidth="1"/>
    <col min="2" max="2" width="35.09765625" style="197" customWidth="1"/>
    <col min="3" max="14" width="8.59765625" style="198" customWidth="1"/>
    <col min="15" max="17" width="7" style="199" customWidth="1"/>
    <col min="18" max="18" width="9.09765625" style="160" customWidth="1"/>
    <col min="19" max="16384" width="9.09765625" style="160"/>
  </cols>
  <sheetData>
    <row r="1" spans="1:18" s="150" customFormat="1" ht="18" customHeight="1">
      <c r="A1" s="312" t="s">
        <v>296</v>
      </c>
      <c r="B1" s="312"/>
      <c r="C1" s="312"/>
      <c r="D1" s="312"/>
      <c r="E1" s="312"/>
      <c r="F1" s="312"/>
      <c r="G1" s="312"/>
      <c r="H1" s="312"/>
      <c r="I1" s="312"/>
      <c r="J1" s="312"/>
      <c r="K1" s="312"/>
      <c r="L1" s="312"/>
      <c r="M1" s="312"/>
      <c r="N1" s="312"/>
      <c r="O1" s="312"/>
      <c r="P1" s="312"/>
      <c r="Q1" s="312"/>
      <c r="R1" s="312"/>
    </row>
    <row r="2" spans="1:18" s="150" customFormat="1" ht="19.5" customHeight="1">
      <c r="A2" s="312" t="s">
        <v>174</v>
      </c>
      <c r="B2" s="312"/>
      <c r="C2" s="312"/>
      <c r="D2" s="312"/>
      <c r="E2" s="312"/>
      <c r="F2" s="312"/>
      <c r="G2" s="312"/>
      <c r="H2" s="312"/>
      <c r="I2" s="312"/>
      <c r="J2" s="312"/>
      <c r="K2" s="312"/>
      <c r="L2" s="312"/>
      <c r="M2" s="312"/>
      <c r="N2" s="312"/>
      <c r="O2" s="312"/>
      <c r="P2" s="312"/>
      <c r="Q2" s="312"/>
      <c r="R2" s="312"/>
    </row>
    <row r="3" spans="1:18" s="151" customFormat="1" ht="15.5">
      <c r="A3" s="313" t="s">
        <v>175</v>
      </c>
      <c r="B3" s="313"/>
      <c r="C3" s="313"/>
      <c r="D3" s="313"/>
      <c r="E3" s="313"/>
      <c r="F3" s="313"/>
      <c r="G3" s="313"/>
      <c r="H3" s="313"/>
      <c r="I3" s="313"/>
      <c r="J3" s="313"/>
      <c r="K3" s="313"/>
      <c r="L3" s="313"/>
      <c r="M3" s="313"/>
      <c r="N3" s="313"/>
      <c r="O3" s="313"/>
      <c r="P3" s="313"/>
      <c r="Q3" s="313"/>
      <c r="R3" s="313"/>
    </row>
    <row r="4" spans="1:18" s="159" customFormat="1" ht="18.75" customHeight="1">
      <c r="A4" s="152"/>
      <c r="B4" s="153"/>
      <c r="C4" s="154"/>
      <c r="D4" s="155"/>
      <c r="E4" s="156"/>
      <c r="F4" s="157"/>
      <c r="G4" s="157"/>
      <c r="H4" s="157"/>
      <c r="I4" s="157"/>
      <c r="J4" s="157"/>
      <c r="K4" s="157"/>
      <c r="L4" s="157"/>
      <c r="M4" s="157"/>
      <c r="N4" s="157"/>
      <c r="O4" s="158"/>
      <c r="P4" s="158"/>
      <c r="Q4" s="314" t="s">
        <v>176</v>
      </c>
      <c r="R4" s="314"/>
    </row>
    <row r="5" spans="1:18" ht="18.75" customHeight="1">
      <c r="A5" s="309" t="s">
        <v>0</v>
      </c>
      <c r="B5" s="315" t="s">
        <v>28</v>
      </c>
      <c r="C5" s="311" t="s">
        <v>177</v>
      </c>
      <c r="D5" s="311"/>
      <c r="E5" s="311"/>
      <c r="F5" s="311" t="s">
        <v>178</v>
      </c>
      <c r="G5" s="311"/>
      <c r="H5" s="311"/>
      <c r="I5" s="311"/>
      <c r="J5" s="311"/>
      <c r="K5" s="311"/>
      <c r="L5" s="311" t="s">
        <v>179</v>
      </c>
      <c r="M5" s="311"/>
      <c r="N5" s="311"/>
      <c r="O5" s="316" t="s">
        <v>180</v>
      </c>
      <c r="P5" s="316"/>
      <c r="Q5" s="316"/>
      <c r="R5" s="309" t="s">
        <v>181</v>
      </c>
    </row>
    <row r="6" spans="1:18" ht="29.25" customHeight="1">
      <c r="A6" s="309"/>
      <c r="B6" s="315"/>
      <c r="C6" s="311"/>
      <c r="D6" s="311"/>
      <c r="E6" s="311"/>
      <c r="F6" s="310" t="s">
        <v>182</v>
      </c>
      <c r="G6" s="310"/>
      <c r="H6" s="310"/>
      <c r="I6" s="311" t="s">
        <v>183</v>
      </c>
      <c r="J6" s="311"/>
      <c r="K6" s="311"/>
      <c r="L6" s="311"/>
      <c r="M6" s="311"/>
      <c r="N6" s="311"/>
      <c r="O6" s="316"/>
      <c r="P6" s="316"/>
      <c r="Q6" s="316"/>
      <c r="R6" s="309"/>
    </row>
    <row r="7" spans="1:18" ht="36.75" customHeight="1">
      <c r="A7" s="309"/>
      <c r="B7" s="315"/>
      <c r="C7" s="161" t="s">
        <v>35</v>
      </c>
      <c r="D7" s="162" t="s">
        <v>184</v>
      </c>
      <c r="E7" s="162" t="s">
        <v>44</v>
      </c>
      <c r="F7" s="161" t="s">
        <v>35</v>
      </c>
      <c r="G7" s="162" t="s">
        <v>184</v>
      </c>
      <c r="H7" s="162" t="s">
        <v>44</v>
      </c>
      <c r="I7" s="161" t="s">
        <v>35</v>
      </c>
      <c r="J7" s="162" t="s">
        <v>184</v>
      </c>
      <c r="K7" s="162" t="s">
        <v>44</v>
      </c>
      <c r="L7" s="161" t="s">
        <v>35</v>
      </c>
      <c r="M7" s="162" t="s">
        <v>184</v>
      </c>
      <c r="N7" s="162" t="s">
        <v>44</v>
      </c>
      <c r="O7" s="161" t="s">
        <v>35</v>
      </c>
      <c r="P7" s="162" t="s">
        <v>184</v>
      </c>
      <c r="Q7" s="162" t="s">
        <v>44</v>
      </c>
      <c r="R7" s="309"/>
    </row>
    <row r="8" spans="1:18" s="167" customFormat="1" ht="21" customHeight="1">
      <c r="A8" s="163"/>
      <c r="B8" s="164" t="s">
        <v>185</v>
      </c>
      <c r="C8" s="165">
        <f>+C9+C152</f>
        <v>763069</v>
      </c>
      <c r="D8" s="165">
        <f t="shared" ref="D8:N8" si="0">+D9+D152</f>
        <v>608691</v>
      </c>
      <c r="E8" s="165">
        <f t="shared" si="0"/>
        <v>154378</v>
      </c>
      <c r="F8" s="165">
        <f t="shared" si="0"/>
        <v>27700</v>
      </c>
      <c r="G8" s="165">
        <f t="shared" si="0"/>
        <v>27700</v>
      </c>
      <c r="H8" s="165">
        <f t="shared" si="0"/>
        <v>0</v>
      </c>
      <c r="I8" s="165">
        <f t="shared" si="0"/>
        <v>735369</v>
      </c>
      <c r="J8" s="165">
        <f t="shared" si="0"/>
        <v>580991</v>
      </c>
      <c r="K8" s="165">
        <f t="shared" si="0"/>
        <v>154378</v>
      </c>
      <c r="L8" s="165">
        <f t="shared" si="0"/>
        <v>220492.78219999996</v>
      </c>
      <c r="M8" s="165">
        <f t="shared" si="0"/>
        <v>199909.23319999999</v>
      </c>
      <c r="N8" s="165">
        <f t="shared" si="0"/>
        <v>20583.548999999999</v>
      </c>
      <c r="O8" s="166">
        <f t="shared" ref="O8:Q11" si="1">L8/C8</f>
        <v>0.28895523497875025</v>
      </c>
      <c r="P8" s="166">
        <f t="shared" si="1"/>
        <v>0.32842482178970939</v>
      </c>
      <c r="Q8" s="166">
        <f t="shared" si="1"/>
        <v>0.13333213929445906</v>
      </c>
      <c r="R8" s="163"/>
    </row>
    <row r="9" spans="1:18" s="205" customFormat="1" ht="21" customHeight="1">
      <c r="A9" s="201" t="s">
        <v>186</v>
      </c>
      <c r="B9" s="202" t="s">
        <v>187</v>
      </c>
      <c r="C9" s="203">
        <f>C11+C138</f>
        <v>573878</v>
      </c>
      <c r="D9" s="203">
        <f t="shared" ref="D9:N9" si="2">D11+D138</f>
        <v>445971</v>
      </c>
      <c r="E9" s="203">
        <f t="shared" si="2"/>
        <v>127907</v>
      </c>
      <c r="F9" s="203">
        <f t="shared" si="2"/>
        <v>15280</v>
      </c>
      <c r="G9" s="203">
        <f t="shared" si="2"/>
        <v>15280</v>
      </c>
      <c r="H9" s="203">
        <f t="shared" si="2"/>
        <v>0</v>
      </c>
      <c r="I9" s="203">
        <f t="shared" si="2"/>
        <v>558598</v>
      </c>
      <c r="J9" s="203">
        <f t="shared" si="2"/>
        <v>430691</v>
      </c>
      <c r="K9" s="203">
        <f t="shared" si="2"/>
        <v>127907</v>
      </c>
      <c r="L9" s="203">
        <f t="shared" si="2"/>
        <v>220492.78219999996</v>
      </c>
      <c r="M9" s="203">
        <f t="shared" si="2"/>
        <v>199909.23319999999</v>
      </c>
      <c r="N9" s="203">
        <f t="shared" si="2"/>
        <v>20583.548999999999</v>
      </c>
      <c r="O9" s="204">
        <f t="shared" si="1"/>
        <v>0.38421542941182613</v>
      </c>
      <c r="P9" s="204">
        <f t="shared" si="1"/>
        <v>0.44825612696789696</v>
      </c>
      <c r="Q9" s="204">
        <f t="shared" si="1"/>
        <v>0.16092589928620013</v>
      </c>
      <c r="R9" s="201"/>
    </row>
    <row r="10" spans="1:18" s="172" customFormat="1" ht="16.5" customHeight="1">
      <c r="A10" s="168"/>
      <c r="B10" s="169" t="s">
        <v>178</v>
      </c>
      <c r="C10" s="170"/>
      <c r="D10" s="170"/>
      <c r="E10" s="170"/>
      <c r="F10" s="170"/>
      <c r="G10" s="170"/>
      <c r="H10" s="170"/>
      <c r="I10" s="170"/>
      <c r="J10" s="170"/>
      <c r="K10" s="170"/>
      <c r="L10" s="170"/>
      <c r="M10" s="170"/>
      <c r="N10" s="170"/>
      <c r="O10" s="171"/>
      <c r="P10" s="171"/>
      <c r="Q10" s="171"/>
      <c r="R10" s="168"/>
    </row>
    <row r="11" spans="1:18" s="167" customFormat="1" ht="22.5" customHeight="1">
      <c r="A11" s="173" t="s">
        <v>24</v>
      </c>
      <c r="B11" s="174" t="s">
        <v>188</v>
      </c>
      <c r="C11" s="175">
        <f t="shared" ref="C11:N11" si="3">C12+C37+C39+C41+C47+C53+C55+C59+C62+C64+C67+C70+C76+C81+C83+C85+C88+C92+C95+C97+C100+C103+C106+C108+C110+C113+C116+C118+C120+C122+C124+C126+C128+C130+C132+C134+C136</f>
        <v>28672</v>
      </c>
      <c r="D11" s="175">
        <f t="shared" si="3"/>
        <v>0</v>
      </c>
      <c r="E11" s="175">
        <f t="shared" si="3"/>
        <v>28672</v>
      </c>
      <c r="F11" s="175">
        <f t="shared" si="3"/>
        <v>0</v>
      </c>
      <c r="G11" s="175">
        <f t="shared" si="3"/>
        <v>0</v>
      </c>
      <c r="H11" s="175">
        <f t="shared" si="3"/>
        <v>0</v>
      </c>
      <c r="I11" s="175">
        <f t="shared" si="3"/>
        <v>28672</v>
      </c>
      <c r="J11" s="175">
        <f t="shared" si="3"/>
        <v>0</v>
      </c>
      <c r="K11" s="175">
        <f t="shared" si="3"/>
        <v>28672</v>
      </c>
      <c r="L11" s="175">
        <f t="shared" si="3"/>
        <v>7053.4</v>
      </c>
      <c r="M11" s="175">
        <f t="shared" si="3"/>
        <v>0</v>
      </c>
      <c r="N11" s="175">
        <f t="shared" si="3"/>
        <v>7053.4</v>
      </c>
      <c r="O11" s="176">
        <f t="shared" si="1"/>
        <v>0.24600306919642856</v>
      </c>
      <c r="P11" s="176"/>
      <c r="Q11" s="176">
        <f t="shared" si="1"/>
        <v>0.24600306919642856</v>
      </c>
      <c r="R11" s="177"/>
    </row>
    <row r="12" spans="1:18" ht="20.25" customHeight="1">
      <c r="A12" s="178">
        <v>1</v>
      </c>
      <c r="B12" s="179" t="s">
        <v>189</v>
      </c>
      <c r="C12" s="180">
        <f t="shared" ref="C12:N12" si="4">SUM(C13:C36)</f>
        <v>15750</v>
      </c>
      <c r="D12" s="180">
        <f t="shared" si="4"/>
        <v>0</v>
      </c>
      <c r="E12" s="180">
        <f t="shared" si="4"/>
        <v>15750</v>
      </c>
      <c r="F12" s="180">
        <f t="shared" si="4"/>
        <v>0</v>
      </c>
      <c r="G12" s="180">
        <f t="shared" si="4"/>
        <v>0</v>
      </c>
      <c r="H12" s="180">
        <f t="shared" si="4"/>
        <v>0</v>
      </c>
      <c r="I12" s="180">
        <f t="shared" si="4"/>
        <v>15750</v>
      </c>
      <c r="J12" s="180">
        <f t="shared" si="4"/>
        <v>0</v>
      </c>
      <c r="K12" s="180">
        <f t="shared" si="4"/>
        <v>15750</v>
      </c>
      <c r="L12" s="180">
        <f>SUM(M12:N12)</f>
        <v>5190</v>
      </c>
      <c r="M12" s="180">
        <f>SUM(M13:M36)</f>
        <v>0</v>
      </c>
      <c r="N12" s="180">
        <f t="shared" si="4"/>
        <v>5190</v>
      </c>
      <c r="O12" s="171">
        <f>L12/C12</f>
        <v>0.3295238095238095</v>
      </c>
      <c r="P12" s="171"/>
      <c r="Q12" s="171">
        <f>N12/E12</f>
        <v>0.3295238095238095</v>
      </c>
      <c r="R12" s="181"/>
    </row>
    <row r="13" spans="1:18" ht="26.25" customHeight="1">
      <c r="A13" s="178" t="s">
        <v>42</v>
      </c>
      <c r="B13" s="179" t="s">
        <v>190</v>
      </c>
      <c r="C13" s="180">
        <f>SUM(D13:E13)</f>
        <v>1000</v>
      </c>
      <c r="D13" s="180">
        <f t="shared" ref="D13:E25" si="5">+G13+J13</f>
        <v>0</v>
      </c>
      <c r="E13" s="180">
        <f t="shared" si="5"/>
        <v>1000</v>
      </c>
      <c r="F13" s="180">
        <f t="shared" ref="F13:F36" si="6">SUM(G13:H13)</f>
        <v>0</v>
      </c>
      <c r="G13" s="180"/>
      <c r="H13" s="180"/>
      <c r="I13" s="180">
        <f>SUM(J13:K13)</f>
        <v>1000</v>
      </c>
      <c r="J13" s="180"/>
      <c r="K13" s="180">
        <v>1000</v>
      </c>
      <c r="L13" s="180">
        <f t="shared" ref="L13:L76" si="7">SUM(M13:N13)</f>
        <v>400</v>
      </c>
      <c r="M13" s="180"/>
      <c r="N13" s="180">
        <v>400</v>
      </c>
      <c r="O13" s="171">
        <f t="shared" ref="O13:O76" si="8">L13/C13</f>
        <v>0.4</v>
      </c>
      <c r="P13" s="171"/>
      <c r="Q13" s="171">
        <f t="shared" ref="Q13:Q76" si="9">N13/E13</f>
        <v>0.4</v>
      </c>
      <c r="R13" s="182"/>
    </row>
    <row r="14" spans="1:18" ht="39">
      <c r="A14" s="178" t="s">
        <v>42</v>
      </c>
      <c r="B14" s="179" t="s">
        <v>191</v>
      </c>
      <c r="C14" s="180">
        <f t="shared" ref="C14:C36" si="10">SUM(D14:E14)</f>
        <v>500</v>
      </c>
      <c r="D14" s="180">
        <f t="shared" si="5"/>
        <v>0</v>
      </c>
      <c r="E14" s="180">
        <f t="shared" si="5"/>
        <v>500</v>
      </c>
      <c r="F14" s="180">
        <f t="shared" si="6"/>
        <v>0</v>
      </c>
      <c r="G14" s="180"/>
      <c r="H14" s="180"/>
      <c r="I14" s="180">
        <f t="shared" ref="I14:I36" si="11">SUM(J14:K14)</f>
        <v>500</v>
      </c>
      <c r="J14" s="180"/>
      <c r="K14" s="180">
        <v>500</v>
      </c>
      <c r="L14" s="180">
        <f t="shared" si="7"/>
        <v>200</v>
      </c>
      <c r="M14" s="180"/>
      <c r="N14" s="180">
        <v>200</v>
      </c>
      <c r="O14" s="171">
        <f t="shared" si="8"/>
        <v>0.4</v>
      </c>
      <c r="P14" s="171"/>
      <c r="Q14" s="171">
        <f t="shared" si="9"/>
        <v>0.4</v>
      </c>
      <c r="R14" s="182"/>
    </row>
    <row r="15" spans="1:18" ht="26">
      <c r="A15" s="178" t="s">
        <v>42</v>
      </c>
      <c r="B15" s="179" t="s">
        <v>192</v>
      </c>
      <c r="C15" s="180">
        <f t="shared" si="10"/>
        <v>300</v>
      </c>
      <c r="D15" s="180">
        <f t="shared" si="5"/>
        <v>0</v>
      </c>
      <c r="E15" s="180">
        <f t="shared" si="5"/>
        <v>300</v>
      </c>
      <c r="F15" s="180">
        <f t="shared" si="6"/>
        <v>0</v>
      </c>
      <c r="G15" s="180"/>
      <c r="H15" s="180"/>
      <c r="I15" s="180">
        <f t="shared" si="11"/>
        <v>300</v>
      </c>
      <c r="J15" s="180"/>
      <c r="K15" s="180">
        <v>300</v>
      </c>
      <c r="L15" s="180">
        <f t="shared" si="7"/>
        <v>50</v>
      </c>
      <c r="M15" s="180"/>
      <c r="N15" s="180">
        <v>50</v>
      </c>
      <c r="O15" s="171">
        <f t="shared" si="8"/>
        <v>0.16666666666666666</v>
      </c>
      <c r="P15" s="171"/>
      <c r="Q15" s="171">
        <f t="shared" si="9"/>
        <v>0.16666666666666666</v>
      </c>
      <c r="R15" s="182"/>
    </row>
    <row r="16" spans="1:18" ht="21" customHeight="1">
      <c r="A16" s="178" t="s">
        <v>42</v>
      </c>
      <c r="B16" s="179" t="s">
        <v>193</v>
      </c>
      <c r="C16" s="180">
        <f t="shared" si="10"/>
        <v>500</v>
      </c>
      <c r="D16" s="180">
        <f t="shared" si="5"/>
        <v>0</v>
      </c>
      <c r="E16" s="180">
        <f t="shared" si="5"/>
        <v>500</v>
      </c>
      <c r="F16" s="180">
        <f t="shared" si="6"/>
        <v>0</v>
      </c>
      <c r="G16" s="180"/>
      <c r="H16" s="180"/>
      <c r="I16" s="180">
        <f t="shared" si="11"/>
        <v>500</v>
      </c>
      <c r="J16" s="180"/>
      <c r="K16" s="180">
        <v>500</v>
      </c>
      <c r="L16" s="180">
        <f t="shared" si="7"/>
        <v>50</v>
      </c>
      <c r="M16" s="180"/>
      <c r="N16" s="180">
        <v>50</v>
      </c>
      <c r="O16" s="171">
        <f t="shared" si="8"/>
        <v>0.1</v>
      </c>
      <c r="P16" s="171"/>
      <c r="Q16" s="171">
        <f t="shared" si="9"/>
        <v>0.1</v>
      </c>
      <c r="R16" s="182"/>
    </row>
    <row r="17" spans="1:18" ht="26">
      <c r="A17" s="178" t="s">
        <v>42</v>
      </c>
      <c r="B17" s="179" t="s">
        <v>194</v>
      </c>
      <c r="C17" s="180">
        <f t="shared" si="10"/>
        <v>500</v>
      </c>
      <c r="D17" s="180">
        <f t="shared" si="5"/>
        <v>0</v>
      </c>
      <c r="E17" s="180">
        <f t="shared" si="5"/>
        <v>500</v>
      </c>
      <c r="F17" s="180">
        <f t="shared" si="6"/>
        <v>0</v>
      </c>
      <c r="G17" s="180"/>
      <c r="H17" s="180"/>
      <c r="I17" s="180">
        <f t="shared" si="11"/>
        <v>500</v>
      </c>
      <c r="J17" s="180"/>
      <c r="K17" s="180">
        <v>500</v>
      </c>
      <c r="L17" s="180">
        <f t="shared" si="7"/>
        <v>260</v>
      </c>
      <c r="M17" s="180"/>
      <c r="N17" s="180">
        <v>260</v>
      </c>
      <c r="O17" s="171">
        <f t="shared" si="8"/>
        <v>0.52</v>
      </c>
      <c r="P17" s="171"/>
      <c r="Q17" s="171">
        <f t="shared" si="9"/>
        <v>0.52</v>
      </c>
      <c r="R17" s="182"/>
    </row>
    <row r="18" spans="1:18" ht="39">
      <c r="A18" s="178" t="s">
        <v>42</v>
      </c>
      <c r="B18" s="179" t="s">
        <v>195</v>
      </c>
      <c r="C18" s="180">
        <f t="shared" si="10"/>
        <v>350</v>
      </c>
      <c r="D18" s="180">
        <f t="shared" si="5"/>
        <v>0</v>
      </c>
      <c r="E18" s="180">
        <f t="shared" si="5"/>
        <v>350</v>
      </c>
      <c r="F18" s="180">
        <f t="shared" si="6"/>
        <v>0</v>
      </c>
      <c r="G18" s="180"/>
      <c r="H18" s="180"/>
      <c r="I18" s="180">
        <f t="shared" si="11"/>
        <v>350</v>
      </c>
      <c r="J18" s="180"/>
      <c r="K18" s="180">
        <v>350</v>
      </c>
      <c r="L18" s="180">
        <f t="shared" si="7"/>
        <v>0</v>
      </c>
      <c r="M18" s="180"/>
      <c r="N18" s="180">
        <v>0</v>
      </c>
      <c r="O18" s="171">
        <f t="shared" si="8"/>
        <v>0</v>
      </c>
      <c r="P18" s="171"/>
      <c r="Q18" s="171">
        <f t="shared" si="9"/>
        <v>0</v>
      </c>
      <c r="R18" s="182"/>
    </row>
    <row r="19" spans="1:18" ht="26">
      <c r="A19" s="178" t="s">
        <v>42</v>
      </c>
      <c r="B19" s="179" t="s">
        <v>196</v>
      </c>
      <c r="C19" s="180">
        <f t="shared" si="10"/>
        <v>500</v>
      </c>
      <c r="D19" s="180">
        <f t="shared" si="5"/>
        <v>0</v>
      </c>
      <c r="E19" s="180">
        <f t="shared" si="5"/>
        <v>500</v>
      </c>
      <c r="F19" s="180">
        <f t="shared" si="6"/>
        <v>0</v>
      </c>
      <c r="G19" s="180"/>
      <c r="H19" s="180"/>
      <c r="I19" s="180">
        <f t="shared" si="11"/>
        <v>500</v>
      </c>
      <c r="J19" s="180"/>
      <c r="K19" s="180">
        <v>500</v>
      </c>
      <c r="L19" s="180">
        <f t="shared" si="7"/>
        <v>0</v>
      </c>
      <c r="M19" s="180"/>
      <c r="N19" s="180">
        <v>0</v>
      </c>
      <c r="O19" s="171">
        <f t="shared" si="8"/>
        <v>0</v>
      </c>
      <c r="P19" s="171"/>
      <c r="Q19" s="171">
        <f t="shared" si="9"/>
        <v>0</v>
      </c>
      <c r="R19" s="182"/>
    </row>
    <row r="20" spans="1:18" ht="52">
      <c r="A20" s="178" t="s">
        <v>42</v>
      </c>
      <c r="B20" s="179" t="s">
        <v>197</v>
      </c>
      <c r="C20" s="180">
        <f t="shared" si="10"/>
        <v>1000</v>
      </c>
      <c r="D20" s="180">
        <f t="shared" si="5"/>
        <v>0</v>
      </c>
      <c r="E20" s="180">
        <f t="shared" si="5"/>
        <v>1000</v>
      </c>
      <c r="F20" s="180">
        <f t="shared" si="6"/>
        <v>0</v>
      </c>
      <c r="G20" s="180"/>
      <c r="H20" s="180"/>
      <c r="I20" s="180">
        <f t="shared" si="11"/>
        <v>1000</v>
      </c>
      <c r="J20" s="180"/>
      <c r="K20" s="180">
        <v>1000</v>
      </c>
      <c r="L20" s="180">
        <f t="shared" si="7"/>
        <v>450</v>
      </c>
      <c r="M20" s="180"/>
      <c r="N20" s="180">
        <v>450</v>
      </c>
      <c r="O20" s="171">
        <f t="shared" si="8"/>
        <v>0.45</v>
      </c>
      <c r="P20" s="171"/>
      <c r="Q20" s="171">
        <f t="shared" si="9"/>
        <v>0.45</v>
      </c>
      <c r="R20" s="182"/>
    </row>
    <row r="21" spans="1:18" ht="27" customHeight="1">
      <c r="A21" s="178" t="s">
        <v>42</v>
      </c>
      <c r="B21" s="179" t="s">
        <v>198</v>
      </c>
      <c r="C21" s="180">
        <f t="shared" si="10"/>
        <v>200</v>
      </c>
      <c r="D21" s="180">
        <f t="shared" si="5"/>
        <v>0</v>
      </c>
      <c r="E21" s="180">
        <f t="shared" si="5"/>
        <v>200</v>
      </c>
      <c r="F21" s="180">
        <f t="shared" si="6"/>
        <v>0</v>
      </c>
      <c r="G21" s="180"/>
      <c r="H21" s="180"/>
      <c r="I21" s="180">
        <f t="shared" si="11"/>
        <v>200</v>
      </c>
      <c r="J21" s="180"/>
      <c r="K21" s="180">
        <v>200</v>
      </c>
      <c r="L21" s="180">
        <f t="shared" si="7"/>
        <v>0</v>
      </c>
      <c r="M21" s="180"/>
      <c r="N21" s="180">
        <v>0</v>
      </c>
      <c r="O21" s="171">
        <f t="shared" si="8"/>
        <v>0</v>
      </c>
      <c r="P21" s="171"/>
      <c r="Q21" s="171">
        <f t="shared" si="9"/>
        <v>0</v>
      </c>
      <c r="R21" s="182"/>
    </row>
    <row r="22" spans="1:18" ht="39">
      <c r="A22" s="178" t="s">
        <v>42</v>
      </c>
      <c r="B22" s="179" t="s">
        <v>199</v>
      </c>
      <c r="C22" s="180">
        <f t="shared" si="10"/>
        <v>500</v>
      </c>
      <c r="D22" s="180">
        <f t="shared" si="5"/>
        <v>0</v>
      </c>
      <c r="E22" s="180">
        <f t="shared" si="5"/>
        <v>500</v>
      </c>
      <c r="F22" s="180">
        <f t="shared" si="6"/>
        <v>0</v>
      </c>
      <c r="G22" s="180"/>
      <c r="H22" s="180"/>
      <c r="I22" s="180">
        <f t="shared" si="11"/>
        <v>500</v>
      </c>
      <c r="J22" s="180"/>
      <c r="K22" s="180">
        <v>500</v>
      </c>
      <c r="L22" s="180">
        <f t="shared" si="7"/>
        <v>0</v>
      </c>
      <c r="M22" s="180"/>
      <c r="N22" s="180">
        <v>0</v>
      </c>
      <c r="O22" s="171">
        <f t="shared" si="8"/>
        <v>0</v>
      </c>
      <c r="P22" s="171"/>
      <c r="Q22" s="171">
        <f t="shared" si="9"/>
        <v>0</v>
      </c>
      <c r="R22" s="182"/>
    </row>
    <row r="23" spans="1:18" ht="39">
      <c r="A23" s="178" t="s">
        <v>42</v>
      </c>
      <c r="B23" s="179" t="s">
        <v>200</v>
      </c>
      <c r="C23" s="180">
        <f t="shared" si="10"/>
        <v>250</v>
      </c>
      <c r="D23" s="180">
        <f t="shared" si="5"/>
        <v>0</v>
      </c>
      <c r="E23" s="180">
        <f t="shared" si="5"/>
        <v>250</v>
      </c>
      <c r="F23" s="180">
        <f t="shared" si="6"/>
        <v>0</v>
      </c>
      <c r="G23" s="180"/>
      <c r="H23" s="180"/>
      <c r="I23" s="180">
        <f t="shared" si="11"/>
        <v>250</v>
      </c>
      <c r="J23" s="180"/>
      <c r="K23" s="180">
        <v>250</v>
      </c>
      <c r="L23" s="180">
        <f t="shared" si="7"/>
        <v>0</v>
      </c>
      <c r="M23" s="180"/>
      <c r="N23" s="180">
        <v>0</v>
      </c>
      <c r="O23" s="171">
        <f t="shared" si="8"/>
        <v>0</v>
      </c>
      <c r="P23" s="171"/>
      <c r="Q23" s="171">
        <f t="shared" si="9"/>
        <v>0</v>
      </c>
      <c r="R23" s="182"/>
    </row>
    <row r="24" spans="1:18" ht="21" customHeight="1">
      <c r="A24" s="178" t="s">
        <v>42</v>
      </c>
      <c r="B24" s="179" t="s">
        <v>201</v>
      </c>
      <c r="C24" s="180">
        <f t="shared" si="10"/>
        <v>500</v>
      </c>
      <c r="D24" s="180">
        <f t="shared" si="5"/>
        <v>0</v>
      </c>
      <c r="E24" s="180">
        <f t="shared" si="5"/>
        <v>500</v>
      </c>
      <c r="F24" s="180">
        <f t="shared" si="6"/>
        <v>0</v>
      </c>
      <c r="G24" s="180"/>
      <c r="H24" s="180"/>
      <c r="I24" s="180">
        <f t="shared" si="11"/>
        <v>500</v>
      </c>
      <c r="J24" s="180"/>
      <c r="K24" s="180">
        <v>500</v>
      </c>
      <c r="L24" s="180">
        <f t="shared" si="7"/>
        <v>150</v>
      </c>
      <c r="M24" s="180"/>
      <c r="N24" s="180">
        <v>150</v>
      </c>
      <c r="O24" s="171">
        <f t="shared" si="8"/>
        <v>0.3</v>
      </c>
      <c r="P24" s="171"/>
      <c r="Q24" s="171">
        <f t="shared" si="9"/>
        <v>0.3</v>
      </c>
      <c r="R24" s="182"/>
    </row>
    <row r="25" spans="1:18" ht="52">
      <c r="A25" s="178" t="s">
        <v>42</v>
      </c>
      <c r="B25" s="179" t="s">
        <v>202</v>
      </c>
      <c r="C25" s="180">
        <f t="shared" si="10"/>
        <v>750</v>
      </c>
      <c r="D25" s="180">
        <f t="shared" si="5"/>
        <v>0</v>
      </c>
      <c r="E25" s="180">
        <f t="shared" si="5"/>
        <v>750</v>
      </c>
      <c r="F25" s="180">
        <f t="shared" si="6"/>
        <v>0</v>
      </c>
      <c r="G25" s="180"/>
      <c r="H25" s="180"/>
      <c r="I25" s="180">
        <f t="shared" si="11"/>
        <v>750</v>
      </c>
      <c r="J25" s="180"/>
      <c r="K25" s="180">
        <v>750</v>
      </c>
      <c r="L25" s="180">
        <f t="shared" si="7"/>
        <v>500</v>
      </c>
      <c r="M25" s="180"/>
      <c r="N25" s="180">
        <v>500</v>
      </c>
      <c r="O25" s="171">
        <f t="shared" si="8"/>
        <v>0.66666666666666663</v>
      </c>
      <c r="P25" s="171"/>
      <c r="Q25" s="171">
        <f t="shared" si="9"/>
        <v>0.66666666666666663</v>
      </c>
      <c r="R25" s="182"/>
    </row>
    <row r="26" spans="1:18" ht="26">
      <c r="A26" s="178" t="s">
        <v>42</v>
      </c>
      <c r="B26" s="179" t="s">
        <v>203</v>
      </c>
      <c r="C26" s="180"/>
      <c r="D26" s="180"/>
      <c r="E26" s="180"/>
      <c r="F26" s="180"/>
      <c r="G26" s="180"/>
      <c r="H26" s="180"/>
      <c r="I26" s="180"/>
      <c r="J26" s="180"/>
      <c r="K26" s="180"/>
      <c r="L26" s="180"/>
      <c r="M26" s="180"/>
      <c r="N26" s="180"/>
      <c r="O26" s="171"/>
      <c r="P26" s="171"/>
      <c r="Q26" s="171"/>
      <c r="R26" s="182"/>
    </row>
    <row r="27" spans="1:18" ht="39">
      <c r="A27" s="178" t="s">
        <v>45</v>
      </c>
      <c r="B27" s="179" t="s">
        <v>204</v>
      </c>
      <c r="C27" s="180">
        <f t="shared" si="10"/>
        <v>500</v>
      </c>
      <c r="D27" s="180">
        <f>+G27+J27</f>
        <v>0</v>
      </c>
      <c r="E27" s="180">
        <f>+H27+K27</f>
        <v>500</v>
      </c>
      <c r="F27" s="180">
        <f t="shared" si="6"/>
        <v>0</v>
      </c>
      <c r="G27" s="180"/>
      <c r="H27" s="180"/>
      <c r="I27" s="180">
        <f t="shared" si="11"/>
        <v>500</v>
      </c>
      <c r="J27" s="180"/>
      <c r="K27" s="180">
        <v>500</v>
      </c>
      <c r="L27" s="180">
        <f t="shared" si="7"/>
        <v>0</v>
      </c>
      <c r="M27" s="180"/>
      <c r="N27" s="180">
        <v>0</v>
      </c>
      <c r="O27" s="171">
        <f t="shared" si="8"/>
        <v>0</v>
      </c>
      <c r="P27" s="171"/>
      <c r="Q27" s="171">
        <f t="shared" si="9"/>
        <v>0</v>
      </c>
      <c r="R27" s="182"/>
    </row>
    <row r="28" spans="1:18" ht="65">
      <c r="A28" s="178" t="s">
        <v>45</v>
      </c>
      <c r="B28" s="179" t="s">
        <v>205</v>
      </c>
      <c r="C28" s="180">
        <f t="shared" si="10"/>
        <v>300</v>
      </c>
      <c r="D28" s="180">
        <f>+G28+J28</f>
        <v>0</v>
      </c>
      <c r="E28" s="180">
        <f>+H28+K28</f>
        <v>300</v>
      </c>
      <c r="F28" s="180">
        <f t="shared" si="6"/>
        <v>0</v>
      </c>
      <c r="G28" s="180"/>
      <c r="H28" s="180"/>
      <c r="I28" s="180">
        <f t="shared" si="11"/>
        <v>300</v>
      </c>
      <c r="J28" s="180"/>
      <c r="K28" s="180">
        <v>300</v>
      </c>
      <c r="L28" s="180">
        <f t="shared" si="7"/>
        <v>100</v>
      </c>
      <c r="M28" s="180"/>
      <c r="N28" s="180">
        <v>100</v>
      </c>
      <c r="O28" s="171">
        <f t="shared" si="8"/>
        <v>0.33333333333333331</v>
      </c>
      <c r="P28" s="171"/>
      <c r="Q28" s="171">
        <f t="shared" si="9"/>
        <v>0.33333333333333331</v>
      </c>
      <c r="R28" s="182"/>
    </row>
    <row r="29" spans="1:18" ht="23.25" customHeight="1">
      <c r="A29" s="178" t="s">
        <v>42</v>
      </c>
      <c r="B29" s="179" t="s">
        <v>206</v>
      </c>
      <c r="C29" s="180"/>
      <c r="D29" s="180"/>
      <c r="E29" s="180"/>
      <c r="F29" s="180"/>
      <c r="G29" s="180"/>
      <c r="H29" s="180"/>
      <c r="I29" s="180"/>
      <c r="J29" s="180"/>
      <c r="K29" s="180"/>
      <c r="L29" s="180"/>
      <c r="M29" s="180"/>
      <c r="N29" s="180"/>
      <c r="O29" s="171"/>
      <c r="P29" s="171"/>
      <c r="Q29" s="171"/>
      <c r="R29" s="182"/>
    </row>
    <row r="30" spans="1:18" ht="26">
      <c r="A30" s="178" t="s">
        <v>45</v>
      </c>
      <c r="B30" s="179" t="s">
        <v>207</v>
      </c>
      <c r="C30" s="180">
        <f t="shared" si="10"/>
        <v>1500</v>
      </c>
      <c r="D30" s="180">
        <f t="shared" ref="D30:E36" si="12">+G30+J30</f>
        <v>0</v>
      </c>
      <c r="E30" s="180">
        <f t="shared" si="12"/>
        <v>1500</v>
      </c>
      <c r="F30" s="180">
        <f t="shared" si="6"/>
        <v>0</v>
      </c>
      <c r="G30" s="180"/>
      <c r="H30" s="180"/>
      <c r="I30" s="180">
        <f t="shared" si="11"/>
        <v>1500</v>
      </c>
      <c r="J30" s="180"/>
      <c r="K30" s="180">
        <v>1500</v>
      </c>
      <c r="L30" s="180">
        <f t="shared" si="7"/>
        <v>0</v>
      </c>
      <c r="M30" s="180"/>
      <c r="N30" s="180">
        <v>0</v>
      </c>
      <c r="O30" s="171">
        <f t="shared" si="8"/>
        <v>0</v>
      </c>
      <c r="P30" s="171"/>
      <c r="Q30" s="171">
        <f t="shared" si="9"/>
        <v>0</v>
      </c>
      <c r="R30" s="182"/>
    </row>
    <row r="31" spans="1:18" ht="52">
      <c r="A31" s="178" t="s">
        <v>45</v>
      </c>
      <c r="B31" s="179" t="s">
        <v>208</v>
      </c>
      <c r="C31" s="180">
        <f t="shared" si="10"/>
        <v>480</v>
      </c>
      <c r="D31" s="180">
        <f t="shared" si="12"/>
        <v>0</v>
      </c>
      <c r="E31" s="180">
        <f t="shared" si="12"/>
        <v>480</v>
      </c>
      <c r="F31" s="180">
        <f t="shared" si="6"/>
        <v>0</v>
      </c>
      <c r="G31" s="180"/>
      <c r="H31" s="180"/>
      <c r="I31" s="180">
        <f t="shared" si="11"/>
        <v>480</v>
      </c>
      <c r="J31" s="180"/>
      <c r="K31" s="180">
        <v>480</v>
      </c>
      <c r="L31" s="180">
        <f t="shared" si="7"/>
        <v>150</v>
      </c>
      <c r="M31" s="180"/>
      <c r="N31" s="180">
        <v>150</v>
      </c>
      <c r="O31" s="171">
        <f t="shared" si="8"/>
        <v>0.3125</v>
      </c>
      <c r="P31" s="171"/>
      <c r="Q31" s="171">
        <f t="shared" si="9"/>
        <v>0.3125</v>
      </c>
      <c r="R31" s="182"/>
    </row>
    <row r="32" spans="1:18" ht="26">
      <c r="A32" s="178" t="s">
        <v>45</v>
      </c>
      <c r="B32" s="179" t="s">
        <v>209</v>
      </c>
      <c r="C32" s="180">
        <f t="shared" si="10"/>
        <v>200</v>
      </c>
      <c r="D32" s="180">
        <f t="shared" si="12"/>
        <v>0</v>
      </c>
      <c r="E32" s="180">
        <f t="shared" si="12"/>
        <v>200</v>
      </c>
      <c r="F32" s="180">
        <f t="shared" si="6"/>
        <v>0</v>
      </c>
      <c r="G32" s="180"/>
      <c r="H32" s="180"/>
      <c r="I32" s="180">
        <f t="shared" si="11"/>
        <v>200</v>
      </c>
      <c r="J32" s="180"/>
      <c r="K32" s="180">
        <v>200</v>
      </c>
      <c r="L32" s="180">
        <f t="shared" si="7"/>
        <v>50</v>
      </c>
      <c r="M32" s="180"/>
      <c r="N32" s="180">
        <v>50</v>
      </c>
      <c r="O32" s="171">
        <f t="shared" si="8"/>
        <v>0.25</v>
      </c>
      <c r="P32" s="171"/>
      <c r="Q32" s="171">
        <f t="shared" si="9"/>
        <v>0.25</v>
      </c>
      <c r="R32" s="182"/>
    </row>
    <row r="33" spans="1:18" ht="26">
      <c r="A33" s="178" t="s">
        <v>45</v>
      </c>
      <c r="B33" s="179" t="s">
        <v>210</v>
      </c>
      <c r="C33" s="180">
        <f t="shared" si="10"/>
        <v>200</v>
      </c>
      <c r="D33" s="180">
        <f t="shared" si="12"/>
        <v>0</v>
      </c>
      <c r="E33" s="180">
        <f t="shared" si="12"/>
        <v>200</v>
      </c>
      <c r="F33" s="180">
        <f t="shared" si="6"/>
        <v>0</v>
      </c>
      <c r="G33" s="180"/>
      <c r="H33" s="180"/>
      <c r="I33" s="180">
        <f t="shared" si="11"/>
        <v>200</v>
      </c>
      <c r="J33" s="180"/>
      <c r="K33" s="180">
        <v>200</v>
      </c>
      <c r="L33" s="180">
        <f t="shared" si="7"/>
        <v>80</v>
      </c>
      <c r="M33" s="180"/>
      <c r="N33" s="180">
        <v>80</v>
      </c>
      <c r="O33" s="171">
        <f t="shared" si="8"/>
        <v>0.4</v>
      </c>
      <c r="P33" s="171"/>
      <c r="Q33" s="171">
        <f t="shared" si="9"/>
        <v>0.4</v>
      </c>
      <c r="R33" s="182"/>
    </row>
    <row r="34" spans="1:18" ht="39">
      <c r="A34" s="178" t="s">
        <v>45</v>
      </c>
      <c r="B34" s="179" t="s">
        <v>211</v>
      </c>
      <c r="C34" s="180">
        <f t="shared" si="10"/>
        <v>50</v>
      </c>
      <c r="D34" s="180">
        <f t="shared" si="12"/>
        <v>0</v>
      </c>
      <c r="E34" s="180">
        <f t="shared" si="12"/>
        <v>50</v>
      </c>
      <c r="F34" s="180">
        <f t="shared" si="6"/>
        <v>0</v>
      </c>
      <c r="G34" s="180"/>
      <c r="H34" s="180"/>
      <c r="I34" s="180">
        <f t="shared" si="11"/>
        <v>50</v>
      </c>
      <c r="J34" s="180"/>
      <c r="K34" s="180">
        <v>50</v>
      </c>
      <c r="L34" s="180">
        <f t="shared" si="7"/>
        <v>0</v>
      </c>
      <c r="M34" s="180"/>
      <c r="N34" s="180">
        <v>0</v>
      </c>
      <c r="O34" s="171">
        <f t="shared" si="8"/>
        <v>0</v>
      </c>
      <c r="P34" s="171"/>
      <c r="Q34" s="171">
        <f t="shared" si="9"/>
        <v>0</v>
      </c>
      <c r="R34" s="182"/>
    </row>
    <row r="35" spans="1:18" ht="28.5" customHeight="1">
      <c r="A35" s="178" t="s">
        <v>42</v>
      </c>
      <c r="B35" s="179" t="s">
        <v>212</v>
      </c>
      <c r="C35" s="180">
        <f t="shared" si="10"/>
        <v>3840</v>
      </c>
      <c r="D35" s="180">
        <f t="shared" si="12"/>
        <v>0</v>
      </c>
      <c r="E35" s="180">
        <f t="shared" si="12"/>
        <v>3840</v>
      </c>
      <c r="F35" s="180">
        <f t="shared" si="6"/>
        <v>0</v>
      </c>
      <c r="G35" s="180"/>
      <c r="H35" s="180"/>
      <c r="I35" s="180">
        <f t="shared" si="11"/>
        <v>3840</v>
      </c>
      <c r="J35" s="180"/>
      <c r="K35" s="180">
        <v>3840</v>
      </c>
      <c r="L35" s="180">
        <f t="shared" si="7"/>
        <v>2150</v>
      </c>
      <c r="M35" s="180"/>
      <c r="N35" s="180">
        <v>2150</v>
      </c>
      <c r="O35" s="171">
        <f t="shared" si="8"/>
        <v>0.55989583333333337</v>
      </c>
      <c r="P35" s="171"/>
      <c r="Q35" s="171">
        <f t="shared" si="9"/>
        <v>0.55989583333333337</v>
      </c>
      <c r="R35" s="182"/>
    </row>
    <row r="36" spans="1:18" ht="22.5" customHeight="1">
      <c r="A36" s="178" t="s">
        <v>42</v>
      </c>
      <c r="B36" s="179" t="s">
        <v>213</v>
      </c>
      <c r="C36" s="180">
        <f t="shared" si="10"/>
        <v>1830</v>
      </c>
      <c r="D36" s="180">
        <f t="shared" si="12"/>
        <v>0</v>
      </c>
      <c r="E36" s="180">
        <f t="shared" si="12"/>
        <v>1830</v>
      </c>
      <c r="F36" s="180">
        <f t="shared" si="6"/>
        <v>0</v>
      </c>
      <c r="G36" s="180"/>
      <c r="H36" s="180"/>
      <c r="I36" s="180">
        <f t="shared" si="11"/>
        <v>1830</v>
      </c>
      <c r="J36" s="180"/>
      <c r="K36" s="180">
        <v>1830</v>
      </c>
      <c r="L36" s="180">
        <f t="shared" si="7"/>
        <v>600</v>
      </c>
      <c r="M36" s="180"/>
      <c r="N36" s="180">
        <v>600</v>
      </c>
      <c r="O36" s="171">
        <f t="shared" si="8"/>
        <v>0.32786885245901637</v>
      </c>
      <c r="P36" s="171"/>
      <c r="Q36" s="171">
        <f t="shared" si="9"/>
        <v>0.32786885245901637</v>
      </c>
      <c r="R36" s="182"/>
    </row>
    <row r="37" spans="1:18" ht="21.75" customHeight="1">
      <c r="A37" s="178">
        <v>2</v>
      </c>
      <c r="B37" s="179" t="s">
        <v>214</v>
      </c>
      <c r="C37" s="180">
        <f t="shared" ref="C37:N37" si="13">C38</f>
        <v>600</v>
      </c>
      <c r="D37" s="180">
        <f t="shared" si="13"/>
        <v>0</v>
      </c>
      <c r="E37" s="180">
        <f t="shared" si="13"/>
        <v>600</v>
      </c>
      <c r="F37" s="180">
        <f t="shared" si="13"/>
        <v>0</v>
      </c>
      <c r="G37" s="180">
        <f t="shared" si="13"/>
        <v>0</v>
      </c>
      <c r="H37" s="180">
        <f t="shared" si="13"/>
        <v>0</v>
      </c>
      <c r="I37" s="180">
        <f t="shared" si="13"/>
        <v>600</v>
      </c>
      <c r="J37" s="180">
        <f t="shared" si="13"/>
        <v>0</v>
      </c>
      <c r="K37" s="180">
        <f t="shared" si="13"/>
        <v>600</v>
      </c>
      <c r="L37" s="180">
        <f t="shared" si="7"/>
        <v>0</v>
      </c>
      <c r="M37" s="180">
        <f t="shared" si="13"/>
        <v>0</v>
      </c>
      <c r="N37" s="180">
        <f t="shared" si="13"/>
        <v>0</v>
      </c>
      <c r="O37" s="171">
        <f t="shared" si="8"/>
        <v>0</v>
      </c>
      <c r="P37" s="171"/>
      <c r="Q37" s="171">
        <f t="shared" si="9"/>
        <v>0</v>
      </c>
      <c r="R37" s="182"/>
    </row>
    <row r="38" spans="1:18" ht="39">
      <c r="A38" s="178" t="s">
        <v>42</v>
      </c>
      <c r="B38" s="179" t="s">
        <v>215</v>
      </c>
      <c r="C38" s="180">
        <f t="shared" ref="C38" si="14">SUM(D38:E38)</f>
        <v>600</v>
      </c>
      <c r="D38" s="180">
        <f>+G38+J38</f>
        <v>0</v>
      </c>
      <c r="E38" s="180">
        <f>+H38+K38</f>
        <v>600</v>
      </c>
      <c r="F38" s="180">
        <f t="shared" ref="F38" si="15">SUM(G38:H38)</f>
        <v>0</v>
      </c>
      <c r="G38" s="180"/>
      <c r="H38" s="180"/>
      <c r="I38" s="180">
        <f t="shared" ref="I38" si="16">SUM(J38:K38)</f>
        <v>600</v>
      </c>
      <c r="J38" s="180"/>
      <c r="K38" s="180">
        <v>600</v>
      </c>
      <c r="L38" s="180">
        <f t="shared" si="7"/>
        <v>0</v>
      </c>
      <c r="M38" s="180"/>
      <c r="N38" s="180">
        <v>0</v>
      </c>
      <c r="O38" s="171">
        <f t="shared" si="8"/>
        <v>0</v>
      </c>
      <c r="P38" s="171"/>
      <c r="Q38" s="171">
        <f t="shared" si="9"/>
        <v>0</v>
      </c>
      <c r="R38" s="182"/>
    </row>
    <row r="39" spans="1:18" ht="21.75" customHeight="1">
      <c r="A39" s="178">
        <v>3</v>
      </c>
      <c r="B39" s="179" t="s">
        <v>216</v>
      </c>
      <c r="C39" s="180">
        <f t="shared" ref="C39:N39" si="17">+C40</f>
        <v>500</v>
      </c>
      <c r="D39" s="180">
        <f t="shared" si="17"/>
        <v>0</v>
      </c>
      <c r="E39" s="180">
        <f t="shared" si="17"/>
        <v>500</v>
      </c>
      <c r="F39" s="180">
        <f t="shared" si="17"/>
        <v>0</v>
      </c>
      <c r="G39" s="180">
        <f t="shared" si="17"/>
        <v>0</v>
      </c>
      <c r="H39" s="180">
        <f t="shared" si="17"/>
        <v>0</v>
      </c>
      <c r="I39" s="180">
        <f t="shared" si="17"/>
        <v>500</v>
      </c>
      <c r="J39" s="180">
        <f t="shared" si="17"/>
        <v>0</v>
      </c>
      <c r="K39" s="180">
        <f t="shared" si="17"/>
        <v>500</v>
      </c>
      <c r="L39" s="180">
        <f t="shared" si="7"/>
        <v>0</v>
      </c>
      <c r="M39" s="180">
        <f t="shared" si="17"/>
        <v>0</v>
      </c>
      <c r="N39" s="180">
        <f t="shared" si="17"/>
        <v>0</v>
      </c>
      <c r="O39" s="171">
        <f t="shared" si="8"/>
        <v>0</v>
      </c>
      <c r="P39" s="171"/>
      <c r="Q39" s="171">
        <f t="shared" si="9"/>
        <v>0</v>
      </c>
      <c r="R39" s="182"/>
    </row>
    <row r="40" spans="1:18" ht="31.5" customHeight="1">
      <c r="A40" s="178" t="s">
        <v>42</v>
      </c>
      <c r="B40" s="179" t="s">
        <v>217</v>
      </c>
      <c r="C40" s="180">
        <f t="shared" ref="C40" si="18">SUM(D40:E40)</f>
        <v>500</v>
      </c>
      <c r="D40" s="180">
        <f>+G40+J40</f>
        <v>0</v>
      </c>
      <c r="E40" s="180">
        <f>+H40+K40</f>
        <v>500</v>
      </c>
      <c r="F40" s="180">
        <f t="shared" ref="F40" si="19">SUM(G40:H40)</f>
        <v>0</v>
      </c>
      <c r="G40" s="180"/>
      <c r="H40" s="180"/>
      <c r="I40" s="180">
        <f t="shared" ref="I40" si="20">SUM(J40:K40)</f>
        <v>500</v>
      </c>
      <c r="J40" s="180"/>
      <c r="K40" s="180">
        <v>500</v>
      </c>
      <c r="L40" s="180">
        <f t="shared" si="7"/>
        <v>0</v>
      </c>
      <c r="M40" s="180"/>
      <c r="N40" s="180">
        <v>0</v>
      </c>
      <c r="O40" s="171">
        <f t="shared" si="8"/>
        <v>0</v>
      </c>
      <c r="P40" s="171"/>
      <c r="Q40" s="171">
        <f t="shared" si="9"/>
        <v>0</v>
      </c>
      <c r="R40" s="182"/>
    </row>
    <row r="41" spans="1:18" ht="21.75" customHeight="1">
      <c r="A41" s="178">
        <v>4</v>
      </c>
      <c r="B41" s="179" t="s">
        <v>218</v>
      </c>
      <c r="C41" s="180">
        <f t="shared" ref="C41:I41" si="21">SUM(C42:C46)</f>
        <v>1550</v>
      </c>
      <c r="D41" s="180">
        <f t="shared" si="21"/>
        <v>0</v>
      </c>
      <c r="E41" s="180">
        <f t="shared" si="21"/>
        <v>1550</v>
      </c>
      <c r="F41" s="180">
        <f t="shared" si="21"/>
        <v>0</v>
      </c>
      <c r="G41" s="180">
        <f t="shared" si="21"/>
        <v>0</v>
      </c>
      <c r="H41" s="180">
        <f t="shared" si="21"/>
        <v>0</v>
      </c>
      <c r="I41" s="180">
        <f t="shared" si="21"/>
        <v>1550</v>
      </c>
      <c r="J41" s="180">
        <f>SUM(J42:J46)</f>
        <v>0</v>
      </c>
      <c r="K41" s="180">
        <f t="shared" ref="K41:N41" si="22">SUM(K42:K46)</f>
        <v>1550</v>
      </c>
      <c r="L41" s="180">
        <f t="shared" si="22"/>
        <v>321</v>
      </c>
      <c r="M41" s="180">
        <f t="shared" si="22"/>
        <v>0</v>
      </c>
      <c r="N41" s="180">
        <f t="shared" si="22"/>
        <v>321</v>
      </c>
      <c r="O41" s="171">
        <f t="shared" si="8"/>
        <v>0.20709677419354838</v>
      </c>
      <c r="P41" s="171"/>
      <c r="Q41" s="171">
        <f t="shared" si="9"/>
        <v>0.20709677419354838</v>
      </c>
      <c r="R41" s="182"/>
    </row>
    <row r="42" spans="1:18" ht="39">
      <c r="A42" s="178" t="s">
        <v>42</v>
      </c>
      <c r="B42" s="179" t="s">
        <v>219</v>
      </c>
      <c r="C42" s="180">
        <f t="shared" ref="C42:C105" si="23">SUM(D42:E42)</f>
        <v>600</v>
      </c>
      <c r="D42" s="180">
        <f t="shared" ref="D42:E46" si="24">+G42+J42</f>
        <v>0</v>
      </c>
      <c r="E42" s="180">
        <f t="shared" si="24"/>
        <v>600</v>
      </c>
      <c r="F42" s="180">
        <f t="shared" ref="F42:F105" si="25">SUM(G42:H42)</f>
        <v>0</v>
      </c>
      <c r="G42" s="180"/>
      <c r="H42" s="180"/>
      <c r="I42" s="180">
        <f t="shared" ref="I42:I105" si="26">SUM(J42:K42)</f>
        <v>600</v>
      </c>
      <c r="J42" s="180"/>
      <c r="K42" s="180">
        <v>600</v>
      </c>
      <c r="L42" s="180">
        <f t="shared" si="7"/>
        <v>0</v>
      </c>
      <c r="M42" s="180"/>
      <c r="N42" s="180">
        <v>0</v>
      </c>
      <c r="O42" s="171">
        <f t="shared" si="8"/>
        <v>0</v>
      </c>
      <c r="P42" s="171"/>
      <c r="Q42" s="171">
        <f t="shared" si="9"/>
        <v>0</v>
      </c>
      <c r="R42" s="182"/>
    </row>
    <row r="43" spans="1:18" ht="26">
      <c r="A43" s="178" t="s">
        <v>42</v>
      </c>
      <c r="B43" s="179" t="s">
        <v>220</v>
      </c>
      <c r="C43" s="180">
        <f t="shared" si="23"/>
        <v>400</v>
      </c>
      <c r="D43" s="180">
        <f t="shared" si="24"/>
        <v>0</v>
      </c>
      <c r="E43" s="180">
        <f t="shared" si="24"/>
        <v>400</v>
      </c>
      <c r="F43" s="180">
        <f t="shared" si="25"/>
        <v>0</v>
      </c>
      <c r="G43" s="180"/>
      <c r="H43" s="180"/>
      <c r="I43" s="180">
        <f t="shared" si="26"/>
        <v>400</v>
      </c>
      <c r="J43" s="180"/>
      <c r="K43" s="180">
        <v>400</v>
      </c>
      <c r="L43" s="180">
        <f t="shared" si="7"/>
        <v>0</v>
      </c>
      <c r="M43" s="180"/>
      <c r="N43" s="180">
        <v>0</v>
      </c>
      <c r="O43" s="171">
        <f t="shared" si="8"/>
        <v>0</v>
      </c>
      <c r="P43" s="171"/>
      <c r="Q43" s="171">
        <f t="shared" si="9"/>
        <v>0</v>
      </c>
      <c r="R43" s="182"/>
    </row>
    <row r="44" spans="1:18" ht="39">
      <c r="A44" s="178" t="s">
        <v>42</v>
      </c>
      <c r="B44" s="179" t="s">
        <v>221</v>
      </c>
      <c r="C44" s="180">
        <f t="shared" si="23"/>
        <v>100</v>
      </c>
      <c r="D44" s="180">
        <f t="shared" si="24"/>
        <v>0</v>
      </c>
      <c r="E44" s="180">
        <f t="shared" si="24"/>
        <v>100</v>
      </c>
      <c r="F44" s="180">
        <f t="shared" si="25"/>
        <v>0</v>
      </c>
      <c r="G44" s="180"/>
      <c r="H44" s="180"/>
      <c r="I44" s="180">
        <f t="shared" si="26"/>
        <v>100</v>
      </c>
      <c r="J44" s="180"/>
      <c r="K44" s="180">
        <v>100</v>
      </c>
      <c r="L44" s="180">
        <f t="shared" si="7"/>
        <v>0</v>
      </c>
      <c r="M44" s="180"/>
      <c r="N44" s="180">
        <v>0</v>
      </c>
      <c r="O44" s="171">
        <f t="shared" si="8"/>
        <v>0</v>
      </c>
      <c r="P44" s="171"/>
      <c r="Q44" s="171">
        <f t="shared" si="9"/>
        <v>0</v>
      </c>
      <c r="R44" s="182"/>
    </row>
    <row r="45" spans="1:18" ht="26">
      <c r="A45" s="178" t="s">
        <v>42</v>
      </c>
      <c r="B45" s="179" t="s">
        <v>222</v>
      </c>
      <c r="C45" s="180">
        <f t="shared" si="23"/>
        <v>100</v>
      </c>
      <c r="D45" s="180">
        <f t="shared" si="24"/>
        <v>0</v>
      </c>
      <c r="E45" s="180">
        <f t="shared" si="24"/>
        <v>100</v>
      </c>
      <c r="F45" s="180">
        <f t="shared" si="25"/>
        <v>0</v>
      </c>
      <c r="G45" s="180"/>
      <c r="H45" s="180"/>
      <c r="I45" s="180">
        <f t="shared" si="26"/>
        <v>100</v>
      </c>
      <c r="J45" s="180"/>
      <c r="K45" s="180">
        <v>100</v>
      </c>
      <c r="L45" s="180">
        <f t="shared" si="7"/>
        <v>0</v>
      </c>
      <c r="M45" s="180"/>
      <c r="N45" s="180">
        <v>0</v>
      </c>
      <c r="O45" s="171">
        <f t="shared" si="8"/>
        <v>0</v>
      </c>
      <c r="P45" s="171"/>
      <c r="Q45" s="171">
        <f t="shared" si="9"/>
        <v>0</v>
      </c>
      <c r="R45" s="182"/>
    </row>
    <row r="46" spans="1:18" ht="26">
      <c r="A46" s="178" t="s">
        <v>42</v>
      </c>
      <c r="B46" s="179" t="s">
        <v>223</v>
      </c>
      <c r="C46" s="180">
        <f t="shared" si="23"/>
        <v>350</v>
      </c>
      <c r="D46" s="180">
        <f t="shared" si="24"/>
        <v>0</v>
      </c>
      <c r="E46" s="180">
        <f t="shared" si="24"/>
        <v>350</v>
      </c>
      <c r="F46" s="180">
        <f t="shared" si="25"/>
        <v>0</v>
      </c>
      <c r="G46" s="180"/>
      <c r="H46" s="180"/>
      <c r="I46" s="180">
        <f t="shared" si="26"/>
        <v>350</v>
      </c>
      <c r="J46" s="180"/>
      <c r="K46" s="180">
        <v>350</v>
      </c>
      <c r="L46" s="180">
        <f t="shared" si="7"/>
        <v>321</v>
      </c>
      <c r="M46" s="180"/>
      <c r="N46" s="180">
        <v>321</v>
      </c>
      <c r="O46" s="171">
        <f t="shared" si="8"/>
        <v>0.91714285714285715</v>
      </c>
      <c r="P46" s="171"/>
      <c r="Q46" s="171">
        <f t="shared" si="9"/>
        <v>0.91714285714285715</v>
      </c>
      <c r="R46" s="182"/>
    </row>
    <row r="47" spans="1:18" ht="21.75" customHeight="1">
      <c r="A47" s="178">
        <v>5</v>
      </c>
      <c r="B47" s="179" t="s">
        <v>224</v>
      </c>
      <c r="C47" s="180">
        <f t="shared" ref="C47:I47" si="27">SUM(C48:C52)</f>
        <v>1550</v>
      </c>
      <c r="D47" s="180">
        <f t="shared" si="27"/>
        <v>0</v>
      </c>
      <c r="E47" s="180">
        <f t="shared" si="27"/>
        <v>1550</v>
      </c>
      <c r="F47" s="180">
        <f t="shared" si="27"/>
        <v>0</v>
      </c>
      <c r="G47" s="180">
        <f t="shared" si="27"/>
        <v>0</v>
      </c>
      <c r="H47" s="180">
        <f t="shared" si="27"/>
        <v>0</v>
      </c>
      <c r="I47" s="180">
        <f t="shared" si="27"/>
        <v>1550</v>
      </c>
      <c r="J47" s="180">
        <f>SUM(J48:J52)</f>
        <v>0</v>
      </c>
      <c r="K47" s="180">
        <f>SUM(K48:K52)</f>
        <v>1550</v>
      </c>
      <c r="L47" s="180">
        <f t="shared" si="7"/>
        <v>436</v>
      </c>
      <c r="M47" s="180">
        <f t="shared" ref="M47:N47" si="28">SUM(M48:M52)</f>
        <v>0</v>
      </c>
      <c r="N47" s="180">
        <f t="shared" si="28"/>
        <v>436</v>
      </c>
      <c r="O47" s="171">
        <f t="shared" si="8"/>
        <v>0.28129032258064518</v>
      </c>
      <c r="P47" s="171"/>
      <c r="Q47" s="171">
        <f t="shared" si="9"/>
        <v>0.28129032258064518</v>
      </c>
      <c r="R47" s="182"/>
    </row>
    <row r="48" spans="1:18" ht="52">
      <c r="A48" s="178" t="s">
        <v>42</v>
      </c>
      <c r="B48" s="179" t="s">
        <v>225</v>
      </c>
      <c r="C48" s="180">
        <f t="shared" si="23"/>
        <v>950</v>
      </c>
      <c r="D48" s="180">
        <f t="shared" ref="D48:E52" si="29">+G48+J48</f>
        <v>0</v>
      </c>
      <c r="E48" s="180">
        <f t="shared" si="29"/>
        <v>950</v>
      </c>
      <c r="F48" s="180">
        <f t="shared" si="25"/>
        <v>0</v>
      </c>
      <c r="G48" s="180"/>
      <c r="H48" s="180"/>
      <c r="I48" s="180">
        <f t="shared" si="26"/>
        <v>950</v>
      </c>
      <c r="J48" s="180"/>
      <c r="K48" s="180">
        <v>950</v>
      </c>
      <c r="L48" s="180">
        <f t="shared" si="7"/>
        <v>436</v>
      </c>
      <c r="M48" s="180"/>
      <c r="N48" s="180">
        <v>436</v>
      </c>
      <c r="O48" s="171">
        <f t="shared" si="8"/>
        <v>0.4589473684210526</v>
      </c>
      <c r="P48" s="171"/>
      <c r="Q48" s="171">
        <f t="shared" si="9"/>
        <v>0.4589473684210526</v>
      </c>
      <c r="R48" s="182"/>
    </row>
    <row r="49" spans="1:18" ht="26">
      <c r="A49" s="178" t="s">
        <v>42</v>
      </c>
      <c r="B49" s="179" t="s">
        <v>226</v>
      </c>
      <c r="C49" s="180">
        <f t="shared" si="23"/>
        <v>150</v>
      </c>
      <c r="D49" s="180">
        <f t="shared" si="29"/>
        <v>0</v>
      </c>
      <c r="E49" s="180">
        <f t="shared" si="29"/>
        <v>150</v>
      </c>
      <c r="F49" s="180">
        <f t="shared" si="25"/>
        <v>0</v>
      </c>
      <c r="G49" s="180"/>
      <c r="H49" s="180"/>
      <c r="I49" s="180">
        <f t="shared" si="26"/>
        <v>150</v>
      </c>
      <c r="J49" s="180"/>
      <c r="K49" s="180">
        <v>150</v>
      </c>
      <c r="L49" s="180">
        <f t="shared" si="7"/>
        <v>0</v>
      </c>
      <c r="M49" s="180"/>
      <c r="N49" s="180">
        <v>0</v>
      </c>
      <c r="O49" s="171">
        <f t="shared" si="8"/>
        <v>0</v>
      </c>
      <c r="P49" s="171"/>
      <c r="Q49" s="171">
        <f t="shared" si="9"/>
        <v>0</v>
      </c>
      <c r="R49" s="182"/>
    </row>
    <row r="50" spans="1:18" ht="39">
      <c r="A50" s="178" t="s">
        <v>42</v>
      </c>
      <c r="B50" s="179" t="s">
        <v>227</v>
      </c>
      <c r="C50" s="180">
        <f t="shared" si="23"/>
        <v>150</v>
      </c>
      <c r="D50" s="180">
        <f t="shared" si="29"/>
        <v>0</v>
      </c>
      <c r="E50" s="180">
        <f t="shared" si="29"/>
        <v>150</v>
      </c>
      <c r="F50" s="180">
        <f t="shared" si="25"/>
        <v>0</v>
      </c>
      <c r="G50" s="180"/>
      <c r="H50" s="180"/>
      <c r="I50" s="180">
        <f t="shared" si="26"/>
        <v>150</v>
      </c>
      <c r="J50" s="180"/>
      <c r="K50" s="180">
        <v>150</v>
      </c>
      <c r="L50" s="180">
        <f t="shared" si="7"/>
        <v>0</v>
      </c>
      <c r="M50" s="180"/>
      <c r="N50" s="180">
        <v>0</v>
      </c>
      <c r="O50" s="171">
        <f t="shared" si="8"/>
        <v>0</v>
      </c>
      <c r="P50" s="171"/>
      <c r="Q50" s="171">
        <f t="shared" si="9"/>
        <v>0</v>
      </c>
      <c r="R50" s="182"/>
    </row>
    <row r="51" spans="1:18" ht="26">
      <c r="A51" s="178" t="s">
        <v>42</v>
      </c>
      <c r="B51" s="179" t="s">
        <v>228</v>
      </c>
      <c r="C51" s="180">
        <f t="shared" si="23"/>
        <v>150</v>
      </c>
      <c r="D51" s="180">
        <f t="shared" si="29"/>
        <v>0</v>
      </c>
      <c r="E51" s="180">
        <f t="shared" si="29"/>
        <v>150</v>
      </c>
      <c r="F51" s="180">
        <f t="shared" si="25"/>
        <v>0</v>
      </c>
      <c r="G51" s="180"/>
      <c r="H51" s="180"/>
      <c r="I51" s="180">
        <f t="shared" si="26"/>
        <v>150</v>
      </c>
      <c r="J51" s="180"/>
      <c r="K51" s="180">
        <v>150</v>
      </c>
      <c r="L51" s="180">
        <f t="shared" si="7"/>
        <v>0</v>
      </c>
      <c r="M51" s="180"/>
      <c r="N51" s="180">
        <v>0</v>
      </c>
      <c r="O51" s="171">
        <f t="shared" si="8"/>
        <v>0</v>
      </c>
      <c r="P51" s="171"/>
      <c r="Q51" s="171">
        <f t="shared" si="9"/>
        <v>0</v>
      </c>
      <c r="R51" s="182"/>
    </row>
    <row r="52" spans="1:18" ht="39">
      <c r="A52" s="178" t="s">
        <v>42</v>
      </c>
      <c r="B52" s="179" t="s">
        <v>229</v>
      </c>
      <c r="C52" s="180">
        <f t="shared" si="23"/>
        <v>150</v>
      </c>
      <c r="D52" s="180">
        <f t="shared" si="29"/>
        <v>0</v>
      </c>
      <c r="E52" s="180">
        <f t="shared" si="29"/>
        <v>150</v>
      </c>
      <c r="F52" s="180">
        <f t="shared" si="25"/>
        <v>0</v>
      </c>
      <c r="G52" s="180"/>
      <c r="H52" s="180"/>
      <c r="I52" s="180">
        <f t="shared" si="26"/>
        <v>150</v>
      </c>
      <c r="J52" s="180"/>
      <c r="K52" s="180">
        <v>150</v>
      </c>
      <c r="L52" s="180">
        <f t="shared" si="7"/>
        <v>0</v>
      </c>
      <c r="M52" s="180"/>
      <c r="N52" s="180">
        <v>0</v>
      </c>
      <c r="O52" s="171">
        <f t="shared" si="8"/>
        <v>0</v>
      </c>
      <c r="P52" s="171"/>
      <c r="Q52" s="171">
        <f t="shared" si="9"/>
        <v>0</v>
      </c>
      <c r="R52" s="182"/>
    </row>
    <row r="53" spans="1:18" ht="21.75" customHeight="1">
      <c r="A53" s="178">
        <v>6</v>
      </c>
      <c r="B53" s="179" t="s">
        <v>230</v>
      </c>
      <c r="C53" s="180">
        <f t="shared" ref="C53:N53" si="30">C54</f>
        <v>140</v>
      </c>
      <c r="D53" s="180">
        <f t="shared" si="30"/>
        <v>0</v>
      </c>
      <c r="E53" s="180">
        <f t="shared" si="30"/>
        <v>140</v>
      </c>
      <c r="F53" s="180">
        <f t="shared" si="30"/>
        <v>0</v>
      </c>
      <c r="G53" s="180">
        <f t="shared" si="30"/>
        <v>0</v>
      </c>
      <c r="H53" s="180">
        <f t="shared" si="30"/>
        <v>0</v>
      </c>
      <c r="I53" s="180">
        <f t="shared" si="30"/>
        <v>140</v>
      </c>
      <c r="J53" s="180">
        <f t="shared" si="30"/>
        <v>0</v>
      </c>
      <c r="K53" s="180">
        <f t="shared" si="30"/>
        <v>140</v>
      </c>
      <c r="L53" s="180">
        <f t="shared" si="7"/>
        <v>0</v>
      </c>
      <c r="M53" s="180">
        <f t="shared" si="30"/>
        <v>0</v>
      </c>
      <c r="N53" s="180">
        <f t="shared" si="30"/>
        <v>0</v>
      </c>
      <c r="O53" s="171">
        <f t="shared" si="8"/>
        <v>0</v>
      </c>
      <c r="P53" s="171"/>
      <c r="Q53" s="171">
        <f t="shared" si="9"/>
        <v>0</v>
      </c>
      <c r="R53" s="182"/>
    </row>
    <row r="54" spans="1:18" ht="52">
      <c r="A54" s="178" t="s">
        <v>42</v>
      </c>
      <c r="B54" s="179" t="s">
        <v>231</v>
      </c>
      <c r="C54" s="180">
        <f t="shared" si="23"/>
        <v>140</v>
      </c>
      <c r="D54" s="180">
        <f>+G54+J54</f>
        <v>0</v>
      </c>
      <c r="E54" s="180">
        <f>+H54+K54</f>
        <v>140</v>
      </c>
      <c r="F54" s="180">
        <f t="shared" si="25"/>
        <v>0</v>
      </c>
      <c r="G54" s="180"/>
      <c r="H54" s="180"/>
      <c r="I54" s="180">
        <f t="shared" si="26"/>
        <v>140</v>
      </c>
      <c r="J54" s="180"/>
      <c r="K54" s="180">
        <v>140</v>
      </c>
      <c r="L54" s="180">
        <f t="shared" si="7"/>
        <v>0</v>
      </c>
      <c r="M54" s="180"/>
      <c r="N54" s="180">
        <v>0</v>
      </c>
      <c r="O54" s="171">
        <f t="shared" si="8"/>
        <v>0</v>
      </c>
      <c r="P54" s="171"/>
      <c r="Q54" s="171">
        <f t="shared" si="9"/>
        <v>0</v>
      </c>
      <c r="R54" s="182"/>
    </row>
    <row r="55" spans="1:18" ht="21.75" customHeight="1">
      <c r="A55" s="178">
        <v>7</v>
      </c>
      <c r="B55" s="179" t="s">
        <v>232</v>
      </c>
      <c r="C55" s="180">
        <f t="shared" ref="C55:N55" si="31">SUM(C56:C58)</f>
        <v>490</v>
      </c>
      <c r="D55" s="180">
        <f t="shared" si="31"/>
        <v>0</v>
      </c>
      <c r="E55" s="180">
        <f t="shared" si="31"/>
        <v>490</v>
      </c>
      <c r="F55" s="180">
        <f t="shared" si="31"/>
        <v>0</v>
      </c>
      <c r="G55" s="180">
        <f t="shared" si="31"/>
        <v>0</v>
      </c>
      <c r="H55" s="180">
        <f t="shared" si="31"/>
        <v>0</v>
      </c>
      <c r="I55" s="180">
        <f t="shared" si="31"/>
        <v>490</v>
      </c>
      <c r="J55" s="180">
        <f t="shared" si="31"/>
        <v>0</v>
      </c>
      <c r="K55" s="180">
        <f t="shared" si="31"/>
        <v>490</v>
      </c>
      <c r="L55" s="180">
        <f t="shared" si="7"/>
        <v>0</v>
      </c>
      <c r="M55" s="180">
        <f t="shared" si="31"/>
        <v>0</v>
      </c>
      <c r="N55" s="180">
        <f t="shared" si="31"/>
        <v>0</v>
      </c>
      <c r="O55" s="171">
        <f t="shared" si="8"/>
        <v>0</v>
      </c>
      <c r="P55" s="171"/>
      <c r="Q55" s="171">
        <f t="shared" si="9"/>
        <v>0</v>
      </c>
      <c r="R55" s="182"/>
    </row>
    <row r="56" spans="1:18" ht="26">
      <c r="A56" s="178" t="s">
        <v>42</v>
      </c>
      <c r="B56" s="179" t="s">
        <v>223</v>
      </c>
      <c r="C56" s="180">
        <f t="shared" si="23"/>
        <v>100</v>
      </c>
      <c r="D56" s="180">
        <f t="shared" ref="D56:E58" si="32">+G56+J56</f>
        <v>0</v>
      </c>
      <c r="E56" s="180">
        <f t="shared" si="32"/>
        <v>100</v>
      </c>
      <c r="F56" s="180">
        <f t="shared" si="25"/>
        <v>0</v>
      </c>
      <c r="G56" s="180"/>
      <c r="H56" s="180"/>
      <c r="I56" s="180">
        <f t="shared" si="26"/>
        <v>100</v>
      </c>
      <c r="J56" s="180"/>
      <c r="K56" s="180">
        <v>100</v>
      </c>
      <c r="L56" s="180">
        <f t="shared" si="7"/>
        <v>0</v>
      </c>
      <c r="M56" s="180"/>
      <c r="N56" s="180">
        <v>0</v>
      </c>
      <c r="O56" s="171">
        <f t="shared" si="8"/>
        <v>0</v>
      </c>
      <c r="P56" s="171"/>
      <c r="Q56" s="171">
        <f t="shared" si="9"/>
        <v>0</v>
      </c>
      <c r="R56" s="182"/>
    </row>
    <row r="57" spans="1:18" ht="52">
      <c r="A57" s="178" t="s">
        <v>42</v>
      </c>
      <c r="B57" s="179" t="s">
        <v>233</v>
      </c>
      <c r="C57" s="180">
        <f t="shared" si="23"/>
        <v>300</v>
      </c>
      <c r="D57" s="180">
        <f t="shared" si="32"/>
        <v>0</v>
      </c>
      <c r="E57" s="180">
        <f t="shared" si="32"/>
        <v>300</v>
      </c>
      <c r="F57" s="180">
        <f t="shared" si="25"/>
        <v>0</v>
      </c>
      <c r="G57" s="180"/>
      <c r="H57" s="180"/>
      <c r="I57" s="180">
        <f t="shared" si="26"/>
        <v>300</v>
      </c>
      <c r="J57" s="180"/>
      <c r="K57" s="180">
        <v>300</v>
      </c>
      <c r="L57" s="180">
        <f t="shared" si="7"/>
        <v>0</v>
      </c>
      <c r="M57" s="180"/>
      <c r="N57" s="180">
        <v>0</v>
      </c>
      <c r="O57" s="171">
        <f t="shared" si="8"/>
        <v>0</v>
      </c>
      <c r="P57" s="171"/>
      <c r="Q57" s="171">
        <f t="shared" si="9"/>
        <v>0</v>
      </c>
      <c r="R57" s="182"/>
    </row>
    <row r="58" spans="1:18" ht="21.75" customHeight="1">
      <c r="A58" s="178" t="s">
        <v>42</v>
      </c>
      <c r="B58" s="179" t="s">
        <v>213</v>
      </c>
      <c r="C58" s="180">
        <f t="shared" si="23"/>
        <v>90</v>
      </c>
      <c r="D58" s="180">
        <f t="shared" si="32"/>
        <v>0</v>
      </c>
      <c r="E58" s="180">
        <f t="shared" si="32"/>
        <v>90</v>
      </c>
      <c r="F58" s="180">
        <f t="shared" si="25"/>
        <v>0</v>
      </c>
      <c r="G58" s="180"/>
      <c r="H58" s="180"/>
      <c r="I58" s="180">
        <f t="shared" si="26"/>
        <v>90</v>
      </c>
      <c r="J58" s="180"/>
      <c r="K58" s="180">
        <v>90</v>
      </c>
      <c r="L58" s="180">
        <f t="shared" si="7"/>
        <v>0</v>
      </c>
      <c r="M58" s="180"/>
      <c r="N58" s="180">
        <v>0</v>
      </c>
      <c r="O58" s="171">
        <f t="shared" si="8"/>
        <v>0</v>
      </c>
      <c r="P58" s="171"/>
      <c r="Q58" s="171">
        <f t="shared" si="9"/>
        <v>0</v>
      </c>
      <c r="R58" s="182"/>
    </row>
    <row r="59" spans="1:18" ht="21.75" customHeight="1">
      <c r="A59" s="178">
        <v>8</v>
      </c>
      <c r="B59" s="179" t="s">
        <v>234</v>
      </c>
      <c r="C59" s="180">
        <f t="shared" ref="C59:N59" si="33">SUM(C60:C61)</f>
        <v>120</v>
      </c>
      <c r="D59" s="180">
        <f t="shared" si="33"/>
        <v>0</v>
      </c>
      <c r="E59" s="180">
        <f t="shared" si="33"/>
        <v>120</v>
      </c>
      <c r="F59" s="180">
        <f t="shared" si="33"/>
        <v>0</v>
      </c>
      <c r="G59" s="180">
        <f t="shared" si="33"/>
        <v>0</v>
      </c>
      <c r="H59" s="180">
        <f t="shared" si="33"/>
        <v>0</v>
      </c>
      <c r="I59" s="180">
        <f t="shared" si="33"/>
        <v>120</v>
      </c>
      <c r="J59" s="180">
        <f t="shared" si="33"/>
        <v>0</v>
      </c>
      <c r="K59" s="180">
        <f t="shared" si="33"/>
        <v>120</v>
      </c>
      <c r="L59" s="180">
        <f t="shared" si="7"/>
        <v>0</v>
      </c>
      <c r="M59" s="180">
        <f t="shared" si="33"/>
        <v>0</v>
      </c>
      <c r="N59" s="180">
        <f t="shared" si="33"/>
        <v>0</v>
      </c>
      <c r="O59" s="171">
        <f t="shared" si="8"/>
        <v>0</v>
      </c>
      <c r="P59" s="171"/>
      <c r="Q59" s="171">
        <f t="shared" si="9"/>
        <v>0</v>
      </c>
      <c r="R59" s="182"/>
    </row>
    <row r="60" spans="1:18" ht="26">
      <c r="A60" s="178" t="s">
        <v>42</v>
      </c>
      <c r="B60" s="179" t="s">
        <v>223</v>
      </c>
      <c r="C60" s="180">
        <f t="shared" ref="C60" si="34">SUM(D60:E60)</f>
        <v>100</v>
      </c>
      <c r="D60" s="180">
        <f>+G60+J60</f>
        <v>0</v>
      </c>
      <c r="E60" s="180">
        <f>+H60+K60</f>
        <v>100</v>
      </c>
      <c r="F60" s="180">
        <f t="shared" ref="F60" si="35">SUM(G60:H60)</f>
        <v>0</v>
      </c>
      <c r="G60" s="180"/>
      <c r="H60" s="180"/>
      <c r="I60" s="180">
        <f t="shared" ref="I60" si="36">SUM(J60:K60)</f>
        <v>100</v>
      </c>
      <c r="J60" s="180"/>
      <c r="K60" s="180">
        <v>100</v>
      </c>
      <c r="L60" s="180">
        <f t="shared" si="7"/>
        <v>0</v>
      </c>
      <c r="M60" s="180"/>
      <c r="N60" s="180">
        <v>0</v>
      </c>
      <c r="O60" s="171">
        <f t="shared" si="8"/>
        <v>0</v>
      </c>
      <c r="P60" s="171"/>
      <c r="Q60" s="171">
        <f t="shared" si="9"/>
        <v>0</v>
      </c>
      <c r="R60" s="182"/>
    </row>
    <row r="61" spans="1:18" ht="21.75" customHeight="1">
      <c r="A61" s="178" t="s">
        <v>42</v>
      </c>
      <c r="B61" s="179" t="s">
        <v>213</v>
      </c>
      <c r="C61" s="180">
        <f t="shared" si="23"/>
        <v>20</v>
      </c>
      <c r="D61" s="180">
        <f>+G61+J61</f>
        <v>0</v>
      </c>
      <c r="E61" s="180">
        <f>+H61+K61</f>
        <v>20</v>
      </c>
      <c r="F61" s="180">
        <f t="shared" si="25"/>
        <v>0</v>
      </c>
      <c r="G61" s="180"/>
      <c r="H61" s="180"/>
      <c r="I61" s="180">
        <f t="shared" si="26"/>
        <v>20</v>
      </c>
      <c r="J61" s="180"/>
      <c r="K61" s="180">
        <v>20</v>
      </c>
      <c r="L61" s="180">
        <f t="shared" si="7"/>
        <v>0</v>
      </c>
      <c r="M61" s="180"/>
      <c r="N61" s="180">
        <v>0</v>
      </c>
      <c r="O61" s="171">
        <f t="shared" si="8"/>
        <v>0</v>
      </c>
      <c r="P61" s="171"/>
      <c r="Q61" s="171">
        <f t="shared" si="9"/>
        <v>0</v>
      </c>
      <c r="R61" s="182"/>
    </row>
    <row r="62" spans="1:18" ht="27" customHeight="1">
      <c r="A62" s="178">
        <v>9</v>
      </c>
      <c r="B62" s="179" t="s">
        <v>235</v>
      </c>
      <c r="C62" s="180">
        <f t="shared" ref="C62:N62" si="37">C63</f>
        <v>100</v>
      </c>
      <c r="D62" s="180">
        <f t="shared" si="37"/>
        <v>0</v>
      </c>
      <c r="E62" s="180">
        <f t="shared" si="37"/>
        <v>100</v>
      </c>
      <c r="F62" s="180">
        <f t="shared" si="37"/>
        <v>0</v>
      </c>
      <c r="G62" s="180">
        <f t="shared" si="37"/>
        <v>0</v>
      </c>
      <c r="H62" s="180">
        <f t="shared" si="37"/>
        <v>0</v>
      </c>
      <c r="I62" s="180">
        <f t="shared" si="37"/>
        <v>100</v>
      </c>
      <c r="J62" s="180">
        <f t="shared" si="37"/>
        <v>0</v>
      </c>
      <c r="K62" s="180">
        <f t="shared" si="37"/>
        <v>100</v>
      </c>
      <c r="L62" s="180">
        <f t="shared" si="7"/>
        <v>0</v>
      </c>
      <c r="M62" s="180">
        <f t="shared" si="37"/>
        <v>0</v>
      </c>
      <c r="N62" s="180">
        <f t="shared" si="37"/>
        <v>0</v>
      </c>
      <c r="O62" s="171">
        <f t="shared" si="8"/>
        <v>0</v>
      </c>
      <c r="P62" s="171"/>
      <c r="Q62" s="171">
        <f t="shared" si="9"/>
        <v>0</v>
      </c>
      <c r="R62" s="182"/>
    </row>
    <row r="63" spans="1:18" ht="39">
      <c r="A63" s="178" t="s">
        <v>42</v>
      </c>
      <c r="B63" s="179" t="s">
        <v>236</v>
      </c>
      <c r="C63" s="180">
        <f t="shared" ref="C63" si="38">SUM(D63:E63)</f>
        <v>100</v>
      </c>
      <c r="D63" s="180">
        <f>+G63+J63</f>
        <v>0</v>
      </c>
      <c r="E63" s="180">
        <f>+H63+K63</f>
        <v>100</v>
      </c>
      <c r="F63" s="180">
        <f t="shared" ref="F63" si="39">SUM(G63:H63)</f>
        <v>0</v>
      </c>
      <c r="G63" s="180"/>
      <c r="H63" s="180"/>
      <c r="I63" s="180">
        <f t="shared" ref="I63" si="40">SUM(J63:K63)</f>
        <v>100</v>
      </c>
      <c r="J63" s="180"/>
      <c r="K63" s="180">
        <v>100</v>
      </c>
      <c r="L63" s="180">
        <f t="shared" si="7"/>
        <v>0</v>
      </c>
      <c r="M63" s="180"/>
      <c r="N63" s="180">
        <v>0</v>
      </c>
      <c r="O63" s="171">
        <f t="shared" si="8"/>
        <v>0</v>
      </c>
      <c r="P63" s="171"/>
      <c r="Q63" s="171">
        <f t="shared" si="9"/>
        <v>0</v>
      </c>
      <c r="R63" s="182"/>
    </row>
    <row r="64" spans="1:18" ht="26.25" customHeight="1">
      <c r="A64" s="178">
        <v>10</v>
      </c>
      <c r="B64" s="179" t="s">
        <v>237</v>
      </c>
      <c r="C64" s="180">
        <f t="shared" ref="C64:N64" si="41">SUM(C65:C66)</f>
        <v>380</v>
      </c>
      <c r="D64" s="180">
        <f t="shared" si="41"/>
        <v>0</v>
      </c>
      <c r="E64" s="180">
        <f t="shared" si="41"/>
        <v>380</v>
      </c>
      <c r="F64" s="180">
        <f t="shared" si="41"/>
        <v>0</v>
      </c>
      <c r="G64" s="180">
        <f t="shared" si="41"/>
        <v>0</v>
      </c>
      <c r="H64" s="180">
        <f t="shared" si="41"/>
        <v>0</v>
      </c>
      <c r="I64" s="180">
        <f t="shared" si="41"/>
        <v>380</v>
      </c>
      <c r="J64" s="180">
        <f t="shared" si="41"/>
        <v>0</v>
      </c>
      <c r="K64" s="180">
        <f t="shared" si="41"/>
        <v>380</v>
      </c>
      <c r="L64" s="180">
        <f t="shared" si="7"/>
        <v>0</v>
      </c>
      <c r="M64" s="180">
        <f t="shared" si="41"/>
        <v>0</v>
      </c>
      <c r="N64" s="180">
        <f t="shared" si="41"/>
        <v>0</v>
      </c>
      <c r="O64" s="171">
        <f t="shared" si="8"/>
        <v>0</v>
      </c>
      <c r="P64" s="171"/>
      <c r="Q64" s="171">
        <f t="shared" si="9"/>
        <v>0</v>
      </c>
      <c r="R64" s="182"/>
    </row>
    <row r="65" spans="1:18" ht="30" customHeight="1">
      <c r="A65" s="178" t="s">
        <v>42</v>
      </c>
      <c r="B65" s="179" t="s">
        <v>238</v>
      </c>
      <c r="C65" s="180">
        <f t="shared" ref="C65" si="42">SUM(D65:E65)</f>
        <v>300</v>
      </c>
      <c r="D65" s="180">
        <f>+G65+J65</f>
        <v>0</v>
      </c>
      <c r="E65" s="180">
        <f>+H65+K65</f>
        <v>300</v>
      </c>
      <c r="F65" s="180">
        <f t="shared" ref="F65" si="43">SUM(G65:H65)</f>
        <v>0</v>
      </c>
      <c r="G65" s="180"/>
      <c r="H65" s="180"/>
      <c r="I65" s="180">
        <f t="shared" ref="I65" si="44">SUM(J65:K65)</f>
        <v>300</v>
      </c>
      <c r="J65" s="180"/>
      <c r="K65" s="180">
        <v>300</v>
      </c>
      <c r="L65" s="180">
        <f t="shared" si="7"/>
        <v>0</v>
      </c>
      <c r="M65" s="180"/>
      <c r="N65" s="180">
        <v>0</v>
      </c>
      <c r="O65" s="171">
        <f t="shared" si="8"/>
        <v>0</v>
      </c>
      <c r="P65" s="171"/>
      <c r="Q65" s="171">
        <f t="shared" si="9"/>
        <v>0</v>
      </c>
      <c r="R65" s="182"/>
    </row>
    <row r="66" spans="1:18" ht="23.25" customHeight="1">
      <c r="A66" s="178" t="s">
        <v>42</v>
      </c>
      <c r="B66" s="179" t="s">
        <v>239</v>
      </c>
      <c r="C66" s="180">
        <f t="shared" si="23"/>
        <v>80</v>
      </c>
      <c r="D66" s="180">
        <f>+G66+J66</f>
        <v>0</v>
      </c>
      <c r="E66" s="180">
        <f>+H66+K66</f>
        <v>80</v>
      </c>
      <c r="F66" s="180">
        <f t="shared" si="25"/>
        <v>0</v>
      </c>
      <c r="G66" s="180"/>
      <c r="H66" s="180"/>
      <c r="I66" s="180">
        <f t="shared" si="26"/>
        <v>80</v>
      </c>
      <c r="J66" s="180"/>
      <c r="K66" s="180">
        <v>80</v>
      </c>
      <c r="L66" s="180">
        <f t="shared" si="7"/>
        <v>0</v>
      </c>
      <c r="M66" s="180"/>
      <c r="N66" s="180">
        <v>0</v>
      </c>
      <c r="O66" s="171">
        <f t="shared" si="8"/>
        <v>0</v>
      </c>
      <c r="P66" s="171"/>
      <c r="Q66" s="171">
        <f t="shared" si="9"/>
        <v>0</v>
      </c>
      <c r="R66" s="182"/>
    </row>
    <row r="67" spans="1:18" ht="21.75" customHeight="1">
      <c r="A67" s="178">
        <v>11</v>
      </c>
      <c r="B67" s="179" t="s">
        <v>240</v>
      </c>
      <c r="C67" s="180">
        <f t="shared" ref="C67:N67" si="45">SUM(C68:C69)</f>
        <v>120</v>
      </c>
      <c r="D67" s="180">
        <f t="shared" si="45"/>
        <v>0</v>
      </c>
      <c r="E67" s="180">
        <f t="shared" si="45"/>
        <v>120</v>
      </c>
      <c r="F67" s="180">
        <f t="shared" si="45"/>
        <v>0</v>
      </c>
      <c r="G67" s="180">
        <f t="shared" si="45"/>
        <v>0</v>
      </c>
      <c r="H67" s="180">
        <f t="shared" si="45"/>
        <v>0</v>
      </c>
      <c r="I67" s="180">
        <f t="shared" si="45"/>
        <v>120</v>
      </c>
      <c r="J67" s="180">
        <f t="shared" si="45"/>
        <v>0</v>
      </c>
      <c r="K67" s="180">
        <f t="shared" si="45"/>
        <v>120</v>
      </c>
      <c r="L67" s="180">
        <f t="shared" si="7"/>
        <v>63</v>
      </c>
      <c r="M67" s="180">
        <f t="shared" si="45"/>
        <v>0</v>
      </c>
      <c r="N67" s="180">
        <f t="shared" si="45"/>
        <v>63</v>
      </c>
      <c r="O67" s="171">
        <f t="shared" si="8"/>
        <v>0.52500000000000002</v>
      </c>
      <c r="P67" s="171"/>
      <c r="Q67" s="171">
        <f t="shared" si="9"/>
        <v>0.52500000000000002</v>
      </c>
      <c r="R67" s="182"/>
    </row>
    <row r="68" spans="1:18" ht="39.75" customHeight="1">
      <c r="A68" s="178" t="s">
        <v>42</v>
      </c>
      <c r="B68" s="179" t="s">
        <v>241</v>
      </c>
      <c r="C68" s="180">
        <f t="shared" si="23"/>
        <v>100</v>
      </c>
      <c r="D68" s="180">
        <f>+G68+J68</f>
        <v>0</v>
      </c>
      <c r="E68" s="180">
        <f>+H68+K68</f>
        <v>100</v>
      </c>
      <c r="F68" s="180">
        <f t="shared" si="25"/>
        <v>0</v>
      </c>
      <c r="G68" s="180"/>
      <c r="H68" s="180"/>
      <c r="I68" s="180">
        <f t="shared" si="26"/>
        <v>100</v>
      </c>
      <c r="J68" s="180"/>
      <c r="K68" s="180">
        <v>100</v>
      </c>
      <c r="L68" s="180">
        <f t="shared" si="7"/>
        <v>63</v>
      </c>
      <c r="M68" s="180"/>
      <c r="N68" s="180">
        <v>63</v>
      </c>
      <c r="O68" s="171">
        <f t="shared" si="8"/>
        <v>0.63</v>
      </c>
      <c r="P68" s="171"/>
      <c r="Q68" s="171">
        <f t="shared" si="9"/>
        <v>0.63</v>
      </c>
      <c r="R68" s="182"/>
    </row>
    <row r="69" spans="1:18" ht="21.75" customHeight="1">
      <c r="A69" s="178" t="s">
        <v>42</v>
      </c>
      <c r="B69" s="179" t="s">
        <v>213</v>
      </c>
      <c r="C69" s="180">
        <f t="shared" si="23"/>
        <v>20</v>
      </c>
      <c r="D69" s="180">
        <f>+G69+J69</f>
        <v>0</v>
      </c>
      <c r="E69" s="180">
        <f>+H69+K69</f>
        <v>20</v>
      </c>
      <c r="F69" s="180">
        <f t="shared" si="25"/>
        <v>0</v>
      </c>
      <c r="G69" s="180"/>
      <c r="H69" s="180"/>
      <c r="I69" s="180">
        <f t="shared" si="26"/>
        <v>20</v>
      </c>
      <c r="J69" s="180"/>
      <c r="K69" s="180">
        <v>20</v>
      </c>
      <c r="L69" s="180">
        <f t="shared" si="7"/>
        <v>0</v>
      </c>
      <c r="M69" s="180"/>
      <c r="N69" s="180">
        <v>0</v>
      </c>
      <c r="O69" s="171">
        <f t="shared" si="8"/>
        <v>0</v>
      </c>
      <c r="P69" s="171"/>
      <c r="Q69" s="171">
        <f t="shared" si="9"/>
        <v>0</v>
      </c>
      <c r="R69" s="182"/>
    </row>
    <row r="70" spans="1:18" ht="21.75" customHeight="1">
      <c r="A70" s="178">
        <v>12</v>
      </c>
      <c r="B70" s="179" t="s">
        <v>242</v>
      </c>
      <c r="C70" s="180">
        <f t="shared" ref="C70:N70" si="46">SUM(C71:C75)</f>
        <v>650</v>
      </c>
      <c r="D70" s="180">
        <f t="shared" si="46"/>
        <v>0</v>
      </c>
      <c r="E70" s="180">
        <f t="shared" si="46"/>
        <v>650</v>
      </c>
      <c r="F70" s="180">
        <f t="shared" si="46"/>
        <v>0</v>
      </c>
      <c r="G70" s="180">
        <f t="shared" si="46"/>
        <v>0</v>
      </c>
      <c r="H70" s="180">
        <f t="shared" si="46"/>
        <v>0</v>
      </c>
      <c r="I70" s="180">
        <f t="shared" si="46"/>
        <v>650</v>
      </c>
      <c r="J70" s="180">
        <f t="shared" si="46"/>
        <v>0</v>
      </c>
      <c r="K70" s="180">
        <f t="shared" si="46"/>
        <v>650</v>
      </c>
      <c r="L70" s="180">
        <f t="shared" si="7"/>
        <v>201</v>
      </c>
      <c r="M70" s="180">
        <f t="shared" si="46"/>
        <v>0</v>
      </c>
      <c r="N70" s="180">
        <f t="shared" si="46"/>
        <v>201</v>
      </c>
      <c r="O70" s="171">
        <f t="shared" si="8"/>
        <v>0.30923076923076925</v>
      </c>
      <c r="P70" s="171"/>
      <c r="Q70" s="171">
        <f t="shared" si="9"/>
        <v>0.30923076923076925</v>
      </c>
      <c r="R70" s="182"/>
    </row>
    <row r="71" spans="1:18" ht="39">
      <c r="A71" s="178" t="s">
        <v>42</v>
      </c>
      <c r="B71" s="179" t="s">
        <v>243</v>
      </c>
      <c r="C71" s="180">
        <f t="shared" ref="C71:C74" si="47">SUM(D71:E71)</f>
        <v>100</v>
      </c>
      <c r="D71" s="180">
        <f t="shared" ref="D71:E75" si="48">+G71+J71</f>
        <v>0</v>
      </c>
      <c r="E71" s="180">
        <f t="shared" si="48"/>
        <v>100</v>
      </c>
      <c r="F71" s="180">
        <f t="shared" ref="F71:F74" si="49">SUM(G71:H71)</f>
        <v>0</v>
      </c>
      <c r="G71" s="180"/>
      <c r="H71" s="180"/>
      <c r="I71" s="180">
        <f t="shared" ref="I71:I74" si="50">SUM(J71:K71)</f>
        <v>100</v>
      </c>
      <c r="J71" s="180"/>
      <c r="K71" s="180">
        <v>100</v>
      </c>
      <c r="L71" s="180">
        <f t="shared" si="7"/>
        <v>100</v>
      </c>
      <c r="M71" s="180"/>
      <c r="N71" s="180">
        <v>100</v>
      </c>
      <c r="O71" s="171">
        <f t="shared" si="8"/>
        <v>1</v>
      </c>
      <c r="P71" s="171"/>
      <c r="Q71" s="171">
        <f t="shared" si="9"/>
        <v>1</v>
      </c>
      <c r="R71" s="182"/>
    </row>
    <row r="72" spans="1:18" ht="26">
      <c r="A72" s="178" t="s">
        <v>42</v>
      </c>
      <c r="B72" s="179" t="s">
        <v>244</v>
      </c>
      <c r="C72" s="180">
        <f t="shared" si="47"/>
        <v>250</v>
      </c>
      <c r="D72" s="180">
        <f t="shared" si="48"/>
        <v>0</v>
      </c>
      <c r="E72" s="180">
        <f t="shared" si="48"/>
        <v>250</v>
      </c>
      <c r="F72" s="180">
        <f t="shared" si="49"/>
        <v>0</v>
      </c>
      <c r="G72" s="180"/>
      <c r="H72" s="180"/>
      <c r="I72" s="180">
        <f t="shared" si="50"/>
        <v>250</v>
      </c>
      <c r="J72" s="180"/>
      <c r="K72" s="180">
        <v>250</v>
      </c>
      <c r="L72" s="180">
        <f t="shared" si="7"/>
        <v>101</v>
      </c>
      <c r="M72" s="180"/>
      <c r="N72" s="180">
        <v>101</v>
      </c>
      <c r="O72" s="171">
        <f t="shared" si="8"/>
        <v>0.40400000000000003</v>
      </c>
      <c r="P72" s="171"/>
      <c r="Q72" s="171">
        <f t="shared" si="9"/>
        <v>0.40400000000000003</v>
      </c>
      <c r="R72" s="182"/>
    </row>
    <row r="73" spans="1:18" ht="39">
      <c r="A73" s="178" t="s">
        <v>42</v>
      </c>
      <c r="B73" s="179" t="s">
        <v>238</v>
      </c>
      <c r="C73" s="180">
        <f t="shared" si="47"/>
        <v>200</v>
      </c>
      <c r="D73" s="180">
        <f t="shared" si="48"/>
        <v>0</v>
      </c>
      <c r="E73" s="180">
        <f t="shared" si="48"/>
        <v>200</v>
      </c>
      <c r="F73" s="180">
        <f t="shared" si="49"/>
        <v>0</v>
      </c>
      <c r="G73" s="180"/>
      <c r="H73" s="180"/>
      <c r="I73" s="180">
        <f t="shared" si="50"/>
        <v>200</v>
      </c>
      <c r="J73" s="180"/>
      <c r="K73" s="180">
        <v>200</v>
      </c>
      <c r="L73" s="180">
        <f t="shared" si="7"/>
        <v>0</v>
      </c>
      <c r="M73" s="180"/>
      <c r="N73" s="180">
        <v>0</v>
      </c>
      <c r="O73" s="171">
        <f t="shared" si="8"/>
        <v>0</v>
      </c>
      <c r="P73" s="171"/>
      <c r="Q73" s="171">
        <f t="shared" si="9"/>
        <v>0</v>
      </c>
      <c r="R73" s="182"/>
    </row>
    <row r="74" spans="1:18" ht="21.75" customHeight="1">
      <c r="A74" s="178" t="s">
        <v>42</v>
      </c>
      <c r="B74" s="179" t="s">
        <v>239</v>
      </c>
      <c r="C74" s="180">
        <f t="shared" si="47"/>
        <v>80</v>
      </c>
      <c r="D74" s="180">
        <f t="shared" si="48"/>
        <v>0</v>
      </c>
      <c r="E74" s="180">
        <f t="shared" si="48"/>
        <v>80</v>
      </c>
      <c r="F74" s="180">
        <f t="shared" si="49"/>
        <v>0</v>
      </c>
      <c r="G74" s="180"/>
      <c r="H74" s="180"/>
      <c r="I74" s="180">
        <f t="shared" si="50"/>
        <v>80</v>
      </c>
      <c r="J74" s="180"/>
      <c r="K74" s="180">
        <v>80</v>
      </c>
      <c r="L74" s="180">
        <f t="shared" si="7"/>
        <v>0</v>
      </c>
      <c r="M74" s="180"/>
      <c r="N74" s="180">
        <v>0</v>
      </c>
      <c r="O74" s="171">
        <f t="shared" si="8"/>
        <v>0</v>
      </c>
      <c r="P74" s="171"/>
      <c r="Q74" s="171">
        <f t="shared" si="9"/>
        <v>0</v>
      </c>
      <c r="R74" s="182"/>
    </row>
    <row r="75" spans="1:18" ht="21.75" customHeight="1">
      <c r="A75" s="178" t="s">
        <v>42</v>
      </c>
      <c r="B75" s="179" t="s">
        <v>213</v>
      </c>
      <c r="C75" s="180">
        <f t="shared" si="23"/>
        <v>20</v>
      </c>
      <c r="D75" s="180">
        <f t="shared" si="48"/>
        <v>0</v>
      </c>
      <c r="E75" s="180">
        <f t="shared" si="48"/>
        <v>20</v>
      </c>
      <c r="F75" s="180">
        <f t="shared" si="25"/>
        <v>0</v>
      </c>
      <c r="G75" s="180"/>
      <c r="H75" s="180"/>
      <c r="I75" s="180">
        <f t="shared" si="26"/>
        <v>20</v>
      </c>
      <c r="J75" s="180"/>
      <c r="K75" s="180">
        <v>20</v>
      </c>
      <c r="L75" s="180">
        <f t="shared" si="7"/>
        <v>0</v>
      </c>
      <c r="M75" s="180"/>
      <c r="N75" s="180">
        <v>0</v>
      </c>
      <c r="O75" s="171">
        <f t="shared" si="8"/>
        <v>0</v>
      </c>
      <c r="P75" s="171"/>
      <c r="Q75" s="171">
        <f t="shared" si="9"/>
        <v>0</v>
      </c>
      <c r="R75" s="182"/>
    </row>
    <row r="76" spans="1:18" ht="23.25" customHeight="1">
      <c r="A76" s="178">
        <v>13</v>
      </c>
      <c r="B76" s="179" t="s">
        <v>245</v>
      </c>
      <c r="C76" s="180">
        <f t="shared" ref="C76:N76" si="51">SUM(C77:C80)</f>
        <v>350</v>
      </c>
      <c r="D76" s="180">
        <f t="shared" si="51"/>
        <v>0</v>
      </c>
      <c r="E76" s="180">
        <f t="shared" si="51"/>
        <v>350</v>
      </c>
      <c r="F76" s="180">
        <f t="shared" si="51"/>
        <v>0</v>
      </c>
      <c r="G76" s="180">
        <f t="shared" si="51"/>
        <v>0</v>
      </c>
      <c r="H76" s="180">
        <f t="shared" si="51"/>
        <v>0</v>
      </c>
      <c r="I76" s="180">
        <f t="shared" si="51"/>
        <v>350</v>
      </c>
      <c r="J76" s="180">
        <f t="shared" si="51"/>
        <v>0</v>
      </c>
      <c r="K76" s="180">
        <f t="shared" si="51"/>
        <v>350</v>
      </c>
      <c r="L76" s="180">
        <f t="shared" si="7"/>
        <v>180</v>
      </c>
      <c r="M76" s="180">
        <f t="shared" si="51"/>
        <v>0</v>
      </c>
      <c r="N76" s="180">
        <f t="shared" si="51"/>
        <v>180</v>
      </c>
      <c r="O76" s="171">
        <f t="shared" si="8"/>
        <v>0.51428571428571423</v>
      </c>
      <c r="P76" s="171"/>
      <c r="Q76" s="171">
        <f t="shared" si="9"/>
        <v>0.51428571428571423</v>
      </c>
      <c r="R76" s="182"/>
    </row>
    <row r="77" spans="1:18" ht="39">
      <c r="A77" s="178" t="s">
        <v>42</v>
      </c>
      <c r="B77" s="179" t="s">
        <v>246</v>
      </c>
      <c r="C77" s="180">
        <f t="shared" si="23"/>
        <v>100</v>
      </c>
      <c r="D77" s="180">
        <f t="shared" ref="D77:E80" si="52">+G77+J77</f>
        <v>0</v>
      </c>
      <c r="E77" s="180">
        <f t="shared" si="52"/>
        <v>100</v>
      </c>
      <c r="F77" s="180">
        <f t="shared" si="25"/>
        <v>0</v>
      </c>
      <c r="G77" s="180"/>
      <c r="H77" s="180"/>
      <c r="I77" s="180">
        <f t="shared" si="26"/>
        <v>100</v>
      </c>
      <c r="J77" s="180"/>
      <c r="K77" s="180">
        <v>100</v>
      </c>
      <c r="L77" s="180">
        <f t="shared" ref="L77:L137" si="53">SUM(M77:N77)</f>
        <v>100</v>
      </c>
      <c r="M77" s="180"/>
      <c r="N77" s="180">
        <v>100</v>
      </c>
      <c r="O77" s="171">
        <f t="shared" ref="O77:P138" si="54">L77/C77</f>
        <v>1</v>
      </c>
      <c r="P77" s="171"/>
      <c r="Q77" s="171">
        <f t="shared" ref="Q77:Q140" si="55">N77/E77</f>
        <v>1</v>
      </c>
      <c r="R77" s="182"/>
    </row>
    <row r="78" spans="1:18" ht="19.5" customHeight="1">
      <c r="A78" s="178" t="s">
        <v>42</v>
      </c>
      <c r="B78" s="179" t="s">
        <v>239</v>
      </c>
      <c r="C78" s="180">
        <f t="shared" si="23"/>
        <v>80</v>
      </c>
      <c r="D78" s="180">
        <f t="shared" si="52"/>
        <v>0</v>
      </c>
      <c r="E78" s="180">
        <f t="shared" si="52"/>
        <v>80</v>
      </c>
      <c r="F78" s="180">
        <f t="shared" si="25"/>
        <v>0</v>
      </c>
      <c r="G78" s="180"/>
      <c r="H78" s="180"/>
      <c r="I78" s="180">
        <f t="shared" si="26"/>
        <v>80</v>
      </c>
      <c r="J78" s="180"/>
      <c r="K78" s="180">
        <v>80</v>
      </c>
      <c r="L78" s="180">
        <f t="shared" si="53"/>
        <v>80</v>
      </c>
      <c r="M78" s="180"/>
      <c r="N78" s="180">
        <v>80</v>
      </c>
      <c r="O78" s="171">
        <f t="shared" si="54"/>
        <v>1</v>
      </c>
      <c r="P78" s="171"/>
      <c r="Q78" s="171">
        <f t="shared" si="55"/>
        <v>1</v>
      </c>
      <c r="R78" s="182"/>
    </row>
    <row r="79" spans="1:18" ht="19.5" customHeight="1">
      <c r="A79" s="178" t="s">
        <v>42</v>
      </c>
      <c r="B79" s="179" t="s">
        <v>247</v>
      </c>
      <c r="C79" s="180">
        <f t="shared" si="23"/>
        <v>150</v>
      </c>
      <c r="D79" s="180">
        <f t="shared" si="52"/>
        <v>0</v>
      </c>
      <c r="E79" s="180">
        <f t="shared" si="52"/>
        <v>150</v>
      </c>
      <c r="F79" s="180">
        <f t="shared" si="25"/>
        <v>0</v>
      </c>
      <c r="G79" s="180"/>
      <c r="H79" s="180"/>
      <c r="I79" s="180">
        <f t="shared" si="26"/>
        <v>150</v>
      </c>
      <c r="J79" s="180"/>
      <c r="K79" s="180">
        <v>150</v>
      </c>
      <c r="L79" s="180">
        <f t="shared" si="53"/>
        <v>0</v>
      </c>
      <c r="M79" s="180"/>
      <c r="N79" s="180">
        <v>0</v>
      </c>
      <c r="O79" s="171">
        <f t="shared" si="54"/>
        <v>0</v>
      </c>
      <c r="P79" s="171"/>
      <c r="Q79" s="171">
        <f t="shared" si="55"/>
        <v>0</v>
      </c>
      <c r="R79" s="182"/>
    </row>
    <row r="80" spans="1:18" ht="21.75" customHeight="1">
      <c r="A80" s="178" t="s">
        <v>42</v>
      </c>
      <c r="B80" s="179" t="s">
        <v>213</v>
      </c>
      <c r="C80" s="180">
        <f t="shared" si="23"/>
        <v>20</v>
      </c>
      <c r="D80" s="180">
        <f t="shared" si="52"/>
        <v>0</v>
      </c>
      <c r="E80" s="180">
        <f t="shared" si="52"/>
        <v>20</v>
      </c>
      <c r="F80" s="180">
        <f t="shared" si="25"/>
        <v>0</v>
      </c>
      <c r="G80" s="180"/>
      <c r="H80" s="180"/>
      <c r="I80" s="180">
        <f t="shared" si="26"/>
        <v>20</v>
      </c>
      <c r="J80" s="180"/>
      <c r="K80" s="180">
        <v>20</v>
      </c>
      <c r="L80" s="180">
        <f t="shared" si="53"/>
        <v>0</v>
      </c>
      <c r="M80" s="180"/>
      <c r="N80" s="180">
        <v>0</v>
      </c>
      <c r="O80" s="171">
        <f t="shared" si="54"/>
        <v>0</v>
      </c>
      <c r="P80" s="171"/>
      <c r="Q80" s="171">
        <f t="shared" si="55"/>
        <v>0</v>
      </c>
      <c r="R80" s="182"/>
    </row>
    <row r="81" spans="1:18" ht="26">
      <c r="A81" s="178">
        <v>14</v>
      </c>
      <c r="B81" s="179" t="s">
        <v>248</v>
      </c>
      <c r="C81" s="180">
        <f t="shared" ref="C81:N81" si="56">C82</f>
        <v>500</v>
      </c>
      <c r="D81" s="180">
        <f t="shared" si="56"/>
        <v>0</v>
      </c>
      <c r="E81" s="180">
        <f t="shared" si="56"/>
        <v>500</v>
      </c>
      <c r="F81" s="180">
        <f t="shared" si="56"/>
        <v>0</v>
      </c>
      <c r="G81" s="180">
        <f t="shared" si="56"/>
        <v>0</v>
      </c>
      <c r="H81" s="180">
        <f t="shared" si="56"/>
        <v>0</v>
      </c>
      <c r="I81" s="180">
        <f t="shared" si="56"/>
        <v>500</v>
      </c>
      <c r="J81" s="180">
        <f t="shared" si="56"/>
        <v>0</v>
      </c>
      <c r="K81" s="180">
        <f t="shared" si="56"/>
        <v>500</v>
      </c>
      <c r="L81" s="180">
        <f t="shared" si="53"/>
        <v>0</v>
      </c>
      <c r="M81" s="180">
        <f t="shared" si="56"/>
        <v>0</v>
      </c>
      <c r="N81" s="180">
        <f t="shared" si="56"/>
        <v>0</v>
      </c>
      <c r="O81" s="171">
        <f t="shared" si="54"/>
        <v>0</v>
      </c>
      <c r="P81" s="171"/>
      <c r="Q81" s="171">
        <f t="shared" si="55"/>
        <v>0</v>
      </c>
      <c r="R81" s="182"/>
    </row>
    <row r="82" spans="1:18" ht="26">
      <c r="A82" s="178" t="s">
        <v>42</v>
      </c>
      <c r="B82" s="179" t="s">
        <v>249</v>
      </c>
      <c r="C82" s="180">
        <f t="shared" si="23"/>
        <v>500</v>
      </c>
      <c r="D82" s="180">
        <f>+G82+J82</f>
        <v>0</v>
      </c>
      <c r="E82" s="180">
        <f>+H82+K82</f>
        <v>500</v>
      </c>
      <c r="F82" s="180">
        <f t="shared" si="25"/>
        <v>0</v>
      </c>
      <c r="G82" s="180"/>
      <c r="H82" s="180"/>
      <c r="I82" s="180">
        <f t="shared" si="26"/>
        <v>500</v>
      </c>
      <c r="J82" s="180"/>
      <c r="K82" s="180">
        <v>500</v>
      </c>
      <c r="L82" s="180">
        <f t="shared" si="53"/>
        <v>0</v>
      </c>
      <c r="M82" s="180"/>
      <c r="N82" s="180">
        <v>0</v>
      </c>
      <c r="O82" s="171">
        <f t="shared" si="54"/>
        <v>0</v>
      </c>
      <c r="P82" s="171"/>
      <c r="Q82" s="171">
        <f t="shared" si="55"/>
        <v>0</v>
      </c>
      <c r="R82" s="182"/>
    </row>
    <row r="83" spans="1:18" ht="21.75" customHeight="1">
      <c r="A83" s="178">
        <v>15</v>
      </c>
      <c r="B83" s="179" t="s">
        <v>250</v>
      </c>
      <c r="C83" s="180">
        <f t="shared" ref="C83:N83" si="57">C84</f>
        <v>50</v>
      </c>
      <c r="D83" s="180">
        <f t="shared" si="57"/>
        <v>0</v>
      </c>
      <c r="E83" s="180">
        <f t="shared" si="57"/>
        <v>50</v>
      </c>
      <c r="F83" s="180">
        <f t="shared" si="57"/>
        <v>0</v>
      </c>
      <c r="G83" s="180">
        <f t="shared" si="57"/>
        <v>0</v>
      </c>
      <c r="H83" s="180">
        <f t="shared" si="57"/>
        <v>0</v>
      </c>
      <c r="I83" s="180">
        <f t="shared" si="57"/>
        <v>50</v>
      </c>
      <c r="J83" s="180">
        <f t="shared" si="57"/>
        <v>0</v>
      </c>
      <c r="K83" s="180">
        <f t="shared" si="57"/>
        <v>50</v>
      </c>
      <c r="L83" s="180">
        <f t="shared" si="53"/>
        <v>0</v>
      </c>
      <c r="M83" s="180">
        <f t="shared" si="57"/>
        <v>0</v>
      </c>
      <c r="N83" s="180">
        <f t="shared" si="57"/>
        <v>0</v>
      </c>
      <c r="O83" s="171">
        <f t="shared" si="54"/>
        <v>0</v>
      </c>
      <c r="P83" s="171"/>
      <c r="Q83" s="171">
        <f t="shared" si="55"/>
        <v>0</v>
      </c>
      <c r="R83" s="182"/>
    </row>
    <row r="84" spans="1:18" ht="21.75" customHeight="1">
      <c r="A84" s="178" t="s">
        <v>42</v>
      </c>
      <c r="B84" s="179" t="s">
        <v>251</v>
      </c>
      <c r="C84" s="180">
        <f t="shared" ref="C84" si="58">SUM(D84:E84)</f>
        <v>50</v>
      </c>
      <c r="D84" s="180">
        <f>+G84+J84</f>
        <v>0</v>
      </c>
      <c r="E84" s="180">
        <f>+H84+K84</f>
        <v>50</v>
      </c>
      <c r="F84" s="180">
        <f t="shared" ref="F84" si="59">SUM(G84:H84)</f>
        <v>0</v>
      </c>
      <c r="G84" s="180"/>
      <c r="H84" s="180"/>
      <c r="I84" s="180">
        <f t="shared" ref="I84" si="60">SUM(J84:K84)</f>
        <v>50</v>
      </c>
      <c r="J84" s="180"/>
      <c r="K84" s="180">
        <v>50</v>
      </c>
      <c r="L84" s="180">
        <f t="shared" si="53"/>
        <v>0</v>
      </c>
      <c r="M84" s="180"/>
      <c r="N84" s="180">
        <v>0</v>
      </c>
      <c r="O84" s="171">
        <f t="shared" si="54"/>
        <v>0</v>
      </c>
      <c r="P84" s="171"/>
      <c r="Q84" s="171">
        <f t="shared" si="55"/>
        <v>0</v>
      </c>
      <c r="R84" s="182"/>
    </row>
    <row r="85" spans="1:18" ht="21.75" customHeight="1">
      <c r="A85" s="178">
        <v>16</v>
      </c>
      <c r="B85" s="179" t="s">
        <v>252</v>
      </c>
      <c r="C85" s="180">
        <f t="shared" ref="C85:N85" si="61">SUM(C86:C87)</f>
        <v>850</v>
      </c>
      <c r="D85" s="180">
        <f t="shared" si="61"/>
        <v>0</v>
      </c>
      <c r="E85" s="180">
        <f t="shared" si="61"/>
        <v>850</v>
      </c>
      <c r="F85" s="180">
        <f t="shared" si="61"/>
        <v>0</v>
      </c>
      <c r="G85" s="180">
        <f t="shared" si="61"/>
        <v>0</v>
      </c>
      <c r="H85" s="180">
        <f t="shared" si="61"/>
        <v>0</v>
      </c>
      <c r="I85" s="180">
        <f t="shared" si="61"/>
        <v>850</v>
      </c>
      <c r="J85" s="180">
        <f t="shared" si="61"/>
        <v>0</v>
      </c>
      <c r="K85" s="180">
        <f t="shared" si="61"/>
        <v>850</v>
      </c>
      <c r="L85" s="180">
        <f t="shared" si="53"/>
        <v>0</v>
      </c>
      <c r="M85" s="180">
        <f t="shared" si="61"/>
        <v>0</v>
      </c>
      <c r="N85" s="180">
        <f t="shared" si="61"/>
        <v>0</v>
      </c>
      <c r="O85" s="171">
        <f t="shared" si="54"/>
        <v>0</v>
      </c>
      <c r="P85" s="171"/>
      <c r="Q85" s="171">
        <f t="shared" si="55"/>
        <v>0</v>
      </c>
      <c r="R85" s="182"/>
    </row>
    <row r="86" spans="1:18" ht="18" customHeight="1">
      <c r="A86" s="178" t="s">
        <v>42</v>
      </c>
      <c r="B86" s="179" t="s">
        <v>253</v>
      </c>
      <c r="C86" s="180">
        <f t="shared" ref="C86" si="62">SUM(D86:E86)</f>
        <v>260</v>
      </c>
      <c r="D86" s="180">
        <f>+G86+J86</f>
        <v>0</v>
      </c>
      <c r="E86" s="180">
        <f>+H86+K86</f>
        <v>260</v>
      </c>
      <c r="F86" s="180">
        <f t="shared" ref="F86" si="63">SUM(G86:H86)</f>
        <v>0</v>
      </c>
      <c r="G86" s="180"/>
      <c r="H86" s="180"/>
      <c r="I86" s="180">
        <f t="shared" ref="I86" si="64">SUM(J86:K86)</f>
        <v>260</v>
      </c>
      <c r="J86" s="180"/>
      <c r="K86" s="180">
        <v>260</v>
      </c>
      <c r="L86" s="180">
        <f t="shared" si="53"/>
        <v>0</v>
      </c>
      <c r="M86" s="180"/>
      <c r="N86" s="180">
        <v>0</v>
      </c>
      <c r="O86" s="171">
        <f t="shared" si="54"/>
        <v>0</v>
      </c>
      <c r="P86" s="171"/>
      <c r="Q86" s="171">
        <f t="shared" si="55"/>
        <v>0</v>
      </c>
      <c r="R86" s="182"/>
    </row>
    <row r="87" spans="1:18" ht="18" customHeight="1">
      <c r="A87" s="178" t="s">
        <v>42</v>
      </c>
      <c r="B87" s="179" t="s">
        <v>254</v>
      </c>
      <c r="C87" s="180">
        <f t="shared" si="23"/>
        <v>590</v>
      </c>
      <c r="D87" s="180">
        <f>+G87+J87</f>
        <v>0</v>
      </c>
      <c r="E87" s="180">
        <f>+H87+K87</f>
        <v>590</v>
      </c>
      <c r="F87" s="180">
        <f t="shared" si="25"/>
        <v>0</v>
      </c>
      <c r="G87" s="180"/>
      <c r="H87" s="180"/>
      <c r="I87" s="180">
        <f t="shared" si="26"/>
        <v>590</v>
      </c>
      <c r="J87" s="180"/>
      <c r="K87" s="180">
        <v>590</v>
      </c>
      <c r="L87" s="180">
        <f t="shared" si="53"/>
        <v>0</v>
      </c>
      <c r="M87" s="180"/>
      <c r="N87" s="180">
        <v>0</v>
      </c>
      <c r="O87" s="171">
        <f t="shared" si="54"/>
        <v>0</v>
      </c>
      <c r="P87" s="171"/>
      <c r="Q87" s="171">
        <f t="shared" si="55"/>
        <v>0</v>
      </c>
      <c r="R87" s="182"/>
    </row>
    <row r="88" spans="1:18" ht="26">
      <c r="A88" s="178">
        <v>17</v>
      </c>
      <c r="B88" s="179" t="s">
        <v>255</v>
      </c>
      <c r="C88" s="180">
        <f t="shared" ref="C88:N88" si="65">SUM(C89:C91)</f>
        <v>1020</v>
      </c>
      <c r="D88" s="180">
        <f t="shared" si="65"/>
        <v>0</v>
      </c>
      <c r="E88" s="180">
        <f t="shared" si="65"/>
        <v>1020</v>
      </c>
      <c r="F88" s="180">
        <f t="shared" si="65"/>
        <v>0</v>
      </c>
      <c r="G88" s="180">
        <f t="shared" si="65"/>
        <v>0</v>
      </c>
      <c r="H88" s="180">
        <f t="shared" si="65"/>
        <v>0</v>
      </c>
      <c r="I88" s="180">
        <f t="shared" si="65"/>
        <v>1020</v>
      </c>
      <c r="J88" s="180">
        <f t="shared" si="65"/>
        <v>0</v>
      </c>
      <c r="K88" s="180">
        <f t="shared" si="65"/>
        <v>1020</v>
      </c>
      <c r="L88" s="180">
        <f t="shared" si="53"/>
        <v>350.4</v>
      </c>
      <c r="M88" s="180">
        <f t="shared" si="65"/>
        <v>0</v>
      </c>
      <c r="N88" s="180">
        <f t="shared" si="65"/>
        <v>350.4</v>
      </c>
      <c r="O88" s="171">
        <f t="shared" si="54"/>
        <v>0.34352941176470586</v>
      </c>
      <c r="P88" s="171"/>
      <c r="Q88" s="171">
        <f t="shared" si="55"/>
        <v>0.34352941176470586</v>
      </c>
      <c r="R88" s="182"/>
    </row>
    <row r="89" spans="1:18" ht="26">
      <c r="A89" s="178" t="s">
        <v>42</v>
      </c>
      <c r="B89" s="179" t="s">
        <v>256</v>
      </c>
      <c r="C89" s="180">
        <f t="shared" si="23"/>
        <v>420</v>
      </c>
      <c r="D89" s="180">
        <f t="shared" ref="D89:E91" si="66">+G89+J89</f>
        <v>0</v>
      </c>
      <c r="E89" s="180">
        <f t="shared" si="66"/>
        <v>420</v>
      </c>
      <c r="F89" s="180">
        <f t="shared" si="25"/>
        <v>0</v>
      </c>
      <c r="G89" s="180"/>
      <c r="H89" s="180"/>
      <c r="I89" s="180">
        <f t="shared" si="26"/>
        <v>420</v>
      </c>
      <c r="J89" s="180"/>
      <c r="K89" s="180">
        <v>420</v>
      </c>
      <c r="L89" s="180">
        <f t="shared" si="53"/>
        <v>303</v>
      </c>
      <c r="M89" s="180"/>
      <c r="N89" s="180">
        <v>303</v>
      </c>
      <c r="O89" s="171">
        <f t="shared" si="54"/>
        <v>0.72142857142857142</v>
      </c>
      <c r="P89" s="171"/>
      <c r="Q89" s="171">
        <f t="shared" si="55"/>
        <v>0.72142857142857142</v>
      </c>
      <c r="R89" s="182"/>
    </row>
    <row r="90" spans="1:18" ht="39">
      <c r="A90" s="178" t="s">
        <v>42</v>
      </c>
      <c r="B90" s="179" t="s">
        <v>257</v>
      </c>
      <c r="C90" s="180">
        <f t="shared" si="23"/>
        <v>100</v>
      </c>
      <c r="D90" s="180">
        <f t="shared" si="66"/>
        <v>0</v>
      </c>
      <c r="E90" s="180">
        <f t="shared" si="66"/>
        <v>100</v>
      </c>
      <c r="F90" s="180">
        <f t="shared" si="25"/>
        <v>0</v>
      </c>
      <c r="G90" s="180"/>
      <c r="H90" s="180"/>
      <c r="I90" s="180">
        <f t="shared" si="26"/>
        <v>100</v>
      </c>
      <c r="J90" s="180"/>
      <c r="K90" s="180">
        <v>100</v>
      </c>
      <c r="L90" s="180">
        <f t="shared" si="53"/>
        <v>47.4</v>
      </c>
      <c r="M90" s="180"/>
      <c r="N90" s="180">
        <v>47.4</v>
      </c>
      <c r="O90" s="171">
        <f t="shared" si="54"/>
        <v>0.47399999999999998</v>
      </c>
      <c r="P90" s="171"/>
      <c r="Q90" s="171">
        <f t="shared" si="55"/>
        <v>0.47399999999999998</v>
      </c>
      <c r="R90" s="182"/>
    </row>
    <row r="91" spans="1:18" ht="43.5" customHeight="1">
      <c r="A91" s="178" t="s">
        <v>42</v>
      </c>
      <c r="B91" s="179" t="s">
        <v>258</v>
      </c>
      <c r="C91" s="180">
        <f t="shared" si="23"/>
        <v>500</v>
      </c>
      <c r="D91" s="180">
        <f t="shared" si="66"/>
        <v>0</v>
      </c>
      <c r="E91" s="180">
        <f t="shared" si="66"/>
        <v>500</v>
      </c>
      <c r="F91" s="180">
        <f t="shared" si="25"/>
        <v>0</v>
      </c>
      <c r="G91" s="180"/>
      <c r="H91" s="180"/>
      <c r="I91" s="180">
        <f t="shared" si="26"/>
        <v>500</v>
      </c>
      <c r="J91" s="180"/>
      <c r="K91" s="180">
        <v>500</v>
      </c>
      <c r="L91" s="180">
        <f t="shared" si="53"/>
        <v>0</v>
      </c>
      <c r="M91" s="180"/>
      <c r="N91" s="180">
        <v>0</v>
      </c>
      <c r="O91" s="171">
        <f t="shared" si="54"/>
        <v>0</v>
      </c>
      <c r="P91" s="171"/>
      <c r="Q91" s="171">
        <f t="shared" si="55"/>
        <v>0</v>
      </c>
      <c r="R91" s="182"/>
    </row>
    <row r="92" spans="1:18" ht="21.75" customHeight="1">
      <c r="A92" s="178">
        <v>18</v>
      </c>
      <c r="B92" s="179" t="s">
        <v>259</v>
      </c>
      <c r="C92" s="180">
        <f t="shared" ref="C92:N92" si="67">SUM(C93:C94)</f>
        <v>170</v>
      </c>
      <c r="D92" s="180">
        <f t="shared" si="67"/>
        <v>0</v>
      </c>
      <c r="E92" s="180">
        <f t="shared" si="67"/>
        <v>170</v>
      </c>
      <c r="F92" s="180">
        <f t="shared" si="67"/>
        <v>0</v>
      </c>
      <c r="G92" s="180">
        <f t="shared" si="67"/>
        <v>0</v>
      </c>
      <c r="H92" s="180">
        <f t="shared" si="67"/>
        <v>0</v>
      </c>
      <c r="I92" s="180">
        <f t="shared" si="67"/>
        <v>170</v>
      </c>
      <c r="J92" s="180">
        <f t="shared" si="67"/>
        <v>0</v>
      </c>
      <c r="K92" s="180">
        <f t="shared" si="67"/>
        <v>170</v>
      </c>
      <c r="L92" s="180">
        <f t="shared" si="53"/>
        <v>0</v>
      </c>
      <c r="M92" s="180">
        <f t="shared" si="67"/>
        <v>0</v>
      </c>
      <c r="N92" s="180">
        <f t="shared" si="67"/>
        <v>0</v>
      </c>
      <c r="O92" s="171">
        <f t="shared" si="54"/>
        <v>0</v>
      </c>
      <c r="P92" s="171"/>
      <c r="Q92" s="171">
        <f t="shared" si="55"/>
        <v>0</v>
      </c>
      <c r="R92" s="182"/>
    </row>
    <row r="93" spans="1:18" ht="21.75" customHeight="1">
      <c r="A93" s="178" t="s">
        <v>42</v>
      </c>
      <c r="B93" s="179" t="s">
        <v>239</v>
      </c>
      <c r="C93" s="180">
        <f t="shared" ref="C93" si="68">SUM(D93:E93)</f>
        <v>100</v>
      </c>
      <c r="D93" s="180">
        <f>+G93+J93</f>
        <v>0</v>
      </c>
      <c r="E93" s="180">
        <f>+H93+K93</f>
        <v>100</v>
      </c>
      <c r="F93" s="180">
        <f t="shared" ref="F93" si="69">SUM(G93:H93)</f>
        <v>0</v>
      </c>
      <c r="G93" s="180"/>
      <c r="H93" s="180"/>
      <c r="I93" s="180">
        <f t="shared" ref="I93" si="70">SUM(J93:K93)</f>
        <v>100</v>
      </c>
      <c r="J93" s="180"/>
      <c r="K93" s="180">
        <v>100</v>
      </c>
      <c r="L93" s="180">
        <f t="shared" si="53"/>
        <v>0</v>
      </c>
      <c r="M93" s="180"/>
      <c r="N93" s="180">
        <v>0</v>
      </c>
      <c r="O93" s="171">
        <f t="shared" si="54"/>
        <v>0</v>
      </c>
      <c r="P93" s="171"/>
      <c r="Q93" s="171">
        <f t="shared" si="55"/>
        <v>0</v>
      </c>
      <c r="R93" s="182"/>
    </row>
    <row r="94" spans="1:18" ht="21.75" customHeight="1">
      <c r="A94" s="178" t="s">
        <v>42</v>
      </c>
      <c r="B94" s="179" t="s">
        <v>213</v>
      </c>
      <c r="C94" s="180">
        <f t="shared" si="23"/>
        <v>70</v>
      </c>
      <c r="D94" s="180">
        <f>+G94+J94</f>
        <v>0</v>
      </c>
      <c r="E94" s="180">
        <f>+H94+K94</f>
        <v>70</v>
      </c>
      <c r="F94" s="180">
        <f t="shared" si="25"/>
        <v>0</v>
      </c>
      <c r="G94" s="180"/>
      <c r="H94" s="180"/>
      <c r="I94" s="180">
        <f t="shared" si="26"/>
        <v>70</v>
      </c>
      <c r="J94" s="180"/>
      <c r="K94" s="180">
        <v>70</v>
      </c>
      <c r="L94" s="180">
        <f t="shared" si="53"/>
        <v>0</v>
      </c>
      <c r="M94" s="180"/>
      <c r="N94" s="180">
        <v>0</v>
      </c>
      <c r="O94" s="171">
        <f t="shared" si="54"/>
        <v>0</v>
      </c>
      <c r="P94" s="171"/>
      <c r="Q94" s="171">
        <f t="shared" si="55"/>
        <v>0</v>
      </c>
      <c r="R94" s="182"/>
    </row>
    <row r="95" spans="1:18" ht="21.75" customHeight="1">
      <c r="A95" s="178">
        <v>19</v>
      </c>
      <c r="B95" s="179" t="s">
        <v>260</v>
      </c>
      <c r="C95" s="180">
        <f t="shared" ref="C95:N95" si="71">C96</f>
        <v>150</v>
      </c>
      <c r="D95" s="180">
        <f t="shared" si="71"/>
        <v>0</v>
      </c>
      <c r="E95" s="180">
        <f t="shared" si="71"/>
        <v>150</v>
      </c>
      <c r="F95" s="180">
        <f t="shared" si="71"/>
        <v>0</v>
      </c>
      <c r="G95" s="180">
        <f t="shared" si="71"/>
        <v>0</v>
      </c>
      <c r="H95" s="180">
        <f t="shared" si="71"/>
        <v>0</v>
      </c>
      <c r="I95" s="180">
        <f t="shared" si="71"/>
        <v>150</v>
      </c>
      <c r="J95" s="180">
        <f t="shared" si="71"/>
        <v>0</v>
      </c>
      <c r="K95" s="180">
        <f t="shared" si="71"/>
        <v>150</v>
      </c>
      <c r="L95" s="180">
        <f t="shared" si="53"/>
        <v>0</v>
      </c>
      <c r="M95" s="180">
        <f t="shared" si="71"/>
        <v>0</v>
      </c>
      <c r="N95" s="180">
        <f t="shared" si="71"/>
        <v>0</v>
      </c>
      <c r="O95" s="171">
        <f t="shared" si="54"/>
        <v>0</v>
      </c>
      <c r="P95" s="171"/>
      <c r="Q95" s="171">
        <f t="shared" si="55"/>
        <v>0</v>
      </c>
      <c r="R95" s="182"/>
    </row>
    <row r="96" spans="1:18" ht="39">
      <c r="A96" s="178" t="s">
        <v>42</v>
      </c>
      <c r="B96" s="179" t="s">
        <v>261</v>
      </c>
      <c r="C96" s="180">
        <f t="shared" ref="C96" si="72">SUM(D96:E96)</f>
        <v>150</v>
      </c>
      <c r="D96" s="180">
        <f>+G96+J96</f>
        <v>0</v>
      </c>
      <c r="E96" s="180">
        <f>+H96+K96</f>
        <v>150</v>
      </c>
      <c r="F96" s="180">
        <f t="shared" ref="F96" si="73">SUM(G96:H96)</f>
        <v>0</v>
      </c>
      <c r="G96" s="180"/>
      <c r="H96" s="180"/>
      <c r="I96" s="180">
        <f t="shared" ref="I96" si="74">SUM(J96:K96)</f>
        <v>150</v>
      </c>
      <c r="J96" s="180"/>
      <c r="K96" s="180">
        <v>150</v>
      </c>
      <c r="L96" s="180">
        <f t="shared" si="53"/>
        <v>0</v>
      </c>
      <c r="M96" s="180"/>
      <c r="N96" s="180">
        <v>0</v>
      </c>
      <c r="O96" s="171">
        <f t="shared" si="54"/>
        <v>0</v>
      </c>
      <c r="P96" s="171"/>
      <c r="Q96" s="171">
        <f t="shared" si="55"/>
        <v>0</v>
      </c>
      <c r="R96" s="182"/>
    </row>
    <row r="97" spans="1:18" ht="21.75" customHeight="1">
      <c r="A97" s="178">
        <v>20</v>
      </c>
      <c r="B97" s="179" t="s">
        <v>262</v>
      </c>
      <c r="C97" s="180">
        <f t="shared" ref="C97:N97" si="75">SUM(C98:C99)</f>
        <v>172</v>
      </c>
      <c r="D97" s="180">
        <f t="shared" si="75"/>
        <v>0</v>
      </c>
      <c r="E97" s="180">
        <f t="shared" si="75"/>
        <v>172</v>
      </c>
      <c r="F97" s="180">
        <f t="shared" si="75"/>
        <v>0</v>
      </c>
      <c r="G97" s="180">
        <f t="shared" si="75"/>
        <v>0</v>
      </c>
      <c r="H97" s="180">
        <f t="shared" si="75"/>
        <v>0</v>
      </c>
      <c r="I97" s="180">
        <f t="shared" si="75"/>
        <v>172</v>
      </c>
      <c r="J97" s="180">
        <f t="shared" si="75"/>
        <v>0</v>
      </c>
      <c r="K97" s="180">
        <f t="shared" si="75"/>
        <v>172</v>
      </c>
      <c r="L97" s="180">
        <f t="shared" si="53"/>
        <v>172</v>
      </c>
      <c r="M97" s="180">
        <f t="shared" si="75"/>
        <v>0</v>
      </c>
      <c r="N97" s="180">
        <f t="shared" si="75"/>
        <v>172</v>
      </c>
      <c r="O97" s="171">
        <f t="shared" si="54"/>
        <v>1</v>
      </c>
      <c r="P97" s="171"/>
      <c r="Q97" s="171">
        <f t="shared" si="55"/>
        <v>1</v>
      </c>
      <c r="R97" s="182"/>
    </row>
    <row r="98" spans="1:18" ht="39">
      <c r="A98" s="178" t="s">
        <v>42</v>
      </c>
      <c r="B98" s="179" t="s">
        <v>263</v>
      </c>
      <c r="C98" s="180">
        <f t="shared" ref="C98" si="76">SUM(D98:E98)</f>
        <v>152</v>
      </c>
      <c r="D98" s="180">
        <f>+G98+J98</f>
        <v>0</v>
      </c>
      <c r="E98" s="180">
        <f>+H98+K98</f>
        <v>152</v>
      </c>
      <c r="F98" s="180">
        <f t="shared" ref="F98" si="77">SUM(G98:H98)</f>
        <v>0</v>
      </c>
      <c r="G98" s="180"/>
      <c r="H98" s="180"/>
      <c r="I98" s="180">
        <f t="shared" ref="I98" si="78">SUM(J98:K98)</f>
        <v>152</v>
      </c>
      <c r="J98" s="180"/>
      <c r="K98" s="180">
        <v>152</v>
      </c>
      <c r="L98" s="180">
        <f t="shared" si="53"/>
        <v>152</v>
      </c>
      <c r="M98" s="180"/>
      <c r="N98" s="180">
        <v>152</v>
      </c>
      <c r="O98" s="171">
        <f t="shared" si="54"/>
        <v>1</v>
      </c>
      <c r="P98" s="171"/>
      <c r="Q98" s="171">
        <f t="shared" si="55"/>
        <v>1</v>
      </c>
      <c r="R98" s="182"/>
    </row>
    <row r="99" spans="1:18" ht="21.75" customHeight="1">
      <c r="A99" s="178" t="s">
        <v>42</v>
      </c>
      <c r="B99" s="179" t="s">
        <v>213</v>
      </c>
      <c r="C99" s="180">
        <f t="shared" si="23"/>
        <v>20</v>
      </c>
      <c r="D99" s="180">
        <f>+G99+J99</f>
        <v>0</v>
      </c>
      <c r="E99" s="180">
        <f>+H99+K99</f>
        <v>20</v>
      </c>
      <c r="F99" s="180">
        <f t="shared" si="25"/>
        <v>0</v>
      </c>
      <c r="G99" s="180"/>
      <c r="H99" s="180"/>
      <c r="I99" s="180">
        <f t="shared" si="26"/>
        <v>20</v>
      </c>
      <c r="J99" s="180"/>
      <c r="K99" s="180">
        <v>20</v>
      </c>
      <c r="L99" s="180">
        <f t="shared" si="53"/>
        <v>20</v>
      </c>
      <c r="M99" s="180"/>
      <c r="N99" s="180">
        <v>20</v>
      </c>
      <c r="O99" s="171">
        <f t="shared" si="54"/>
        <v>1</v>
      </c>
      <c r="P99" s="171"/>
      <c r="Q99" s="171">
        <f t="shared" si="55"/>
        <v>1</v>
      </c>
      <c r="R99" s="182"/>
    </row>
    <row r="100" spans="1:18" ht="21.75" customHeight="1">
      <c r="A100" s="178">
        <v>21</v>
      </c>
      <c r="B100" s="179" t="s">
        <v>264</v>
      </c>
      <c r="C100" s="180">
        <f t="shared" ref="C100:N100" si="79">SUM(C101:C102)</f>
        <v>170</v>
      </c>
      <c r="D100" s="180">
        <f t="shared" si="79"/>
        <v>0</v>
      </c>
      <c r="E100" s="180">
        <f t="shared" si="79"/>
        <v>170</v>
      </c>
      <c r="F100" s="180">
        <f t="shared" si="79"/>
        <v>0</v>
      </c>
      <c r="G100" s="180">
        <f t="shared" si="79"/>
        <v>0</v>
      </c>
      <c r="H100" s="180">
        <f t="shared" si="79"/>
        <v>0</v>
      </c>
      <c r="I100" s="180">
        <f t="shared" si="79"/>
        <v>170</v>
      </c>
      <c r="J100" s="180">
        <f t="shared" si="79"/>
        <v>0</v>
      </c>
      <c r="K100" s="180">
        <f t="shared" si="79"/>
        <v>170</v>
      </c>
      <c r="L100" s="180">
        <f t="shared" si="53"/>
        <v>100</v>
      </c>
      <c r="M100" s="180">
        <f t="shared" si="79"/>
        <v>0</v>
      </c>
      <c r="N100" s="180">
        <f t="shared" si="79"/>
        <v>100</v>
      </c>
      <c r="O100" s="171">
        <f t="shared" si="54"/>
        <v>0.58823529411764708</v>
      </c>
      <c r="P100" s="171"/>
      <c r="Q100" s="171">
        <f t="shared" si="55"/>
        <v>0.58823529411764708</v>
      </c>
      <c r="R100" s="182"/>
    </row>
    <row r="101" spans="1:18" ht="26">
      <c r="A101" s="178" t="s">
        <v>42</v>
      </c>
      <c r="B101" s="179" t="s">
        <v>265</v>
      </c>
      <c r="C101" s="180">
        <f t="shared" si="23"/>
        <v>150</v>
      </c>
      <c r="D101" s="180">
        <f>+G101+J101</f>
        <v>0</v>
      </c>
      <c r="E101" s="180">
        <f>+H101+K101</f>
        <v>150</v>
      </c>
      <c r="F101" s="180">
        <f t="shared" si="25"/>
        <v>0</v>
      </c>
      <c r="G101" s="180"/>
      <c r="H101" s="180"/>
      <c r="I101" s="180">
        <f t="shared" si="26"/>
        <v>150</v>
      </c>
      <c r="J101" s="180"/>
      <c r="K101" s="180">
        <v>150</v>
      </c>
      <c r="L101" s="180">
        <f t="shared" si="53"/>
        <v>100</v>
      </c>
      <c r="M101" s="180"/>
      <c r="N101" s="180">
        <v>100</v>
      </c>
      <c r="O101" s="171">
        <f t="shared" si="54"/>
        <v>0.66666666666666663</v>
      </c>
      <c r="P101" s="171"/>
      <c r="Q101" s="171">
        <f t="shared" si="55"/>
        <v>0.66666666666666663</v>
      </c>
      <c r="R101" s="182"/>
    </row>
    <row r="102" spans="1:18" ht="21.75" customHeight="1">
      <c r="A102" s="178" t="s">
        <v>42</v>
      </c>
      <c r="B102" s="179" t="s">
        <v>213</v>
      </c>
      <c r="C102" s="180">
        <f t="shared" si="23"/>
        <v>20</v>
      </c>
      <c r="D102" s="180">
        <f>+G102+J102</f>
        <v>0</v>
      </c>
      <c r="E102" s="180">
        <f>+H102+K102</f>
        <v>20</v>
      </c>
      <c r="F102" s="180">
        <f t="shared" si="25"/>
        <v>0</v>
      </c>
      <c r="G102" s="180"/>
      <c r="H102" s="180"/>
      <c r="I102" s="180">
        <f t="shared" si="26"/>
        <v>20</v>
      </c>
      <c r="J102" s="180"/>
      <c r="K102" s="180">
        <v>20</v>
      </c>
      <c r="L102" s="180">
        <f t="shared" si="53"/>
        <v>0</v>
      </c>
      <c r="M102" s="180"/>
      <c r="N102" s="180">
        <v>0</v>
      </c>
      <c r="O102" s="171">
        <f t="shared" si="54"/>
        <v>0</v>
      </c>
      <c r="P102" s="171"/>
      <c r="Q102" s="171">
        <f t="shared" si="55"/>
        <v>0</v>
      </c>
      <c r="R102" s="182"/>
    </row>
    <row r="103" spans="1:18" ht="21.75" customHeight="1">
      <c r="A103" s="178">
        <v>22</v>
      </c>
      <c r="B103" s="179" t="s">
        <v>266</v>
      </c>
      <c r="C103" s="180">
        <f t="shared" ref="C103:N103" si="80">SUM(C104:C105)</f>
        <v>1520</v>
      </c>
      <c r="D103" s="180">
        <f t="shared" si="80"/>
        <v>0</v>
      </c>
      <c r="E103" s="180">
        <f t="shared" si="80"/>
        <v>1520</v>
      </c>
      <c r="F103" s="180">
        <f t="shared" si="80"/>
        <v>0</v>
      </c>
      <c r="G103" s="180">
        <f t="shared" si="80"/>
        <v>0</v>
      </c>
      <c r="H103" s="180">
        <f t="shared" si="80"/>
        <v>0</v>
      </c>
      <c r="I103" s="180">
        <f t="shared" si="80"/>
        <v>1520</v>
      </c>
      <c r="J103" s="180">
        <f t="shared" si="80"/>
        <v>0</v>
      </c>
      <c r="K103" s="180">
        <f t="shared" si="80"/>
        <v>1520</v>
      </c>
      <c r="L103" s="180">
        <f t="shared" si="53"/>
        <v>0</v>
      </c>
      <c r="M103" s="180">
        <f t="shared" si="80"/>
        <v>0</v>
      </c>
      <c r="N103" s="180">
        <f t="shared" si="80"/>
        <v>0</v>
      </c>
      <c r="O103" s="171">
        <f t="shared" si="54"/>
        <v>0</v>
      </c>
      <c r="P103" s="171"/>
      <c r="Q103" s="171">
        <f t="shared" si="55"/>
        <v>0</v>
      </c>
      <c r="R103" s="182"/>
    </row>
    <row r="104" spans="1:18" ht="39">
      <c r="A104" s="178" t="s">
        <v>42</v>
      </c>
      <c r="B104" s="179" t="s">
        <v>267</v>
      </c>
      <c r="C104" s="180">
        <f t="shared" ref="C104" si="81">SUM(D104:E104)</f>
        <v>1450</v>
      </c>
      <c r="D104" s="180">
        <f>+G104+J104</f>
        <v>0</v>
      </c>
      <c r="E104" s="180">
        <f>+H104+K104</f>
        <v>1450</v>
      </c>
      <c r="F104" s="180">
        <f t="shared" ref="F104" si="82">SUM(G104:H104)</f>
        <v>0</v>
      </c>
      <c r="G104" s="180"/>
      <c r="H104" s="180"/>
      <c r="I104" s="180">
        <f t="shared" ref="I104" si="83">SUM(J104:K104)</f>
        <v>1450</v>
      </c>
      <c r="J104" s="180"/>
      <c r="K104" s="180">
        <v>1450</v>
      </c>
      <c r="L104" s="180">
        <f t="shared" si="53"/>
        <v>0</v>
      </c>
      <c r="M104" s="180"/>
      <c r="N104" s="180">
        <v>0</v>
      </c>
      <c r="O104" s="171">
        <f t="shared" si="54"/>
        <v>0</v>
      </c>
      <c r="P104" s="171"/>
      <c r="Q104" s="171">
        <f t="shared" si="55"/>
        <v>0</v>
      </c>
      <c r="R104" s="182"/>
    </row>
    <row r="105" spans="1:18" ht="21.75" customHeight="1">
      <c r="A105" s="178" t="s">
        <v>42</v>
      </c>
      <c r="B105" s="179" t="s">
        <v>213</v>
      </c>
      <c r="C105" s="180">
        <f t="shared" si="23"/>
        <v>70</v>
      </c>
      <c r="D105" s="180">
        <f>+G105+J105</f>
        <v>0</v>
      </c>
      <c r="E105" s="180">
        <f>+H105+K105</f>
        <v>70</v>
      </c>
      <c r="F105" s="180">
        <f t="shared" si="25"/>
        <v>0</v>
      </c>
      <c r="G105" s="180"/>
      <c r="H105" s="180"/>
      <c r="I105" s="180">
        <f t="shared" si="26"/>
        <v>70</v>
      </c>
      <c r="J105" s="180"/>
      <c r="K105" s="180">
        <v>70</v>
      </c>
      <c r="L105" s="180">
        <f t="shared" si="53"/>
        <v>0</v>
      </c>
      <c r="M105" s="180"/>
      <c r="N105" s="180">
        <v>0</v>
      </c>
      <c r="O105" s="171">
        <f t="shared" si="54"/>
        <v>0</v>
      </c>
      <c r="P105" s="171"/>
      <c r="Q105" s="171">
        <f t="shared" si="55"/>
        <v>0</v>
      </c>
      <c r="R105" s="182"/>
    </row>
    <row r="106" spans="1:18" ht="21.75" customHeight="1">
      <c r="A106" s="178">
        <v>23</v>
      </c>
      <c r="B106" s="179" t="s">
        <v>268</v>
      </c>
      <c r="C106" s="180">
        <f t="shared" ref="C106:N106" si="84">C107</f>
        <v>450</v>
      </c>
      <c r="D106" s="180">
        <f t="shared" si="84"/>
        <v>0</v>
      </c>
      <c r="E106" s="180">
        <f t="shared" si="84"/>
        <v>450</v>
      </c>
      <c r="F106" s="180">
        <f t="shared" si="84"/>
        <v>0</v>
      </c>
      <c r="G106" s="180">
        <f t="shared" si="84"/>
        <v>0</v>
      </c>
      <c r="H106" s="180">
        <f t="shared" si="84"/>
        <v>0</v>
      </c>
      <c r="I106" s="180">
        <f t="shared" si="84"/>
        <v>450</v>
      </c>
      <c r="J106" s="180">
        <f t="shared" si="84"/>
        <v>0</v>
      </c>
      <c r="K106" s="180">
        <f t="shared" si="84"/>
        <v>450</v>
      </c>
      <c r="L106" s="180">
        <f t="shared" si="53"/>
        <v>0</v>
      </c>
      <c r="M106" s="180">
        <f t="shared" si="84"/>
        <v>0</v>
      </c>
      <c r="N106" s="180">
        <f t="shared" si="84"/>
        <v>0</v>
      </c>
      <c r="O106" s="171">
        <f t="shared" si="54"/>
        <v>0</v>
      </c>
      <c r="P106" s="171"/>
      <c r="Q106" s="171">
        <f t="shared" si="55"/>
        <v>0</v>
      </c>
      <c r="R106" s="182"/>
    </row>
    <row r="107" spans="1:18" ht="26">
      <c r="A107" s="178" t="s">
        <v>42</v>
      </c>
      <c r="B107" s="179" t="s">
        <v>269</v>
      </c>
      <c r="C107" s="180">
        <f t="shared" ref="C107" si="85">SUM(D107:E107)</f>
        <v>450</v>
      </c>
      <c r="D107" s="180">
        <f>+G107+J107</f>
        <v>0</v>
      </c>
      <c r="E107" s="180">
        <f>+H107+K107</f>
        <v>450</v>
      </c>
      <c r="F107" s="180">
        <f t="shared" ref="F107" si="86">SUM(G107:H107)</f>
        <v>0</v>
      </c>
      <c r="G107" s="180"/>
      <c r="H107" s="180"/>
      <c r="I107" s="180">
        <f t="shared" ref="I107" si="87">SUM(J107:K107)</f>
        <v>450</v>
      </c>
      <c r="J107" s="180"/>
      <c r="K107" s="180">
        <v>450</v>
      </c>
      <c r="L107" s="180">
        <f t="shared" si="53"/>
        <v>0</v>
      </c>
      <c r="M107" s="180"/>
      <c r="N107" s="180">
        <v>0</v>
      </c>
      <c r="O107" s="171">
        <f t="shared" si="54"/>
        <v>0</v>
      </c>
      <c r="P107" s="171"/>
      <c r="Q107" s="171">
        <f t="shared" si="55"/>
        <v>0</v>
      </c>
      <c r="R107" s="182"/>
    </row>
    <row r="108" spans="1:18" ht="21.75" customHeight="1">
      <c r="A108" s="178">
        <v>24</v>
      </c>
      <c r="B108" s="179" t="s">
        <v>270</v>
      </c>
      <c r="C108" s="180">
        <f t="shared" ref="C108:N108" si="88">C109</f>
        <v>200</v>
      </c>
      <c r="D108" s="180">
        <f t="shared" si="88"/>
        <v>0</v>
      </c>
      <c r="E108" s="180">
        <f t="shared" si="88"/>
        <v>200</v>
      </c>
      <c r="F108" s="180">
        <f t="shared" si="88"/>
        <v>0</v>
      </c>
      <c r="G108" s="180">
        <f t="shared" si="88"/>
        <v>0</v>
      </c>
      <c r="H108" s="180">
        <f t="shared" si="88"/>
        <v>0</v>
      </c>
      <c r="I108" s="180">
        <f t="shared" si="88"/>
        <v>200</v>
      </c>
      <c r="J108" s="180">
        <f t="shared" si="88"/>
        <v>0</v>
      </c>
      <c r="K108" s="180">
        <f t="shared" si="88"/>
        <v>200</v>
      </c>
      <c r="L108" s="180">
        <f t="shared" si="53"/>
        <v>0</v>
      </c>
      <c r="M108" s="180">
        <f t="shared" si="88"/>
        <v>0</v>
      </c>
      <c r="N108" s="180">
        <f t="shared" si="88"/>
        <v>0</v>
      </c>
      <c r="O108" s="171">
        <f t="shared" si="54"/>
        <v>0</v>
      </c>
      <c r="P108" s="171"/>
      <c r="Q108" s="171">
        <f t="shared" si="55"/>
        <v>0</v>
      </c>
      <c r="R108" s="182"/>
    </row>
    <row r="109" spans="1:18" ht="39">
      <c r="A109" s="178" t="s">
        <v>42</v>
      </c>
      <c r="B109" s="179" t="s">
        <v>271</v>
      </c>
      <c r="C109" s="180">
        <f t="shared" ref="C109:C135" si="89">SUM(D109:E109)</f>
        <v>200</v>
      </c>
      <c r="D109" s="180">
        <f>+G109+J109</f>
        <v>0</v>
      </c>
      <c r="E109" s="180">
        <f>+H109+K109</f>
        <v>200</v>
      </c>
      <c r="F109" s="180">
        <f t="shared" ref="F109:F135" si="90">SUM(G109:H109)</f>
        <v>0</v>
      </c>
      <c r="G109" s="180"/>
      <c r="H109" s="180"/>
      <c r="I109" s="180">
        <f t="shared" ref="I109:I131" si="91">SUM(J109:K109)</f>
        <v>200</v>
      </c>
      <c r="J109" s="180"/>
      <c r="K109" s="180">
        <v>200</v>
      </c>
      <c r="L109" s="180">
        <f t="shared" si="53"/>
        <v>0</v>
      </c>
      <c r="M109" s="180"/>
      <c r="N109" s="180">
        <v>0</v>
      </c>
      <c r="O109" s="171">
        <f t="shared" si="54"/>
        <v>0</v>
      </c>
      <c r="P109" s="171"/>
      <c r="Q109" s="171">
        <f t="shared" si="55"/>
        <v>0</v>
      </c>
      <c r="R109" s="182"/>
    </row>
    <row r="110" spans="1:18" ht="21.75" customHeight="1">
      <c r="A110" s="178">
        <v>25</v>
      </c>
      <c r="B110" s="179" t="s">
        <v>272</v>
      </c>
      <c r="C110" s="180">
        <f t="shared" ref="C110:N110" si="92">SUM(C111:C112)</f>
        <v>210</v>
      </c>
      <c r="D110" s="180">
        <f t="shared" si="92"/>
        <v>0</v>
      </c>
      <c r="E110" s="180">
        <f t="shared" si="92"/>
        <v>210</v>
      </c>
      <c r="F110" s="180">
        <f t="shared" si="92"/>
        <v>0</v>
      </c>
      <c r="G110" s="180">
        <f t="shared" si="92"/>
        <v>0</v>
      </c>
      <c r="H110" s="180">
        <f t="shared" si="92"/>
        <v>0</v>
      </c>
      <c r="I110" s="180">
        <f t="shared" si="92"/>
        <v>210</v>
      </c>
      <c r="J110" s="180">
        <f t="shared" si="92"/>
        <v>0</v>
      </c>
      <c r="K110" s="180">
        <f t="shared" si="92"/>
        <v>210</v>
      </c>
      <c r="L110" s="180">
        <f t="shared" si="53"/>
        <v>0</v>
      </c>
      <c r="M110" s="180">
        <f t="shared" si="92"/>
        <v>0</v>
      </c>
      <c r="N110" s="180">
        <f t="shared" si="92"/>
        <v>0</v>
      </c>
      <c r="O110" s="171">
        <f t="shared" si="54"/>
        <v>0</v>
      </c>
      <c r="P110" s="171"/>
      <c r="Q110" s="171">
        <f t="shared" si="55"/>
        <v>0</v>
      </c>
      <c r="R110" s="182"/>
    </row>
    <row r="111" spans="1:18" ht="39">
      <c r="A111" s="178" t="s">
        <v>42</v>
      </c>
      <c r="B111" s="179" t="s">
        <v>273</v>
      </c>
      <c r="C111" s="180">
        <f t="shared" si="89"/>
        <v>120</v>
      </c>
      <c r="D111" s="180">
        <f>+G111+J111</f>
        <v>0</v>
      </c>
      <c r="E111" s="180">
        <f>+H111+K111</f>
        <v>120</v>
      </c>
      <c r="F111" s="180">
        <f t="shared" si="90"/>
        <v>0</v>
      </c>
      <c r="G111" s="180"/>
      <c r="H111" s="180"/>
      <c r="I111" s="180">
        <f t="shared" si="91"/>
        <v>120</v>
      </c>
      <c r="J111" s="180"/>
      <c r="K111" s="180">
        <v>120</v>
      </c>
      <c r="L111" s="180">
        <f t="shared" si="53"/>
        <v>0</v>
      </c>
      <c r="M111" s="180"/>
      <c r="N111" s="180">
        <v>0</v>
      </c>
      <c r="O111" s="171">
        <f t="shared" si="54"/>
        <v>0</v>
      </c>
      <c r="P111" s="171"/>
      <c r="Q111" s="171">
        <f t="shared" si="55"/>
        <v>0</v>
      </c>
      <c r="R111" s="182"/>
    </row>
    <row r="112" spans="1:18" ht="21.75" customHeight="1">
      <c r="A112" s="178" t="s">
        <v>42</v>
      </c>
      <c r="B112" s="179" t="s">
        <v>213</v>
      </c>
      <c r="C112" s="180">
        <f t="shared" si="89"/>
        <v>90</v>
      </c>
      <c r="D112" s="180">
        <f>+G112+J112</f>
        <v>0</v>
      </c>
      <c r="E112" s="180">
        <f>+H112+K112</f>
        <v>90</v>
      </c>
      <c r="F112" s="180">
        <f t="shared" si="90"/>
        <v>0</v>
      </c>
      <c r="G112" s="180"/>
      <c r="H112" s="180"/>
      <c r="I112" s="180">
        <f t="shared" si="91"/>
        <v>90</v>
      </c>
      <c r="J112" s="180"/>
      <c r="K112" s="180">
        <v>90</v>
      </c>
      <c r="L112" s="180">
        <f t="shared" si="53"/>
        <v>0</v>
      </c>
      <c r="M112" s="180"/>
      <c r="N112" s="180">
        <v>0</v>
      </c>
      <c r="O112" s="171">
        <f t="shared" si="54"/>
        <v>0</v>
      </c>
      <c r="P112" s="171"/>
      <c r="Q112" s="171">
        <f t="shared" si="55"/>
        <v>0</v>
      </c>
      <c r="R112" s="182"/>
    </row>
    <row r="113" spans="1:18" ht="21.75" customHeight="1">
      <c r="A113" s="178">
        <v>26</v>
      </c>
      <c r="B113" s="179" t="s">
        <v>274</v>
      </c>
      <c r="C113" s="180">
        <f t="shared" ref="C113:N113" si="93">SUM(C114:C115)</f>
        <v>200</v>
      </c>
      <c r="D113" s="180">
        <f t="shared" si="93"/>
        <v>0</v>
      </c>
      <c r="E113" s="180">
        <f t="shared" si="93"/>
        <v>200</v>
      </c>
      <c r="F113" s="180">
        <f t="shared" si="93"/>
        <v>0</v>
      </c>
      <c r="G113" s="180">
        <f t="shared" si="93"/>
        <v>0</v>
      </c>
      <c r="H113" s="180">
        <f t="shared" si="93"/>
        <v>0</v>
      </c>
      <c r="I113" s="180">
        <f t="shared" si="93"/>
        <v>200</v>
      </c>
      <c r="J113" s="180">
        <f t="shared" si="93"/>
        <v>0</v>
      </c>
      <c r="K113" s="180">
        <f t="shared" si="93"/>
        <v>200</v>
      </c>
      <c r="L113" s="180">
        <f t="shared" si="53"/>
        <v>0</v>
      </c>
      <c r="M113" s="180">
        <f t="shared" si="93"/>
        <v>0</v>
      </c>
      <c r="N113" s="180">
        <f t="shared" si="93"/>
        <v>0</v>
      </c>
      <c r="O113" s="171">
        <f t="shared" si="54"/>
        <v>0</v>
      </c>
      <c r="P113" s="171"/>
      <c r="Q113" s="171">
        <f t="shared" si="55"/>
        <v>0</v>
      </c>
      <c r="R113" s="182"/>
    </row>
    <row r="114" spans="1:18" ht="52">
      <c r="A114" s="178" t="s">
        <v>42</v>
      </c>
      <c r="B114" s="179" t="s">
        <v>275</v>
      </c>
      <c r="C114" s="180">
        <f t="shared" ref="C114" si="94">SUM(D114:E114)</f>
        <v>180</v>
      </c>
      <c r="D114" s="180">
        <f>+G114+J114</f>
        <v>0</v>
      </c>
      <c r="E114" s="180">
        <f>+H114+K114</f>
        <v>180</v>
      </c>
      <c r="F114" s="180">
        <f t="shared" ref="F114" si="95">SUM(G114:H114)</f>
        <v>0</v>
      </c>
      <c r="G114" s="180"/>
      <c r="H114" s="180"/>
      <c r="I114" s="180">
        <f t="shared" ref="I114" si="96">SUM(J114:K114)</f>
        <v>180</v>
      </c>
      <c r="J114" s="180"/>
      <c r="K114" s="180">
        <v>180</v>
      </c>
      <c r="L114" s="180">
        <f t="shared" si="53"/>
        <v>0</v>
      </c>
      <c r="M114" s="180"/>
      <c r="N114" s="180">
        <v>0</v>
      </c>
      <c r="O114" s="171">
        <f t="shared" si="54"/>
        <v>0</v>
      </c>
      <c r="P114" s="171"/>
      <c r="Q114" s="171">
        <f t="shared" si="55"/>
        <v>0</v>
      </c>
      <c r="R114" s="182"/>
    </row>
    <row r="115" spans="1:18" ht="21.75" customHeight="1">
      <c r="A115" s="178" t="s">
        <v>42</v>
      </c>
      <c r="B115" s="179" t="s">
        <v>213</v>
      </c>
      <c r="C115" s="180">
        <f t="shared" si="89"/>
        <v>20</v>
      </c>
      <c r="D115" s="180">
        <f>+G115+J115</f>
        <v>0</v>
      </c>
      <c r="E115" s="180">
        <f>+H115+K115</f>
        <v>20</v>
      </c>
      <c r="F115" s="180">
        <f t="shared" si="90"/>
        <v>0</v>
      </c>
      <c r="G115" s="180"/>
      <c r="H115" s="180"/>
      <c r="I115" s="180">
        <f t="shared" si="91"/>
        <v>20</v>
      </c>
      <c r="J115" s="180"/>
      <c r="K115" s="180">
        <v>20</v>
      </c>
      <c r="L115" s="180">
        <f t="shared" si="53"/>
        <v>0</v>
      </c>
      <c r="M115" s="180"/>
      <c r="N115" s="180">
        <v>0</v>
      </c>
      <c r="O115" s="171">
        <f t="shared" si="54"/>
        <v>0</v>
      </c>
      <c r="P115" s="171"/>
      <c r="Q115" s="171">
        <f t="shared" si="55"/>
        <v>0</v>
      </c>
      <c r="R115" s="182"/>
    </row>
    <row r="116" spans="1:18" ht="21.75" customHeight="1">
      <c r="A116" s="178">
        <v>27</v>
      </c>
      <c r="B116" s="179" t="s">
        <v>276</v>
      </c>
      <c r="C116" s="180">
        <f t="shared" ref="C116:N116" si="97">C117</f>
        <v>70</v>
      </c>
      <c r="D116" s="180">
        <f t="shared" si="97"/>
        <v>0</v>
      </c>
      <c r="E116" s="180">
        <f t="shared" si="97"/>
        <v>70</v>
      </c>
      <c r="F116" s="180">
        <f t="shared" si="97"/>
        <v>0</v>
      </c>
      <c r="G116" s="180">
        <f t="shared" si="97"/>
        <v>0</v>
      </c>
      <c r="H116" s="180">
        <f t="shared" si="97"/>
        <v>0</v>
      </c>
      <c r="I116" s="180">
        <f t="shared" si="97"/>
        <v>70</v>
      </c>
      <c r="J116" s="180">
        <f t="shared" si="97"/>
        <v>0</v>
      </c>
      <c r="K116" s="180">
        <f t="shared" si="97"/>
        <v>70</v>
      </c>
      <c r="L116" s="180">
        <f t="shared" si="53"/>
        <v>0</v>
      </c>
      <c r="M116" s="180">
        <f t="shared" si="97"/>
        <v>0</v>
      </c>
      <c r="N116" s="180">
        <f t="shared" si="97"/>
        <v>0</v>
      </c>
      <c r="O116" s="171">
        <f t="shared" si="54"/>
        <v>0</v>
      </c>
      <c r="P116" s="171"/>
      <c r="Q116" s="171">
        <f t="shared" si="55"/>
        <v>0</v>
      </c>
      <c r="R116" s="182"/>
    </row>
    <row r="117" spans="1:18" ht="21.75" customHeight="1">
      <c r="A117" s="178" t="s">
        <v>42</v>
      </c>
      <c r="B117" s="179" t="s">
        <v>213</v>
      </c>
      <c r="C117" s="180">
        <f t="shared" ref="C117" si="98">SUM(D117:E117)</f>
        <v>70</v>
      </c>
      <c r="D117" s="180">
        <f>+G117+J117</f>
        <v>0</v>
      </c>
      <c r="E117" s="180">
        <f>+H117+K117</f>
        <v>70</v>
      </c>
      <c r="F117" s="180">
        <f t="shared" ref="F117" si="99">SUM(G117:H117)</f>
        <v>0</v>
      </c>
      <c r="G117" s="180"/>
      <c r="H117" s="180"/>
      <c r="I117" s="180">
        <f t="shared" ref="I117" si="100">SUM(J117:K117)</f>
        <v>70</v>
      </c>
      <c r="J117" s="180"/>
      <c r="K117" s="180">
        <v>70</v>
      </c>
      <c r="L117" s="180">
        <f t="shared" si="53"/>
        <v>0</v>
      </c>
      <c r="M117" s="180"/>
      <c r="N117" s="180">
        <v>0</v>
      </c>
      <c r="O117" s="171">
        <f t="shared" si="54"/>
        <v>0</v>
      </c>
      <c r="P117" s="171"/>
      <c r="Q117" s="171">
        <f t="shared" si="55"/>
        <v>0</v>
      </c>
      <c r="R117" s="182"/>
    </row>
    <row r="118" spans="1:18" ht="21.75" customHeight="1">
      <c r="A118" s="178">
        <v>28</v>
      </c>
      <c r="B118" s="179" t="s">
        <v>277</v>
      </c>
      <c r="C118" s="180">
        <f t="shared" ref="C118:N118" si="101">C119</f>
        <v>70</v>
      </c>
      <c r="D118" s="180">
        <f t="shared" si="101"/>
        <v>0</v>
      </c>
      <c r="E118" s="180">
        <f t="shared" si="101"/>
        <v>70</v>
      </c>
      <c r="F118" s="180">
        <f t="shared" si="101"/>
        <v>0</v>
      </c>
      <c r="G118" s="180">
        <f t="shared" si="101"/>
        <v>0</v>
      </c>
      <c r="H118" s="180">
        <f t="shared" si="101"/>
        <v>0</v>
      </c>
      <c r="I118" s="180">
        <f t="shared" si="101"/>
        <v>70</v>
      </c>
      <c r="J118" s="180">
        <f t="shared" si="101"/>
        <v>0</v>
      </c>
      <c r="K118" s="180">
        <f t="shared" si="101"/>
        <v>70</v>
      </c>
      <c r="L118" s="180">
        <f t="shared" si="53"/>
        <v>0</v>
      </c>
      <c r="M118" s="180">
        <f t="shared" si="101"/>
        <v>0</v>
      </c>
      <c r="N118" s="180">
        <f t="shared" si="101"/>
        <v>0</v>
      </c>
      <c r="O118" s="171">
        <f t="shared" si="54"/>
        <v>0</v>
      </c>
      <c r="P118" s="171"/>
      <c r="Q118" s="171">
        <f t="shared" si="55"/>
        <v>0</v>
      </c>
      <c r="R118" s="182"/>
    </row>
    <row r="119" spans="1:18" ht="21.75" customHeight="1">
      <c r="A119" s="178" t="s">
        <v>42</v>
      </c>
      <c r="B119" s="179" t="s">
        <v>213</v>
      </c>
      <c r="C119" s="180">
        <f t="shared" si="89"/>
        <v>70</v>
      </c>
      <c r="D119" s="180">
        <f>+G119+J119</f>
        <v>0</v>
      </c>
      <c r="E119" s="180">
        <f>+H119+K119</f>
        <v>70</v>
      </c>
      <c r="F119" s="180">
        <f t="shared" si="90"/>
        <v>0</v>
      </c>
      <c r="G119" s="180"/>
      <c r="H119" s="180"/>
      <c r="I119" s="180">
        <f t="shared" si="91"/>
        <v>70</v>
      </c>
      <c r="J119" s="180"/>
      <c r="K119" s="180">
        <v>70</v>
      </c>
      <c r="L119" s="180">
        <f t="shared" si="53"/>
        <v>0</v>
      </c>
      <c r="M119" s="180"/>
      <c r="N119" s="180">
        <v>0</v>
      </c>
      <c r="O119" s="171">
        <f t="shared" si="54"/>
        <v>0</v>
      </c>
      <c r="P119" s="171"/>
      <c r="Q119" s="171">
        <f t="shared" si="55"/>
        <v>0</v>
      </c>
      <c r="R119" s="182"/>
    </row>
    <row r="120" spans="1:18" ht="21.75" customHeight="1">
      <c r="A120" s="178">
        <v>29</v>
      </c>
      <c r="B120" s="179" t="s">
        <v>278</v>
      </c>
      <c r="C120" s="180">
        <f t="shared" ref="C120:N120" si="102">C121</f>
        <v>90</v>
      </c>
      <c r="D120" s="180">
        <f t="shared" si="102"/>
        <v>0</v>
      </c>
      <c r="E120" s="180">
        <f t="shared" si="102"/>
        <v>90</v>
      </c>
      <c r="F120" s="180">
        <f t="shared" si="102"/>
        <v>0</v>
      </c>
      <c r="G120" s="180">
        <f t="shared" si="102"/>
        <v>0</v>
      </c>
      <c r="H120" s="180">
        <f t="shared" si="102"/>
        <v>0</v>
      </c>
      <c r="I120" s="180">
        <f t="shared" si="102"/>
        <v>90</v>
      </c>
      <c r="J120" s="180">
        <f t="shared" si="102"/>
        <v>0</v>
      </c>
      <c r="K120" s="180">
        <f t="shared" si="102"/>
        <v>90</v>
      </c>
      <c r="L120" s="180">
        <f t="shared" si="53"/>
        <v>0</v>
      </c>
      <c r="M120" s="180">
        <f t="shared" si="102"/>
        <v>0</v>
      </c>
      <c r="N120" s="180">
        <f t="shared" si="102"/>
        <v>0</v>
      </c>
      <c r="O120" s="171">
        <f t="shared" si="54"/>
        <v>0</v>
      </c>
      <c r="P120" s="171"/>
      <c r="Q120" s="171">
        <f t="shared" si="55"/>
        <v>0</v>
      </c>
      <c r="R120" s="182"/>
    </row>
    <row r="121" spans="1:18" ht="21.75" customHeight="1">
      <c r="A121" s="178" t="s">
        <v>42</v>
      </c>
      <c r="B121" s="179" t="s">
        <v>213</v>
      </c>
      <c r="C121" s="180">
        <f t="shared" ref="C121" si="103">SUM(D121:E121)</f>
        <v>90</v>
      </c>
      <c r="D121" s="180">
        <f>+G121+J121</f>
        <v>0</v>
      </c>
      <c r="E121" s="180">
        <f>+H121+K121</f>
        <v>90</v>
      </c>
      <c r="F121" s="180">
        <f t="shared" ref="F121" si="104">SUM(G121:H121)</f>
        <v>0</v>
      </c>
      <c r="G121" s="180"/>
      <c r="H121" s="180"/>
      <c r="I121" s="180">
        <f t="shared" ref="I121" si="105">SUM(J121:K121)</f>
        <v>90</v>
      </c>
      <c r="J121" s="180"/>
      <c r="K121" s="180">
        <v>90</v>
      </c>
      <c r="L121" s="180">
        <f t="shared" si="53"/>
        <v>0</v>
      </c>
      <c r="M121" s="180"/>
      <c r="N121" s="180">
        <v>0</v>
      </c>
      <c r="O121" s="171">
        <f t="shared" si="54"/>
        <v>0</v>
      </c>
      <c r="P121" s="171"/>
      <c r="Q121" s="171">
        <f t="shared" si="55"/>
        <v>0</v>
      </c>
      <c r="R121" s="182"/>
    </row>
    <row r="122" spans="1:18" ht="21.75" customHeight="1">
      <c r="A122" s="178">
        <v>30</v>
      </c>
      <c r="B122" s="179" t="s">
        <v>279</v>
      </c>
      <c r="C122" s="180">
        <f t="shared" ref="C122:N122" si="106">C123</f>
        <v>90</v>
      </c>
      <c r="D122" s="180">
        <f t="shared" si="106"/>
        <v>0</v>
      </c>
      <c r="E122" s="180">
        <f t="shared" si="106"/>
        <v>90</v>
      </c>
      <c r="F122" s="180">
        <f t="shared" si="106"/>
        <v>0</v>
      </c>
      <c r="G122" s="180">
        <f t="shared" si="106"/>
        <v>0</v>
      </c>
      <c r="H122" s="180">
        <f t="shared" si="106"/>
        <v>0</v>
      </c>
      <c r="I122" s="180">
        <f t="shared" si="106"/>
        <v>90</v>
      </c>
      <c r="J122" s="180">
        <f t="shared" si="106"/>
        <v>0</v>
      </c>
      <c r="K122" s="180">
        <f t="shared" si="106"/>
        <v>90</v>
      </c>
      <c r="L122" s="180">
        <f t="shared" si="53"/>
        <v>0</v>
      </c>
      <c r="M122" s="180">
        <f t="shared" si="106"/>
        <v>0</v>
      </c>
      <c r="N122" s="180">
        <f t="shared" si="106"/>
        <v>0</v>
      </c>
      <c r="O122" s="171">
        <f t="shared" si="54"/>
        <v>0</v>
      </c>
      <c r="P122" s="171"/>
      <c r="Q122" s="171">
        <f t="shared" si="55"/>
        <v>0</v>
      </c>
      <c r="R122" s="182"/>
    </row>
    <row r="123" spans="1:18" ht="21.75" customHeight="1">
      <c r="A123" s="178" t="s">
        <v>42</v>
      </c>
      <c r="B123" s="179" t="s">
        <v>213</v>
      </c>
      <c r="C123" s="180">
        <f t="shared" si="89"/>
        <v>90</v>
      </c>
      <c r="D123" s="180">
        <f>+G123+J123</f>
        <v>0</v>
      </c>
      <c r="E123" s="180">
        <f>+H123+K123</f>
        <v>90</v>
      </c>
      <c r="F123" s="180">
        <f t="shared" si="90"/>
        <v>0</v>
      </c>
      <c r="G123" s="180"/>
      <c r="H123" s="180"/>
      <c r="I123" s="180">
        <f t="shared" si="91"/>
        <v>90</v>
      </c>
      <c r="J123" s="180"/>
      <c r="K123" s="180">
        <v>90</v>
      </c>
      <c r="L123" s="180">
        <f t="shared" si="53"/>
        <v>0</v>
      </c>
      <c r="M123" s="180"/>
      <c r="N123" s="180">
        <v>0</v>
      </c>
      <c r="O123" s="171">
        <f t="shared" si="54"/>
        <v>0</v>
      </c>
      <c r="P123" s="171"/>
      <c r="Q123" s="171">
        <f t="shared" si="55"/>
        <v>0</v>
      </c>
      <c r="R123" s="182"/>
    </row>
    <row r="124" spans="1:18" ht="21.75" customHeight="1">
      <c r="A124" s="178">
        <v>31</v>
      </c>
      <c r="B124" s="179" t="s">
        <v>280</v>
      </c>
      <c r="C124" s="180">
        <f t="shared" ref="C124:N124" si="107">C125</f>
        <v>90</v>
      </c>
      <c r="D124" s="180">
        <f t="shared" si="107"/>
        <v>0</v>
      </c>
      <c r="E124" s="180">
        <f t="shared" si="107"/>
        <v>90</v>
      </c>
      <c r="F124" s="180">
        <f t="shared" si="107"/>
        <v>0</v>
      </c>
      <c r="G124" s="180">
        <f t="shared" si="107"/>
        <v>0</v>
      </c>
      <c r="H124" s="180">
        <f t="shared" si="107"/>
        <v>0</v>
      </c>
      <c r="I124" s="180">
        <f t="shared" si="107"/>
        <v>90</v>
      </c>
      <c r="J124" s="180">
        <f t="shared" si="107"/>
        <v>0</v>
      </c>
      <c r="K124" s="180">
        <f t="shared" si="107"/>
        <v>90</v>
      </c>
      <c r="L124" s="180">
        <f t="shared" si="53"/>
        <v>0</v>
      </c>
      <c r="M124" s="180">
        <f t="shared" si="107"/>
        <v>0</v>
      </c>
      <c r="N124" s="180">
        <f t="shared" si="107"/>
        <v>0</v>
      </c>
      <c r="O124" s="171">
        <f t="shared" si="54"/>
        <v>0</v>
      </c>
      <c r="P124" s="171"/>
      <c r="Q124" s="171">
        <f t="shared" si="55"/>
        <v>0</v>
      </c>
      <c r="R124" s="182"/>
    </row>
    <row r="125" spans="1:18" ht="21.75" customHeight="1">
      <c r="A125" s="178" t="s">
        <v>42</v>
      </c>
      <c r="B125" s="179" t="s">
        <v>213</v>
      </c>
      <c r="C125" s="180">
        <f t="shared" ref="C125" si="108">SUM(D125:E125)</f>
        <v>90</v>
      </c>
      <c r="D125" s="180">
        <f>+G125+J125</f>
        <v>0</v>
      </c>
      <c r="E125" s="180">
        <f>+H125+K125</f>
        <v>90</v>
      </c>
      <c r="F125" s="180">
        <f t="shared" ref="F125" si="109">SUM(G125:H125)</f>
        <v>0</v>
      </c>
      <c r="G125" s="180"/>
      <c r="H125" s="180"/>
      <c r="I125" s="180">
        <f t="shared" ref="I125" si="110">SUM(J125:K125)</f>
        <v>90</v>
      </c>
      <c r="J125" s="180"/>
      <c r="K125" s="180">
        <v>90</v>
      </c>
      <c r="L125" s="180">
        <f t="shared" si="53"/>
        <v>0</v>
      </c>
      <c r="M125" s="180"/>
      <c r="N125" s="180">
        <v>0</v>
      </c>
      <c r="O125" s="171">
        <f t="shared" si="54"/>
        <v>0</v>
      </c>
      <c r="P125" s="171"/>
      <c r="Q125" s="171">
        <f t="shared" si="55"/>
        <v>0</v>
      </c>
      <c r="R125" s="182"/>
    </row>
    <row r="126" spans="1:18" ht="20.25" customHeight="1">
      <c r="A126" s="178">
        <v>32</v>
      </c>
      <c r="B126" s="179" t="s">
        <v>281</v>
      </c>
      <c r="C126" s="180">
        <f t="shared" ref="C126:N126" si="111">C127</f>
        <v>110</v>
      </c>
      <c r="D126" s="180">
        <f t="shared" si="111"/>
        <v>0</v>
      </c>
      <c r="E126" s="180">
        <f t="shared" si="111"/>
        <v>110</v>
      </c>
      <c r="F126" s="180">
        <f t="shared" si="111"/>
        <v>0</v>
      </c>
      <c r="G126" s="180">
        <f t="shared" si="111"/>
        <v>0</v>
      </c>
      <c r="H126" s="180">
        <f t="shared" si="111"/>
        <v>0</v>
      </c>
      <c r="I126" s="180">
        <f t="shared" si="111"/>
        <v>110</v>
      </c>
      <c r="J126" s="180">
        <f t="shared" si="111"/>
        <v>0</v>
      </c>
      <c r="K126" s="180">
        <f t="shared" si="111"/>
        <v>110</v>
      </c>
      <c r="L126" s="180">
        <f t="shared" si="53"/>
        <v>0</v>
      </c>
      <c r="M126" s="180">
        <f t="shared" si="111"/>
        <v>0</v>
      </c>
      <c r="N126" s="180">
        <f t="shared" si="111"/>
        <v>0</v>
      </c>
      <c r="O126" s="171">
        <f t="shared" si="54"/>
        <v>0</v>
      </c>
      <c r="P126" s="171"/>
      <c r="Q126" s="171">
        <f t="shared" si="55"/>
        <v>0</v>
      </c>
      <c r="R126" s="182"/>
    </row>
    <row r="127" spans="1:18" ht="21.75" customHeight="1">
      <c r="A127" s="178" t="s">
        <v>42</v>
      </c>
      <c r="B127" s="179" t="s">
        <v>213</v>
      </c>
      <c r="C127" s="180">
        <f t="shared" si="89"/>
        <v>110</v>
      </c>
      <c r="D127" s="180">
        <f>+G127+J127</f>
        <v>0</v>
      </c>
      <c r="E127" s="180">
        <f>+H127+K127</f>
        <v>110</v>
      </c>
      <c r="F127" s="180">
        <f t="shared" si="90"/>
        <v>0</v>
      </c>
      <c r="G127" s="180"/>
      <c r="H127" s="180"/>
      <c r="I127" s="180">
        <f t="shared" si="91"/>
        <v>110</v>
      </c>
      <c r="J127" s="180"/>
      <c r="K127" s="180">
        <v>110</v>
      </c>
      <c r="L127" s="180">
        <f t="shared" si="53"/>
        <v>0</v>
      </c>
      <c r="M127" s="180"/>
      <c r="N127" s="180">
        <v>0</v>
      </c>
      <c r="O127" s="171">
        <f t="shared" si="54"/>
        <v>0</v>
      </c>
      <c r="P127" s="171"/>
      <c r="Q127" s="171">
        <f t="shared" si="55"/>
        <v>0</v>
      </c>
      <c r="R127" s="182"/>
    </row>
    <row r="128" spans="1:18" ht="19.5" customHeight="1">
      <c r="A128" s="178">
        <v>33</v>
      </c>
      <c r="B128" s="179" t="s">
        <v>282</v>
      </c>
      <c r="C128" s="180">
        <f t="shared" ref="C128:N128" si="112">C129</f>
        <v>110</v>
      </c>
      <c r="D128" s="180">
        <f t="shared" si="112"/>
        <v>0</v>
      </c>
      <c r="E128" s="180">
        <f t="shared" si="112"/>
        <v>110</v>
      </c>
      <c r="F128" s="180">
        <f t="shared" si="112"/>
        <v>0</v>
      </c>
      <c r="G128" s="180">
        <f t="shared" si="112"/>
        <v>0</v>
      </c>
      <c r="H128" s="180">
        <f t="shared" si="112"/>
        <v>0</v>
      </c>
      <c r="I128" s="180">
        <f t="shared" si="112"/>
        <v>110</v>
      </c>
      <c r="J128" s="180">
        <f t="shared" si="112"/>
        <v>0</v>
      </c>
      <c r="K128" s="180">
        <f t="shared" si="112"/>
        <v>110</v>
      </c>
      <c r="L128" s="180">
        <f t="shared" si="53"/>
        <v>0</v>
      </c>
      <c r="M128" s="180">
        <f t="shared" si="112"/>
        <v>0</v>
      </c>
      <c r="N128" s="180">
        <f t="shared" si="112"/>
        <v>0</v>
      </c>
      <c r="O128" s="171">
        <f t="shared" si="54"/>
        <v>0</v>
      </c>
      <c r="P128" s="171"/>
      <c r="Q128" s="171">
        <f t="shared" si="55"/>
        <v>0</v>
      </c>
      <c r="R128" s="182"/>
    </row>
    <row r="129" spans="1:18" ht="21.75" customHeight="1">
      <c r="A129" s="178" t="s">
        <v>42</v>
      </c>
      <c r="B129" s="179" t="s">
        <v>213</v>
      </c>
      <c r="C129" s="180">
        <f t="shared" ref="C129" si="113">SUM(D129:E129)</f>
        <v>110</v>
      </c>
      <c r="D129" s="180">
        <f>+G129+J129</f>
        <v>0</v>
      </c>
      <c r="E129" s="180">
        <f>+H129+K129</f>
        <v>110</v>
      </c>
      <c r="F129" s="180">
        <f t="shared" ref="F129" si="114">SUM(G129:H129)</f>
        <v>0</v>
      </c>
      <c r="G129" s="180"/>
      <c r="H129" s="180"/>
      <c r="I129" s="180">
        <f t="shared" ref="I129" si="115">SUM(J129:K129)</f>
        <v>110</v>
      </c>
      <c r="J129" s="180"/>
      <c r="K129" s="180">
        <v>110</v>
      </c>
      <c r="L129" s="180">
        <f t="shared" si="53"/>
        <v>0</v>
      </c>
      <c r="M129" s="180"/>
      <c r="N129" s="180">
        <v>0</v>
      </c>
      <c r="O129" s="171">
        <f t="shared" si="54"/>
        <v>0</v>
      </c>
      <c r="P129" s="171"/>
      <c r="Q129" s="171">
        <f t="shared" si="55"/>
        <v>0</v>
      </c>
      <c r="R129" s="182"/>
    </row>
    <row r="130" spans="1:18" ht="21.75" customHeight="1">
      <c r="A130" s="178">
        <v>34</v>
      </c>
      <c r="B130" s="179" t="s">
        <v>283</v>
      </c>
      <c r="C130" s="180">
        <f t="shared" ref="C130:N130" si="116">C131</f>
        <v>20</v>
      </c>
      <c r="D130" s="180">
        <f t="shared" si="116"/>
        <v>0</v>
      </c>
      <c r="E130" s="180">
        <f t="shared" si="116"/>
        <v>20</v>
      </c>
      <c r="F130" s="180">
        <f t="shared" si="116"/>
        <v>0</v>
      </c>
      <c r="G130" s="180">
        <f t="shared" si="116"/>
        <v>0</v>
      </c>
      <c r="H130" s="180">
        <f t="shared" si="116"/>
        <v>0</v>
      </c>
      <c r="I130" s="180">
        <f t="shared" si="116"/>
        <v>20</v>
      </c>
      <c r="J130" s="180">
        <f t="shared" si="116"/>
        <v>0</v>
      </c>
      <c r="K130" s="180">
        <f t="shared" si="116"/>
        <v>20</v>
      </c>
      <c r="L130" s="180">
        <f t="shared" si="53"/>
        <v>0</v>
      </c>
      <c r="M130" s="180">
        <f t="shared" si="116"/>
        <v>0</v>
      </c>
      <c r="N130" s="180">
        <f t="shared" si="116"/>
        <v>0</v>
      </c>
      <c r="O130" s="171">
        <f t="shared" si="54"/>
        <v>0</v>
      </c>
      <c r="P130" s="171"/>
      <c r="Q130" s="171">
        <f t="shared" si="55"/>
        <v>0</v>
      </c>
      <c r="R130" s="182"/>
    </row>
    <row r="131" spans="1:18" ht="21.75" customHeight="1">
      <c r="A131" s="178" t="s">
        <v>42</v>
      </c>
      <c r="B131" s="179" t="s">
        <v>213</v>
      </c>
      <c r="C131" s="180">
        <f t="shared" si="89"/>
        <v>20</v>
      </c>
      <c r="D131" s="180">
        <f>+G131+J131</f>
        <v>0</v>
      </c>
      <c r="E131" s="180">
        <f>+H131+K131</f>
        <v>20</v>
      </c>
      <c r="F131" s="180">
        <f t="shared" si="90"/>
        <v>0</v>
      </c>
      <c r="G131" s="180"/>
      <c r="H131" s="180"/>
      <c r="I131" s="180">
        <f t="shared" si="91"/>
        <v>20</v>
      </c>
      <c r="J131" s="180"/>
      <c r="K131" s="180">
        <v>20</v>
      </c>
      <c r="L131" s="180">
        <f t="shared" si="53"/>
        <v>0</v>
      </c>
      <c r="M131" s="180"/>
      <c r="N131" s="180">
        <v>0</v>
      </c>
      <c r="O131" s="171">
        <f t="shared" si="54"/>
        <v>0</v>
      </c>
      <c r="P131" s="171"/>
      <c r="Q131" s="171">
        <f t="shared" si="55"/>
        <v>0</v>
      </c>
      <c r="R131" s="182"/>
    </row>
    <row r="132" spans="1:18" ht="21.75" customHeight="1">
      <c r="A132" s="178">
        <v>35</v>
      </c>
      <c r="B132" s="179" t="s">
        <v>284</v>
      </c>
      <c r="C132" s="180">
        <f t="shared" ref="C132:N132" si="117">C133</f>
        <v>20</v>
      </c>
      <c r="D132" s="180">
        <f t="shared" si="117"/>
        <v>0</v>
      </c>
      <c r="E132" s="180">
        <f t="shared" si="117"/>
        <v>20</v>
      </c>
      <c r="F132" s="180">
        <f t="shared" si="117"/>
        <v>0</v>
      </c>
      <c r="G132" s="180">
        <f t="shared" si="117"/>
        <v>0</v>
      </c>
      <c r="H132" s="180">
        <f t="shared" si="117"/>
        <v>0</v>
      </c>
      <c r="I132" s="180">
        <f t="shared" si="117"/>
        <v>20</v>
      </c>
      <c r="J132" s="180">
        <f t="shared" si="117"/>
        <v>0</v>
      </c>
      <c r="K132" s="180">
        <f t="shared" si="117"/>
        <v>20</v>
      </c>
      <c r="L132" s="180">
        <f t="shared" si="53"/>
        <v>0</v>
      </c>
      <c r="M132" s="180">
        <f t="shared" si="117"/>
        <v>0</v>
      </c>
      <c r="N132" s="180">
        <f t="shared" si="117"/>
        <v>0</v>
      </c>
      <c r="O132" s="171">
        <f t="shared" si="54"/>
        <v>0</v>
      </c>
      <c r="P132" s="171"/>
      <c r="Q132" s="171">
        <f t="shared" si="55"/>
        <v>0</v>
      </c>
      <c r="R132" s="182"/>
    </row>
    <row r="133" spans="1:18" ht="21.75" customHeight="1">
      <c r="A133" s="178" t="s">
        <v>42</v>
      </c>
      <c r="B133" s="179" t="s">
        <v>213</v>
      </c>
      <c r="C133" s="180">
        <f t="shared" ref="C133" si="118">SUM(D133:E133)</f>
        <v>20</v>
      </c>
      <c r="D133" s="180">
        <f>+G133+J133</f>
        <v>0</v>
      </c>
      <c r="E133" s="180">
        <f>+H133+K133</f>
        <v>20</v>
      </c>
      <c r="F133" s="180">
        <f t="shared" ref="F133" si="119">SUM(G133:H133)</f>
        <v>0</v>
      </c>
      <c r="G133" s="180"/>
      <c r="H133" s="180"/>
      <c r="I133" s="180">
        <f t="shared" ref="I133" si="120">SUM(J133:K133)</f>
        <v>20</v>
      </c>
      <c r="J133" s="180"/>
      <c r="K133" s="180">
        <v>20</v>
      </c>
      <c r="L133" s="180">
        <f t="shared" si="53"/>
        <v>0</v>
      </c>
      <c r="M133" s="180"/>
      <c r="N133" s="180">
        <v>0</v>
      </c>
      <c r="O133" s="171">
        <f t="shared" si="54"/>
        <v>0</v>
      </c>
      <c r="P133" s="171"/>
      <c r="Q133" s="171">
        <f t="shared" si="55"/>
        <v>0</v>
      </c>
      <c r="R133" s="182"/>
    </row>
    <row r="134" spans="1:18" ht="21.75" customHeight="1">
      <c r="A134" s="178">
        <v>36</v>
      </c>
      <c r="B134" s="179" t="s">
        <v>285</v>
      </c>
      <c r="C134" s="180">
        <f t="shared" ref="C134:N134" si="121">C135</f>
        <v>20</v>
      </c>
      <c r="D134" s="180">
        <f t="shared" si="121"/>
        <v>0</v>
      </c>
      <c r="E134" s="180">
        <f t="shared" si="121"/>
        <v>20</v>
      </c>
      <c r="F134" s="180">
        <f t="shared" si="121"/>
        <v>0</v>
      </c>
      <c r="G134" s="180">
        <f t="shared" si="121"/>
        <v>0</v>
      </c>
      <c r="H134" s="180">
        <f t="shared" si="121"/>
        <v>0</v>
      </c>
      <c r="I134" s="180">
        <f t="shared" si="121"/>
        <v>20</v>
      </c>
      <c r="J134" s="180">
        <f t="shared" si="121"/>
        <v>0</v>
      </c>
      <c r="K134" s="180">
        <f t="shared" si="121"/>
        <v>20</v>
      </c>
      <c r="L134" s="180">
        <f t="shared" si="53"/>
        <v>20</v>
      </c>
      <c r="M134" s="180">
        <f t="shared" si="121"/>
        <v>0</v>
      </c>
      <c r="N134" s="180">
        <f t="shared" si="121"/>
        <v>20</v>
      </c>
      <c r="O134" s="171">
        <f t="shared" si="54"/>
        <v>1</v>
      </c>
      <c r="P134" s="171"/>
      <c r="Q134" s="171">
        <f t="shared" si="55"/>
        <v>1</v>
      </c>
      <c r="R134" s="182"/>
    </row>
    <row r="135" spans="1:18" ht="21.75" customHeight="1">
      <c r="A135" s="178" t="s">
        <v>42</v>
      </c>
      <c r="B135" s="179" t="s">
        <v>213</v>
      </c>
      <c r="C135" s="180">
        <f t="shared" si="89"/>
        <v>20</v>
      </c>
      <c r="D135" s="180">
        <f>+G135+J135</f>
        <v>0</v>
      </c>
      <c r="E135" s="180">
        <f>+H135+K135</f>
        <v>20</v>
      </c>
      <c r="F135" s="180">
        <f t="shared" si="90"/>
        <v>0</v>
      </c>
      <c r="G135" s="180"/>
      <c r="H135" s="180"/>
      <c r="I135" s="180">
        <f t="shared" ref="I135" si="122">SUM(J135:K135)</f>
        <v>20</v>
      </c>
      <c r="J135" s="180"/>
      <c r="K135" s="180">
        <v>20</v>
      </c>
      <c r="L135" s="180">
        <f t="shared" si="53"/>
        <v>20</v>
      </c>
      <c r="M135" s="180"/>
      <c r="N135" s="180">
        <v>20</v>
      </c>
      <c r="O135" s="171">
        <f t="shared" si="54"/>
        <v>1</v>
      </c>
      <c r="P135" s="171"/>
      <c r="Q135" s="171">
        <f t="shared" si="55"/>
        <v>1</v>
      </c>
      <c r="R135" s="182"/>
    </row>
    <row r="136" spans="1:18" ht="21.75" customHeight="1">
      <c r="A136" s="178">
        <v>37</v>
      </c>
      <c r="B136" s="179" t="s">
        <v>286</v>
      </c>
      <c r="C136" s="180">
        <f t="shared" ref="C136:N136" si="123">C137</f>
        <v>20</v>
      </c>
      <c r="D136" s="180">
        <f t="shared" si="123"/>
        <v>0</v>
      </c>
      <c r="E136" s="180">
        <f t="shared" si="123"/>
        <v>20</v>
      </c>
      <c r="F136" s="180">
        <f t="shared" si="123"/>
        <v>0</v>
      </c>
      <c r="G136" s="180">
        <f t="shared" si="123"/>
        <v>0</v>
      </c>
      <c r="H136" s="180">
        <f t="shared" si="123"/>
        <v>0</v>
      </c>
      <c r="I136" s="180">
        <f t="shared" si="123"/>
        <v>20</v>
      </c>
      <c r="J136" s="180">
        <f t="shared" si="123"/>
        <v>0</v>
      </c>
      <c r="K136" s="180">
        <f t="shared" si="123"/>
        <v>20</v>
      </c>
      <c r="L136" s="180">
        <f t="shared" si="53"/>
        <v>20</v>
      </c>
      <c r="M136" s="180">
        <f t="shared" si="123"/>
        <v>0</v>
      </c>
      <c r="N136" s="180">
        <f t="shared" si="123"/>
        <v>20</v>
      </c>
      <c r="O136" s="171">
        <f t="shared" si="54"/>
        <v>1</v>
      </c>
      <c r="P136" s="171"/>
      <c r="Q136" s="171">
        <f t="shared" si="55"/>
        <v>1</v>
      </c>
      <c r="R136" s="182"/>
    </row>
    <row r="137" spans="1:18" ht="21.75" customHeight="1">
      <c r="A137" s="178" t="s">
        <v>42</v>
      </c>
      <c r="B137" s="179" t="s">
        <v>213</v>
      </c>
      <c r="C137" s="180">
        <f t="shared" ref="C137" si="124">SUM(D137:E137)</f>
        <v>20</v>
      </c>
      <c r="D137" s="180">
        <f>+G137+J137</f>
        <v>0</v>
      </c>
      <c r="E137" s="180">
        <f>+H137+K137</f>
        <v>20</v>
      </c>
      <c r="F137" s="180">
        <f t="shared" ref="F137" si="125">SUM(G137:H137)</f>
        <v>0</v>
      </c>
      <c r="G137" s="180"/>
      <c r="H137" s="180"/>
      <c r="I137" s="180">
        <f t="shared" ref="I137" si="126">SUM(J137:K137)</f>
        <v>20</v>
      </c>
      <c r="J137" s="180"/>
      <c r="K137" s="180">
        <v>20</v>
      </c>
      <c r="L137" s="180">
        <f t="shared" si="53"/>
        <v>20</v>
      </c>
      <c r="M137" s="180"/>
      <c r="N137" s="180">
        <v>20</v>
      </c>
      <c r="O137" s="171">
        <f t="shared" si="54"/>
        <v>1</v>
      </c>
      <c r="P137" s="171"/>
      <c r="Q137" s="171">
        <f t="shared" si="55"/>
        <v>1</v>
      </c>
      <c r="R137" s="182"/>
    </row>
    <row r="138" spans="1:18" s="167" customFormat="1" ht="21.75" customHeight="1">
      <c r="A138" s="173" t="s">
        <v>25</v>
      </c>
      <c r="B138" s="183" t="s">
        <v>287</v>
      </c>
      <c r="C138" s="175">
        <f>C139+C140+C141+C142+C143+C144+C145+C146+C147+C148+C149+C150+C151</f>
        <v>545206</v>
      </c>
      <c r="D138" s="175">
        <f t="shared" ref="D138:N138" si="127">D139+D140+D141+D142+D143+D144+D145+D146+D147+D148+D149+D150+D151</f>
        <v>445971</v>
      </c>
      <c r="E138" s="175">
        <f t="shared" si="127"/>
        <v>99235</v>
      </c>
      <c r="F138" s="175">
        <f t="shared" si="127"/>
        <v>15280</v>
      </c>
      <c r="G138" s="175">
        <f t="shared" si="127"/>
        <v>15280</v>
      </c>
      <c r="H138" s="175">
        <f t="shared" si="127"/>
        <v>0</v>
      </c>
      <c r="I138" s="175">
        <f t="shared" si="127"/>
        <v>529926</v>
      </c>
      <c r="J138" s="175">
        <f t="shared" si="127"/>
        <v>430691</v>
      </c>
      <c r="K138" s="175">
        <f t="shared" si="127"/>
        <v>99235</v>
      </c>
      <c r="L138" s="175">
        <f t="shared" si="127"/>
        <v>213439.38219999996</v>
      </c>
      <c r="M138" s="175">
        <f t="shared" si="127"/>
        <v>199909.23319999999</v>
      </c>
      <c r="N138" s="175">
        <f t="shared" si="127"/>
        <v>13530.149000000001</v>
      </c>
      <c r="O138" s="176">
        <f t="shared" si="54"/>
        <v>0.39148392020630729</v>
      </c>
      <c r="P138" s="176">
        <f t="shared" si="54"/>
        <v>0.44825612696789696</v>
      </c>
      <c r="Q138" s="176">
        <f t="shared" si="55"/>
        <v>0.13634452562100066</v>
      </c>
      <c r="R138" s="184"/>
    </row>
    <row r="139" spans="1:18" ht="21.75" customHeight="1">
      <c r="A139" s="178">
        <v>1</v>
      </c>
      <c r="B139" s="179" t="s">
        <v>61</v>
      </c>
      <c r="C139" s="180">
        <f t="shared" ref="C139:C151" si="128">SUM(D139:E139)</f>
        <v>65083</v>
      </c>
      <c r="D139" s="180">
        <f>+G139+J139</f>
        <v>53828</v>
      </c>
      <c r="E139" s="180">
        <f>+H139+K139</f>
        <v>11255</v>
      </c>
      <c r="F139" s="180">
        <f>SUM(G139:H139)</f>
        <v>0</v>
      </c>
      <c r="G139" s="180"/>
      <c r="H139" s="180"/>
      <c r="I139" s="180">
        <f t="shared" ref="I139:I151" si="129">SUM(J139:K139)</f>
        <v>65083</v>
      </c>
      <c r="J139" s="180">
        <v>53828</v>
      </c>
      <c r="K139" s="180">
        <v>11255</v>
      </c>
      <c r="L139" s="180">
        <f t="shared" ref="L139:L151" si="130">SUM(M139:N139)</f>
        <v>34727.778999999995</v>
      </c>
      <c r="M139" s="180">
        <v>32828.180999999997</v>
      </c>
      <c r="N139" s="180">
        <v>1899.598</v>
      </c>
      <c r="O139" s="171">
        <f t="shared" ref="O139:Q154" si="131">L139/C139</f>
        <v>0.53359216692531064</v>
      </c>
      <c r="P139" s="171">
        <f t="shared" si="131"/>
        <v>0.60987183250352972</v>
      </c>
      <c r="Q139" s="171">
        <f t="shared" si="55"/>
        <v>0.16877814304753441</v>
      </c>
      <c r="R139" s="182"/>
    </row>
    <row r="140" spans="1:18" ht="21.75" customHeight="1">
      <c r="A140" s="178">
        <v>2</v>
      </c>
      <c r="B140" s="179" t="s">
        <v>84</v>
      </c>
      <c r="C140" s="180">
        <f t="shared" si="128"/>
        <v>25686</v>
      </c>
      <c r="D140" s="180">
        <f t="shared" ref="D140:E151" si="132">+G140+J140</f>
        <v>22578</v>
      </c>
      <c r="E140" s="180">
        <f t="shared" si="132"/>
        <v>3108</v>
      </c>
      <c r="F140" s="180">
        <f t="shared" ref="F140:F151" si="133">SUM(G140:H140)</f>
        <v>3840</v>
      </c>
      <c r="G140" s="180">
        <v>3840</v>
      </c>
      <c r="H140" s="180"/>
      <c r="I140" s="180">
        <f t="shared" si="129"/>
        <v>21846</v>
      </c>
      <c r="J140" s="180">
        <v>18738</v>
      </c>
      <c r="K140" s="180">
        <v>3108</v>
      </c>
      <c r="L140" s="180">
        <f t="shared" si="130"/>
        <v>8744.9959999999992</v>
      </c>
      <c r="M140" s="180">
        <v>8744.9959999999992</v>
      </c>
      <c r="N140" s="180"/>
      <c r="O140" s="171">
        <f t="shared" si="131"/>
        <v>0.34045768122712761</v>
      </c>
      <c r="P140" s="171">
        <f t="shared" si="131"/>
        <v>0.3873237664983612</v>
      </c>
      <c r="Q140" s="171">
        <f t="shared" si="55"/>
        <v>0</v>
      </c>
      <c r="R140" s="182"/>
    </row>
    <row r="141" spans="1:18" ht="21.75" customHeight="1">
      <c r="A141" s="178">
        <v>3</v>
      </c>
      <c r="B141" s="179" t="s">
        <v>63</v>
      </c>
      <c r="C141" s="180">
        <f t="shared" si="128"/>
        <v>70209</v>
      </c>
      <c r="D141" s="180">
        <f t="shared" si="132"/>
        <v>59152</v>
      </c>
      <c r="E141" s="180">
        <f t="shared" si="132"/>
        <v>11057</v>
      </c>
      <c r="F141" s="180">
        <f t="shared" si="133"/>
        <v>0</v>
      </c>
      <c r="G141" s="180"/>
      <c r="H141" s="180"/>
      <c r="I141" s="180">
        <f t="shared" si="129"/>
        <v>70209</v>
      </c>
      <c r="J141" s="180">
        <v>59152</v>
      </c>
      <c r="K141" s="180">
        <v>11057</v>
      </c>
      <c r="L141" s="180">
        <f t="shared" si="130"/>
        <v>27270.596999999998</v>
      </c>
      <c r="M141" s="180">
        <v>25252.496999999999</v>
      </c>
      <c r="N141" s="180">
        <v>2018.1</v>
      </c>
      <c r="O141" s="171">
        <f t="shared" si="131"/>
        <v>0.38842024526770069</v>
      </c>
      <c r="P141" s="171">
        <f t="shared" si="131"/>
        <v>0.4269085914254801</v>
      </c>
      <c r="Q141" s="171">
        <f t="shared" si="131"/>
        <v>0.18251786198788097</v>
      </c>
      <c r="R141" s="182"/>
    </row>
    <row r="142" spans="1:18" ht="21.75" customHeight="1">
      <c r="A142" s="178">
        <v>4</v>
      </c>
      <c r="B142" s="179" t="s">
        <v>288</v>
      </c>
      <c r="C142" s="180">
        <f t="shared" si="128"/>
        <v>12160</v>
      </c>
      <c r="D142" s="180">
        <f t="shared" si="132"/>
        <v>8139</v>
      </c>
      <c r="E142" s="180">
        <f t="shared" si="132"/>
        <v>4021</v>
      </c>
      <c r="F142" s="180">
        <f t="shared" si="133"/>
        <v>0</v>
      </c>
      <c r="G142" s="180"/>
      <c r="H142" s="180"/>
      <c r="I142" s="180">
        <f t="shared" si="129"/>
        <v>12160</v>
      </c>
      <c r="J142" s="180">
        <v>8139</v>
      </c>
      <c r="K142" s="180">
        <v>4021</v>
      </c>
      <c r="L142" s="180">
        <f t="shared" si="130"/>
        <v>4345</v>
      </c>
      <c r="M142" s="180">
        <v>4037</v>
      </c>
      <c r="N142" s="180">
        <v>308</v>
      </c>
      <c r="O142" s="171">
        <f t="shared" si="131"/>
        <v>0.35731907894736842</v>
      </c>
      <c r="P142" s="171">
        <f t="shared" si="131"/>
        <v>0.49600688045214397</v>
      </c>
      <c r="Q142" s="171">
        <f t="shared" si="131"/>
        <v>7.6597861228550113E-2</v>
      </c>
      <c r="R142" s="182"/>
    </row>
    <row r="143" spans="1:18" s="188" customFormat="1" ht="21.75" customHeight="1">
      <c r="A143" s="185">
        <v>5</v>
      </c>
      <c r="B143" s="186" t="s">
        <v>66</v>
      </c>
      <c r="C143" s="180">
        <f t="shared" si="128"/>
        <v>58534</v>
      </c>
      <c r="D143" s="180">
        <f t="shared" si="132"/>
        <v>46943</v>
      </c>
      <c r="E143" s="180">
        <f t="shared" si="132"/>
        <v>11591</v>
      </c>
      <c r="F143" s="180">
        <f t="shared" si="133"/>
        <v>0</v>
      </c>
      <c r="G143" s="180"/>
      <c r="H143" s="180"/>
      <c r="I143" s="180">
        <f t="shared" si="129"/>
        <v>58534</v>
      </c>
      <c r="J143" s="180">
        <v>46943</v>
      </c>
      <c r="K143" s="180">
        <v>11591</v>
      </c>
      <c r="L143" s="180">
        <f t="shared" si="130"/>
        <v>33781.267999999996</v>
      </c>
      <c r="M143" s="180">
        <v>31751.267999999996</v>
      </c>
      <c r="N143" s="180">
        <v>2030</v>
      </c>
      <c r="O143" s="171">
        <f t="shared" si="131"/>
        <v>0.57712215122834587</v>
      </c>
      <c r="P143" s="171">
        <f t="shared" si="131"/>
        <v>0.67637918326481039</v>
      </c>
      <c r="Q143" s="171">
        <f t="shared" si="131"/>
        <v>0.17513588128720559</v>
      </c>
      <c r="R143" s="187"/>
    </row>
    <row r="144" spans="1:18" ht="21.75" customHeight="1">
      <c r="A144" s="178">
        <v>6</v>
      </c>
      <c r="B144" s="179" t="s">
        <v>68</v>
      </c>
      <c r="C144" s="180">
        <f t="shared" si="128"/>
        <v>40712</v>
      </c>
      <c r="D144" s="180">
        <f t="shared" si="132"/>
        <v>34494</v>
      </c>
      <c r="E144" s="180">
        <f t="shared" si="132"/>
        <v>6218</v>
      </c>
      <c r="F144" s="180">
        <f t="shared" si="133"/>
        <v>0</v>
      </c>
      <c r="G144" s="180"/>
      <c r="H144" s="180"/>
      <c r="I144" s="180">
        <f t="shared" si="129"/>
        <v>40712</v>
      </c>
      <c r="J144" s="180">
        <v>34494</v>
      </c>
      <c r="K144" s="180">
        <v>6218</v>
      </c>
      <c r="L144" s="180">
        <f t="shared" si="130"/>
        <v>19016.788</v>
      </c>
      <c r="M144" s="180">
        <v>16773.788</v>
      </c>
      <c r="N144" s="180">
        <v>2243</v>
      </c>
      <c r="O144" s="171">
        <f t="shared" si="131"/>
        <v>0.46710522696011003</v>
      </c>
      <c r="P144" s="171">
        <f t="shared" si="131"/>
        <v>0.48628132428828202</v>
      </c>
      <c r="Q144" s="171">
        <f t="shared" si="131"/>
        <v>0.36072692183981986</v>
      </c>
      <c r="R144" s="182"/>
    </row>
    <row r="145" spans="1:22" ht="21.75" customHeight="1">
      <c r="A145" s="178">
        <v>7</v>
      </c>
      <c r="B145" s="179" t="s">
        <v>70</v>
      </c>
      <c r="C145" s="180">
        <f t="shared" si="128"/>
        <v>41408</v>
      </c>
      <c r="D145" s="180">
        <f t="shared" si="132"/>
        <v>32887</v>
      </c>
      <c r="E145" s="180">
        <f t="shared" si="132"/>
        <v>8521</v>
      </c>
      <c r="F145" s="180">
        <f t="shared" si="133"/>
        <v>2800</v>
      </c>
      <c r="G145" s="180">
        <v>2800</v>
      </c>
      <c r="H145" s="180"/>
      <c r="I145" s="180">
        <f t="shared" si="129"/>
        <v>38608</v>
      </c>
      <c r="J145" s="180">
        <v>30087</v>
      </c>
      <c r="K145" s="180">
        <v>8521</v>
      </c>
      <c r="L145" s="180">
        <f t="shared" si="130"/>
        <v>17797</v>
      </c>
      <c r="M145" s="180">
        <v>15908</v>
      </c>
      <c r="N145" s="180">
        <v>1889</v>
      </c>
      <c r="O145" s="171">
        <f t="shared" si="131"/>
        <v>0.42979617465224113</v>
      </c>
      <c r="P145" s="171">
        <f t="shared" si="131"/>
        <v>0.48371697023139842</v>
      </c>
      <c r="Q145" s="171">
        <f t="shared" si="131"/>
        <v>0.22168759535265814</v>
      </c>
      <c r="R145" s="182"/>
    </row>
    <row r="146" spans="1:22" ht="21.75" customHeight="1">
      <c r="A146" s="178">
        <v>8</v>
      </c>
      <c r="B146" s="179" t="s">
        <v>72</v>
      </c>
      <c r="C146" s="180">
        <f t="shared" si="128"/>
        <v>38554</v>
      </c>
      <c r="D146" s="180">
        <f t="shared" si="132"/>
        <v>31460</v>
      </c>
      <c r="E146" s="180">
        <f t="shared" si="132"/>
        <v>7094</v>
      </c>
      <c r="F146" s="180">
        <f t="shared" si="133"/>
        <v>1600</v>
      </c>
      <c r="G146" s="180">
        <v>1600</v>
      </c>
      <c r="H146" s="180"/>
      <c r="I146" s="180">
        <f t="shared" si="129"/>
        <v>36954</v>
      </c>
      <c r="J146" s="180">
        <v>29860</v>
      </c>
      <c r="K146" s="180">
        <v>7094</v>
      </c>
      <c r="L146" s="180">
        <f t="shared" si="130"/>
        <v>17209.285</v>
      </c>
      <c r="M146" s="180">
        <v>15282.727000000001</v>
      </c>
      <c r="N146" s="180">
        <v>1926.558</v>
      </c>
      <c r="O146" s="171">
        <f t="shared" si="131"/>
        <v>0.44636834050941537</v>
      </c>
      <c r="P146" s="171">
        <f t="shared" si="131"/>
        <v>0.4857828035600763</v>
      </c>
      <c r="Q146" s="171">
        <f t="shared" si="131"/>
        <v>0.27157569777276569</v>
      </c>
      <c r="R146" s="182"/>
    </row>
    <row r="147" spans="1:22" ht="21.75" customHeight="1">
      <c r="A147" s="178">
        <v>9</v>
      </c>
      <c r="B147" s="179" t="s">
        <v>74</v>
      </c>
      <c r="C147" s="180">
        <f t="shared" si="128"/>
        <v>66781</v>
      </c>
      <c r="D147" s="180">
        <f t="shared" si="132"/>
        <v>54078</v>
      </c>
      <c r="E147" s="180">
        <f t="shared" si="132"/>
        <v>12703</v>
      </c>
      <c r="F147" s="180">
        <f t="shared" si="133"/>
        <v>7040</v>
      </c>
      <c r="G147" s="180">
        <v>7040</v>
      </c>
      <c r="H147" s="180"/>
      <c r="I147" s="180">
        <f t="shared" si="129"/>
        <v>59741</v>
      </c>
      <c r="J147" s="180">
        <v>47038</v>
      </c>
      <c r="K147" s="180">
        <v>12703</v>
      </c>
      <c r="L147" s="180">
        <f t="shared" si="130"/>
        <v>24510.033000000003</v>
      </c>
      <c r="M147" s="180">
        <v>24322.033000000003</v>
      </c>
      <c r="N147" s="180">
        <v>188</v>
      </c>
      <c r="O147" s="171">
        <f t="shared" si="131"/>
        <v>0.36702105389257428</v>
      </c>
      <c r="P147" s="171">
        <f t="shared" si="131"/>
        <v>0.44975836754317844</v>
      </c>
      <c r="Q147" s="171">
        <f t="shared" si="131"/>
        <v>1.4799653625127923E-2</v>
      </c>
      <c r="R147" s="182"/>
    </row>
    <row r="148" spans="1:22" ht="21.75" customHeight="1">
      <c r="A148" s="178">
        <v>10</v>
      </c>
      <c r="B148" s="179" t="s">
        <v>76</v>
      </c>
      <c r="C148" s="180">
        <f t="shared" si="128"/>
        <v>61337</v>
      </c>
      <c r="D148" s="180">
        <f t="shared" si="132"/>
        <v>48731</v>
      </c>
      <c r="E148" s="180">
        <f t="shared" si="132"/>
        <v>12606</v>
      </c>
      <c r="F148" s="180">
        <f t="shared" si="133"/>
        <v>0</v>
      </c>
      <c r="G148" s="180"/>
      <c r="H148" s="180"/>
      <c r="I148" s="180">
        <f t="shared" si="129"/>
        <v>61337</v>
      </c>
      <c r="J148" s="180">
        <v>48731</v>
      </c>
      <c r="K148" s="180">
        <v>12606</v>
      </c>
      <c r="L148" s="180">
        <f t="shared" si="130"/>
        <v>8990.0752000000011</v>
      </c>
      <c r="M148" s="180">
        <v>8626.7452000000012</v>
      </c>
      <c r="N148" s="180">
        <v>363.33</v>
      </c>
      <c r="O148" s="171">
        <f t="shared" si="131"/>
        <v>0.14656855079315911</v>
      </c>
      <c r="P148" s="171">
        <f t="shared" si="131"/>
        <v>0.17702787137551049</v>
      </c>
      <c r="Q148" s="171">
        <f t="shared" si="131"/>
        <v>2.8821989528795812E-2</v>
      </c>
      <c r="R148" s="182"/>
    </row>
    <row r="149" spans="1:22" ht="21" customHeight="1">
      <c r="A149" s="178">
        <v>11</v>
      </c>
      <c r="B149" s="179" t="s">
        <v>78</v>
      </c>
      <c r="C149" s="180">
        <f t="shared" si="128"/>
        <v>2426</v>
      </c>
      <c r="D149" s="180">
        <f t="shared" si="132"/>
        <v>1406</v>
      </c>
      <c r="E149" s="180">
        <f t="shared" si="132"/>
        <v>1020</v>
      </c>
      <c r="F149" s="180">
        <f t="shared" si="133"/>
        <v>0</v>
      </c>
      <c r="G149" s="180"/>
      <c r="H149" s="180"/>
      <c r="I149" s="180">
        <f t="shared" si="129"/>
        <v>2426</v>
      </c>
      <c r="J149" s="180">
        <v>1406</v>
      </c>
      <c r="K149" s="180">
        <v>1020</v>
      </c>
      <c r="L149" s="180">
        <f t="shared" si="130"/>
        <v>420</v>
      </c>
      <c r="M149" s="180">
        <v>400</v>
      </c>
      <c r="N149" s="180">
        <v>20</v>
      </c>
      <c r="O149" s="171">
        <f t="shared" si="131"/>
        <v>0.17312448474855729</v>
      </c>
      <c r="P149" s="171">
        <f t="shared" si="131"/>
        <v>0.28449502133712662</v>
      </c>
      <c r="Q149" s="171">
        <f t="shared" si="131"/>
        <v>1.9607843137254902E-2</v>
      </c>
      <c r="R149" s="182"/>
    </row>
    <row r="150" spans="1:22" ht="21.75" customHeight="1">
      <c r="A150" s="178">
        <v>12</v>
      </c>
      <c r="B150" s="179" t="s">
        <v>80</v>
      </c>
      <c r="C150" s="180">
        <f t="shared" si="128"/>
        <v>23225</v>
      </c>
      <c r="D150" s="180">
        <f t="shared" si="132"/>
        <v>18682</v>
      </c>
      <c r="E150" s="180">
        <f t="shared" si="132"/>
        <v>4543</v>
      </c>
      <c r="F150" s="180">
        <f t="shared" si="133"/>
        <v>0</v>
      </c>
      <c r="G150" s="180"/>
      <c r="H150" s="180"/>
      <c r="I150" s="180">
        <f t="shared" si="129"/>
        <v>23225</v>
      </c>
      <c r="J150" s="180">
        <v>18682</v>
      </c>
      <c r="K150" s="180">
        <v>4543</v>
      </c>
      <c r="L150" s="180">
        <f t="shared" si="130"/>
        <v>2270</v>
      </c>
      <c r="M150" s="180">
        <v>2130</v>
      </c>
      <c r="N150" s="180">
        <v>140</v>
      </c>
      <c r="O150" s="171">
        <f t="shared" si="131"/>
        <v>9.773950484391819E-2</v>
      </c>
      <c r="P150" s="171">
        <f t="shared" si="131"/>
        <v>0.11401348891981587</v>
      </c>
      <c r="Q150" s="171">
        <f t="shared" si="131"/>
        <v>3.0816640986132512E-2</v>
      </c>
      <c r="R150" s="182"/>
    </row>
    <row r="151" spans="1:22" ht="21.75" customHeight="1">
      <c r="A151" s="178">
        <v>13</v>
      </c>
      <c r="B151" s="179" t="s">
        <v>82</v>
      </c>
      <c r="C151" s="180">
        <f t="shared" si="128"/>
        <v>39091</v>
      </c>
      <c r="D151" s="180">
        <f t="shared" si="132"/>
        <v>33593</v>
      </c>
      <c r="E151" s="180">
        <f t="shared" si="132"/>
        <v>5498</v>
      </c>
      <c r="F151" s="180">
        <f t="shared" si="133"/>
        <v>0</v>
      </c>
      <c r="G151" s="180"/>
      <c r="H151" s="180"/>
      <c r="I151" s="180">
        <f t="shared" si="129"/>
        <v>39091</v>
      </c>
      <c r="J151" s="180">
        <v>33593</v>
      </c>
      <c r="K151" s="180">
        <v>5498</v>
      </c>
      <c r="L151" s="180">
        <f t="shared" si="130"/>
        <v>14356.561</v>
      </c>
      <c r="M151" s="180">
        <v>13851.998</v>
      </c>
      <c r="N151" s="180">
        <v>504.56299999999999</v>
      </c>
      <c r="O151" s="171">
        <f t="shared" si="131"/>
        <v>0.36726000869765418</v>
      </c>
      <c r="P151" s="171">
        <f t="shared" si="131"/>
        <v>0.41234775101955762</v>
      </c>
      <c r="Q151" s="171">
        <f t="shared" si="131"/>
        <v>9.1772098945070935E-2</v>
      </c>
      <c r="R151" s="182"/>
    </row>
    <row r="152" spans="1:22" s="167" customFormat="1" ht="21.75" customHeight="1">
      <c r="A152" s="173" t="s">
        <v>289</v>
      </c>
      <c r="B152" s="189" t="s">
        <v>290</v>
      </c>
      <c r="C152" s="177">
        <f>SUM(C153:C157)</f>
        <v>189191</v>
      </c>
      <c r="D152" s="177">
        <f t="shared" ref="D152:N152" si="134">SUM(D153:D157)</f>
        <v>162720</v>
      </c>
      <c r="E152" s="177">
        <f t="shared" si="134"/>
        <v>26471</v>
      </c>
      <c r="F152" s="177">
        <f t="shared" si="134"/>
        <v>12420</v>
      </c>
      <c r="G152" s="177">
        <f t="shared" si="134"/>
        <v>12420</v>
      </c>
      <c r="H152" s="177">
        <f t="shared" si="134"/>
        <v>0</v>
      </c>
      <c r="I152" s="177">
        <f t="shared" si="134"/>
        <v>176771</v>
      </c>
      <c r="J152" s="177">
        <f t="shared" si="134"/>
        <v>150300</v>
      </c>
      <c r="K152" s="177">
        <f t="shared" si="134"/>
        <v>26471</v>
      </c>
      <c r="L152" s="177">
        <f t="shared" si="134"/>
        <v>0</v>
      </c>
      <c r="M152" s="177">
        <f t="shared" si="134"/>
        <v>0</v>
      </c>
      <c r="N152" s="177">
        <f t="shared" si="134"/>
        <v>0</v>
      </c>
      <c r="O152" s="176">
        <f t="shared" si="131"/>
        <v>0</v>
      </c>
      <c r="P152" s="176">
        <f t="shared" si="131"/>
        <v>0</v>
      </c>
      <c r="Q152" s="176">
        <f t="shared" si="131"/>
        <v>0</v>
      </c>
      <c r="R152" s="184"/>
    </row>
    <row r="153" spans="1:22" ht="21.75" customHeight="1">
      <c r="A153" s="178">
        <v>1</v>
      </c>
      <c r="B153" s="179" t="s">
        <v>291</v>
      </c>
      <c r="C153" s="180">
        <f t="shared" ref="C153:C157" si="135">SUM(D153:E153)</f>
        <v>124020</v>
      </c>
      <c r="D153" s="180">
        <f t="shared" ref="D153:E157" si="136">+G153+J153</f>
        <v>124020</v>
      </c>
      <c r="E153" s="180">
        <f t="shared" si="136"/>
        <v>0</v>
      </c>
      <c r="F153" s="180">
        <f>SUM(G153:H153)</f>
        <v>0</v>
      </c>
      <c r="G153" s="180"/>
      <c r="H153" s="180"/>
      <c r="I153" s="180">
        <f t="shared" ref="I153:I157" si="137">SUM(J153:K153)</f>
        <v>124020</v>
      </c>
      <c r="J153" s="181">
        <v>124020</v>
      </c>
      <c r="K153" s="181"/>
      <c r="L153" s="180">
        <f t="shared" ref="L153:L157" si="138">SUM(M153:N153)</f>
        <v>0</v>
      </c>
      <c r="M153" s="181"/>
      <c r="N153" s="181"/>
      <c r="O153" s="171">
        <f t="shared" si="131"/>
        <v>0</v>
      </c>
      <c r="P153" s="171">
        <f t="shared" si="131"/>
        <v>0</v>
      </c>
      <c r="Q153" s="171"/>
      <c r="R153" s="182"/>
    </row>
    <row r="154" spans="1:22" ht="42.75" customHeight="1">
      <c r="A154" s="178">
        <v>2</v>
      </c>
      <c r="B154" s="179" t="s">
        <v>292</v>
      </c>
      <c r="C154" s="180">
        <f t="shared" si="135"/>
        <v>38700</v>
      </c>
      <c r="D154" s="180">
        <f t="shared" si="136"/>
        <v>38700</v>
      </c>
      <c r="E154" s="180">
        <f t="shared" si="136"/>
        <v>0</v>
      </c>
      <c r="F154" s="180">
        <f>SUM(G154:H154)</f>
        <v>12420</v>
      </c>
      <c r="G154" s="180">
        <v>12420</v>
      </c>
      <c r="H154" s="180"/>
      <c r="I154" s="180">
        <f t="shared" si="137"/>
        <v>26280</v>
      </c>
      <c r="J154" s="181">
        <v>26280</v>
      </c>
      <c r="K154" s="181"/>
      <c r="L154" s="180">
        <f t="shared" si="138"/>
        <v>0</v>
      </c>
      <c r="M154" s="181"/>
      <c r="N154" s="181"/>
      <c r="O154" s="171">
        <f t="shared" si="131"/>
        <v>0</v>
      </c>
      <c r="P154" s="171">
        <f t="shared" si="131"/>
        <v>0</v>
      </c>
      <c r="Q154" s="171"/>
      <c r="R154" s="182"/>
    </row>
    <row r="155" spans="1:22" ht="29.25" customHeight="1">
      <c r="A155" s="178">
        <v>3</v>
      </c>
      <c r="B155" s="179" t="s">
        <v>293</v>
      </c>
      <c r="C155" s="180">
        <f t="shared" si="135"/>
        <v>3000</v>
      </c>
      <c r="D155" s="180">
        <f t="shared" si="136"/>
        <v>0</v>
      </c>
      <c r="E155" s="180">
        <f t="shared" si="136"/>
        <v>3000</v>
      </c>
      <c r="F155" s="180">
        <f>SUM(G155:H155)</f>
        <v>0</v>
      </c>
      <c r="G155" s="180"/>
      <c r="H155" s="180"/>
      <c r="I155" s="180">
        <f t="shared" si="137"/>
        <v>3000</v>
      </c>
      <c r="J155" s="181"/>
      <c r="K155" s="181">
        <v>3000</v>
      </c>
      <c r="L155" s="180">
        <f t="shared" si="138"/>
        <v>0</v>
      </c>
      <c r="M155" s="181"/>
      <c r="N155" s="181"/>
      <c r="O155" s="171">
        <f t="shared" ref="O155:O157" si="139">L155/C155</f>
        <v>0</v>
      </c>
      <c r="P155" s="171"/>
      <c r="Q155" s="171">
        <f t="shared" ref="Q155:Q157" si="140">N155/E155</f>
        <v>0</v>
      </c>
      <c r="R155" s="182"/>
    </row>
    <row r="156" spans="1:22" ht="27.75" customHeight="1">
      <c r="A156" s="178">
        <v>4</v>
      </c>
      <c r="B156" s="179" t="s">
        <v>294</v>
      </c>
      <c r="C156" s="180">
        <f t="shared" si="135"/>
        <v>3500</v>
      </c>
      <c r="D156" s="180">
        <f t="shared" si="136"/>
        <v>0</v>
      </c>
      <c r="E156" s="180">
        <f t="shared" si="136"/>
        <v>3500</v>
      </c>
      <c r="F156" s="180">
        <f>SUM(G156:H156)</f>
        <v>0</v>
      </c>
      <c r="G156" s="180"/>
      <c r="H156" s="180"/>
      <c r="I156" s="180">
        <f t="shared" si="137"/>
        <v>3500</v>
      </c>
      <c r="J156" s="181"/>
      <c r="K156" s="181">
        <v>3500</v>
      </c>
      <c r="L156" s="180">
        <f t="shared" si="138"/>
        <v>0</v>
      </c>
      <c r="M156" s="181"/>
      <c r="N156" s="181"/>
      <c r="O156" s="171">
        <f t="shared" si="139"/>
        <v>0</v>
      </c>
      <c r="P156" s="171"/>
      <c r="Q156" s="171">
        <f t="shared" si="140"/>
        <v>0</v>
      </c>
      <c r="R156" s="182"/>
    </row>
    <row r="157" spans="1:22" ht="28.5" customHeight="1">
      <c r="A157" s="190">
        <v>5</v>
      </c>
      <c r="B157" s="191" t="s">
        <v>295</v>
      </c>
      <c r="C157" s="192">
        <f t="shared" si="135"/>
        <v>19971</v>
      </c>
      <c r="D157" s="192">
        <f t="shared" si="136"/>
        <v>0</v>
      </c>
      <c r="E157" s="192">
        <f t="shared" si="136"/>
        <v>19971</v>
      </c>
      <c r="F157" s="192">
        <f>SUM(G157:H157)</f>
        <v>0</v>
      </c>
      <c r="G157" s="192"/>
      <c r="H157" s="192"/>
      <c r="I157" s="192">
        <f t="shared" si="137"/>
        <v>19971</v>
      </c>
      <c r="J157" s="193"/>
      <c r="K157" s="193">
        <v>19971</v>
      </c>
      <c r="L157" s="192">
        <f t="shared" si="138"/>
        <v>0</v>
      </c>
      <c r="M157" s="193"/>
      <c r="N157" s="193"/>
      <c r="O157" s="194">
        <f t="shared" si="139"/>
        <v>0</v>
      </c>
      <c r="P157" s="194"/>
      <c r="Q157" s="194">
        <f t="shared" si="140"/>
        <v>0</v>
      </c>
      <c r="R157" s="195"/>
    </row>
    <row r="158" spans="1:22" ht="18.75" customHeight="1"/>
    <row r="159" spans="1:22" s="198" customFormat="1" ht="18.75" customHeight="1">
      <c r="A159" s="196"/>
      <c r="B159" s="197"/>
      <c r="O159" s="199"/>
      <c r="P159" s="199"/>
      <c r="Q159" s="199"/>
      <c r="R159" s="160"/>
      <c r="S159" s="160"/>
      <c r="T159" s="160"/>
      <c r="U159" s="160"/>
      <c r="V159" s="160"/>
    </row>
    <row r="160" spans="1:22" s="198" customFormat="1" ht="18.75" customHeight="1">
      <c r="A160" s="196"/>
      <c r="B160" s="197"/>
      <c r="C160" s="200"/>
      <c r="O160" s="199"/>
      <c r="P160" s="199"/>
      <c r="Q160" s="199"/>
      <c r="R160" s="160"/>
      <c r="S160" s="160"/>
      <c r="T160" s="160"/>
      <c r="U160" s="160"/>
      <c r="V160" s="160"/>
    </row>
    <row r="161" spans="1:22" s="198" customFormat="1" ht="18.75" customHeight="1">
      <c r="A161" s="196"/>
      <c r="B161" s="197"/>
      <c r="O161" s="199"/>
      <c r="P161" s="199"/>
      <c r="Q161" s="199"/>
      <c r="R161" s="160"/>
      <c r="S161" s="160"/>
      <c r="T161" s="160"/>
      <c r="U161" s="160"/>
      <c r="V161" s="160"/>
    </row>
    <row r="162" spans="1:22" s="198" customFormat="1" ht="18.75" customHeight="1">
      <c r="A162" s="196"/>
      <c r="B162" s="197"/>
      <c r="O162" s="199"/>
      <c r="P162" s="199"/>
      <c r="Q162" s="199"/>
      <c r="R162" s="160"/>
      <c r="S162" s="160"/>
      <c r="T162" s="160"/>
      <c r="U162" s="160"/>
      <c r="V162" s="160"/>
    </row>
  </sheetData>
  <autoFilter ref="A7:R157"/>
  <mergeCells count="13">
    <mergeCell ref="R5:R7"/>
    <mergeCell ref="F6:H6"/>
    <mergeCell ref="I6:K6"/>
    <mergeCell ref="A1:R1"/>
    <mergeCell ref="A2:R2"/>
    <mergeCell ref="A3:R3"/>
    <mergeCell ref="Q4:R4"/>
    <mergeCell ref="A5:A7"/>
    <mergeCell ref="B5:B7"/>
    <mergeCell ref="C5:E6"/>
    <mergeCell ref="F5:K5"/>
    <mergeCell ref="L5:N6"/>
    <mergeCell ref="O5:Q6"/>
  </mergeCells>
  <pageMargins left="0.46" right="0" top="0.5" bottom="0.5" header="0.25" footer="0.25"/>
  <pageSetup paperSize="9" scale="80" orientation="landscape" verticalDpi="0"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M14"/>
  <sheetViews>
    <sheetView workbookViewId="0">
      <selection activeCell="F14" sqref="F14"/>
    </sheetView>
  </sheetViews>
  <sheetFormatPr defaultRowHeight="12.5"/>
  <cols>
    <col min="3" max="3" width="14.8984375" customWidth="1"/>
    <col min="6" max="6" width="14.69921875" customWidth="1"/>
    <col min="9" max="9" width="11.8984375" customWidth="1"/>
  </cols>
  <sheetData>
    <row r="2" spans="3:13" ht="31">
      <c r="C2" s="49" t="s">
        <v>11</v>
      </c>
      <c r="D2" s="50">
        <v>4.4545454545454541</v>
      </c>
      <c r="F2" s="51" t="s">
        <v>21</v>
      </c>
      <c r="G2" s="50">
        <v>1.8666666666666667</v>
      </c>
      <c r="I2" s="51" t="s">
        <v>10</v>
      </c>
      <c r="J2" s="50">
        <v>4.5</v>
      </c>
    </row>
    <row r="3" spans="3:13" ht="15.5">
      <c r="C3" s="51" t="s">
        <v>12</v>
      </c>
      <c r="D3" s="50">
        <v>3.0476190476190474</v>
      </c>
      <c r="F3" s="51" t="s">
        <v>15</v>
      </c>
      <c r="G3" s="50">
        <v>1.2592592592592593</v>
      </c>
      <c r="I3" s="51" t="s">
        <v>15</v>
      </c>
      <c r="J3" s="50">
        <v>1.4444444444444444</v>
      </c>
      <c r="M3" t="s">
        <v>98</v>
      </c>
    </row>
    <row r="4" spans="3:13" ht="31">
      <c r="C4" s="51" t="s">
        <v>16</v>
      </c>
      <c r="D4" s="50">
        <v>2.5882352941176472</v>
      </c>
      <c r="F4" s="51" t="s">
        <v>18</v>
      </c>
      <c r="G4" s="50">
        <v>1.2380952380952381</v>
      </c>
      <c r="I4" s="51" t="s">
        <v>17</v>
      </c>
      <c r="J4" s="50">
        <v>1.44</v>
      </c>
      <c r="M4" t="s">
        <v>99</v>
      </c>
    </row>
    <row r="5" spans="3:13" ht="15.5">
      <c r="C5" s="51" t="s">
        <v>18</v>
      </c>
      <c r="D5" s="50">
        <v>2.4285714285714284</v>
      </c>
      <c r="F5" s="51" t="s">
        <v>11</v>
      </c>
      <c r="G5" s="50">
        <v>1.1818181818181819</v>
      </c>
      <c r="I5" s="51" t="s">
        <v>14</v>
      </c>
      <c r="J5" s="50">
        <v>1.3846153846153846</v>
      </c>
      <c r="M5" t="s">
        <v>100</v>
      </c>
    </row>
    <row r="6" spans="3:13" ht="15.5">
      <c r="C6" s="51" t="s">
        <v>19</v>
      </c>
      <c r="D6" s="50">
        <v>2.3666666666666667</v>
      </c>
      <c r="E6" s="52"/>
      <c r="F6" s="51" t="s">
        <v>14</v>
      </c>
      <c r="G6" s="50">
        <v>1.1538461538461537</v>
      </c>
      <c r="H6" s="52"/>
      <c r="I6" s="51" t="s">
        <v>18</v>
      </c>
      <c r="J6" s="50">
        <v>1.3333333333333333</v>
      </c>
      <c r="M6" t="s">
        <v>101</v>
      </c>
    </row>
    <row r="7" spans="3:13" ht="15.5">
      <c r="C7" s="51" t="s">
        <v>21</v>
      </c>
      <c r="D7" s="50">
        <v>2.2666666666666666</v>
      </c>
      <c r="E7" s="52"/>
      <c r="F7" s="51" t="s">
        <v>16</v>
      </c>
      <c r="G7" s="50">
        <v>1.1176470588235294</v>
      </c>
      <c r="H7" s="52"/>
      <c r="I7" s="51" t="s">
        <v>16</v>
      </c>
      <c r="J7" s="50">
        <v>1.2352941176470589</v>
      </c>
    </row>
    <row r="8" spans="3:13" ht="31">
      <c r="C8" s="41" t="s">
        <v>15</v>
      </c>
      <c r="D8" s="43">
        <v>1.5925925925925926</v>
      </c>
      <c r="F8" s="41" t="s">
        <v>19</v>
      </c>
      <c r="G8" s="43">
        <v>1</v>
      </c>
      <c r="I8" s="41" t="s">
        <v>20</v>
      </c>
      <c r="J8" s="43">
        <v>1</v>
      </c>
    </row>
    <row r="9" spans="3:13" ht="15.5">
      <c r="C9" s="41" t="s">
        <v>17</v>
      </c>
      <c r="D9" s="43">
        <v>1.48</v>
      </c>
      <c r="F9" s="40" t="s">
        <v>17</v>
      </c>
      <c r="G9" s="43">
        <v>0.92</v>
      </c>
      <c r="I9" s="41" t="s">
        <v>19</v>
      </c>
      <c r="J9" s="43">
        <v>0.93333333333333335</v>
      </c>
    </row>
    <row r="10" spans="3:13" ht="15.5">
      <c r="C10" s="41" t="s">
        <v>14</v>
      </c>
      <c r="D10" s="43">
        <v>1.0769230769230769</v>
      </c>
      <c r="F10" s="41" t="s">
        <v>13</v>
      </c>
      <c r="G10" s="43">
        <v>0.90909090909090906</v>
      </c>
      <c r="I10" s="41" t="s">
        <v>11</v>
      </c>
      <c r="J10" s="43">
        <v>0.81818181818181823</v>
      </c>
    </row>
    <row r="11" spans="3:13" ht="15.5">
      <c r="C11" s="41" t="s">
        <v>13</v>
      </c>
      <c r="D11" s="43">
        <v>1.0454545454545454</v>
      </c>
      <c r="F11" s="41" t="s">
        <v>23</v>
      </c>
      <c r="G11" s="43">
        <v>0.83333333333333337</v>
      </c>
      <c r="I11" s="41" t="s">
        <v>21</v>
      </c>
      <c r="J11" s="43">
        <v>0.8</v>
      </c>
    </row>
    <row r="12" spans="3:13" ht="31">
      <c r="C12" s="41" t="s">
        <v>23</v>
      </c>
      <c r="D12" s="43">
        <v>0.5</v>
      </c>
      <c r="F12" s="41" t="s">
        <v>12</v>
      </c>
      <c r="G12" s="43">
        <v>0.7142857142857143</v>
      </c>
      <c r="I12" s="41" t="s">
        <v>12</v>
      </c>
      <c r="J12" s="43">
        <v>0.7142857142857143</v>
      </c>
    </row>
    <row r="13" spans="3:13" ht="15.5">
      <c r="C13" s="41" t="s">
        <v>10</v>
      </c>
      <c r="D13" s="43">
        <v>0.33333333333333331</v>
      </c>
      <c r="F13" s="41" t="s">
        <v>10</v>
      </c>
      <c r="G13" s="43">
        <v>0.66666666666666663</v>
      </c>
      <c r="I13" s="41" t="s">
        <v>13</v>
      </c>
      <c r="J13" s="43">
        <v>0.7142857142857143</v>
      </c>
    </row>
    <row r="14" spans="3:13" ht="31">
      <c r="C14" s="42" t="s">
        <v>20</v>
      </c>
      <c r="D14" s="43">
        <v>0</v>
      </c>
      <c r="F14" s="41" t="s">
        <v>20</v>
      </c>
      <c r="G14" s="43">
        <v>0</v>
      </c>
      <c r="I14" s="41" t="s">
        <v>23</v>
      </c>
      <c r="J14" s="43">
        <v>0.33333333333333331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F14"/>
  <sheetViews>
    <sheetView workbookViewId="0">
      <selection activeCell="G20" sqref="G20"/>
    </sheetView>
  </sheetViews>
  <sheetFormatPr defaultRowHeight="12.5"/>
  <cols>
    <col min="3" max="3" width="13.09765625" customWidth="1"/>
  </cols>
  <sheetData>
    <row r="2" spans="3:6" ht="15.5">
      <c r="C2" s="45" t="s">
        <v>11</v>
      </c>
      <c r="D2" s="48">
        <v>364</v>
      </c>
      <c r="E2" s="46">
        <v>7542</v>
      </c>
      <c r="F2">
        <v>4.8263060196234422</v>
      </c>
    </row>
    <row r="3" spans="3:6" ht="15.5">
      <c r="C3" s="45" t="s">
        <v>12</v>
      </c>
      <c r="D3" s="48">
        <v>1146</v>
      </c>
      <c r="E3" s="46">
        <v>28319</v>
      </c>
      <c r="F3">
        <v>4.046753063314382</v>
      </c>
    </row>
    <row r="4" spans="3:6" ht="15.5">
      <c r="C4" s="45" t="s">
        <v>19</v>
      </c>
      <c r="D4" s="48">
        <v>500</v>
      </c>
      <c r="E4" s="46">
        <v>31456</v>
      </c>
      <c r="F4">
        <v>1.5895218718209563</v>
      </c>
    </row>
    <row r="5" spans="3:6" ht="15.5">
      <c r="C5" s="45" t="s">
        <v>20</v>
      </c>
      <c r="D5" s="48">
        <v>13</v>
      </c>
      <c r="E5" s="47">
        <v>1185</v>
      </c>
      <c r="F5">
        <v>1.0970464135021099</v>
      </c>
    </row>
    <row r="6" spans="3:6" ht="15.5">
      <c r="C6" s="45" t="s">
        <v>15</v>
      </c>
      <c r="D6" s="48">
        <v>280</v>
      </c>
      <c r="E6" s="46">
        <v>29925</v>
      </c>
      <c r="F6">
        <v>0.9356725146198831</v>
      </c>
    </row>
    <row r="7" spans="3:6" ht="15.5">
      <c r="C7" s="45" t="s">
        <v>23</v>
      </c>
      <c r="D7" s="48">
        <v>62</v>
      </c>
      <c r="E7" s="46">
        <v>8421</v>
      </c>
      <c r="F7">
        <v>0.73625460159125999</v>
      </c>
    </row>
    <row r="8" spans="3:6" ht="15.5">
      <c r="C8" s="45" t="s">
        <v>10</v>
      </c>
      <c r="D8" s="48">
        <v>51</v>
      </c>
      <c r="E8" s="46">
        <v>7906</v>
      </c>
      <c r="F8">
        <v>0.64507968631419177</v>
      </c>
    </row>
    <row r="9" spans="3:6" ht="15.5">
      <c r="C9" s="45" t="s">
        <v>16</v>
      </c>
      <c r="D9" s="48">
        <v>149</v>
      </c>
      <c r="E9" s="46">
        <v>23920</v>
      </c>
      <c r="F9">
        <v>0.62290969899665549</v>
      </c>
    </row>
    <row r="10" spans="3:6" ht="15.5">
      <c r="C10" s="45" t="s">
        <v>18</v>
      </c>
      <c r="D10" s="48">
        <v>185</v>
      </c>
      <c r="E10" s="46">
        <v>31324</v>
      </c>
      <c r="F10">
        <v>0.59060145575277745</v>
      </c>
    </row>
    <row r="11" spans="3:6" ht="15.5">
      <c r="C11" s="45" t="s">
        <v>21</v>
      </c>
      <c r="D11" s="48">
        <v>200</v>
      </c>
      <c r="E11" s="46">
        <v>35611</v>
      </c>
      <c r="F11">
        <v>0.56162421723624723</v>
      </c>
    </row>
    <row r="12" spans="3:6" ht="15.5">
      <c r="C12" s="45" t="s">
        <v>13</v>
      </c>
      <c r="D12" s="48">
        <v>172</v>
      </c>
      <c r="E12" s="46">
        <v>31750</v>
      </c>
      <c r="F12">
        <v>0.54173228346456692</v>
      </c>
    </row>
    <row r="13" spans="3:6" ht="15.5">
      <c r="C13" s="45" t="s">
        <v>17</v>
      </c>
      <c r="D13" s="48">
        <v>177</v>
      </c>
      <c r="E13" s="46">
        <v>36622</v>
      </c>
      <c r="F13">
        <v>0.48331603953907482</v>
      </c>
    </row>
    <row r="14" spans="3:6" ht="15.5">
      <c r="C14" s="45" t="s">
        <v>14</v>
      </c>
      <c r="D14" s="48">
        <v>88</v>
      </c>
      <c r="E14" s="46">
        <v>22035</v>
      </c>
      <c r="F14">
        <v>0.39936464715225778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vt:i4>
      </vt:variant>
    </vt:vector>
  </HeadingPairs>
  <TitlesOfParts>
    <vt:vector size="19" baseType="lpstr">
      <vt:lpstr>b1 MH</vt:lpstr>
      <vt:lpstr>b2 tht</vt:lpstr>
      <vt:lpstr>B3 htx</vt:lpstr>
      <vt:lpstr>b4 dn</vt:lpstr>
      <vt:lpstr>b5 gtnt</vt:lpstr>
      <vt:lpstr>b6. kmnd</vt:lpstr>
      <vt:lpstr>P7. Giai ngan NSTW</vt:lpstr>
      <vt:lpstr>Sheet3</vt:lpstr>
      <vt:lpstr>Sheet1</vt:lpstr>
      <vt:lpstr>Sheet2</vt:lpstr>
      <vt:lpstr>B10. Giai ngan</vt:lpstr>
      <vt:lpstr>VUON MAU</vt:lpstr>
      <vt:lpstr>Sheet4</vt:lpstr>
      <vt:lpstr>Sheet5</vt:lpstr>
      <vt:lpstr>Sheet6</vt:lpstr>
      <vt:lpstr>vuon</vt:lpstr>
      <vt:lpstr>'b5 gtnt'!Print_Area</vt:lpstr>
      <vt:lpstr>'b6. kmnd'!Print_Area</vt:lpstr>
      <vt:lpstr>'P7. Giai ngan NSTW'!Print_Titles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HUSER</cp:lastModifiedBy>
  <cp:lastPrinted>2020-08-27T01:27:55Z</cp:lastPrinted>
  <dcterms:created xsi:type="dcterms:W3CDTF">2014-09-06T08:09:16Z</dcterms:created>
  <dcterms:modified xsi:type="dcterms:W3CDTF">2020-08-27T09:53:02Z</dcterms:modified>
</cp:coreProperties>
</file>