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
    </mc:Choice>
  </mc:AlternateContent>
  <bookViews>
    <workbookView xWindow="0" yWindow="0" windowWidth="23040" windowHeight="9192" activeTab="2"/>
  </bookViews>
  <sheets>
    <sheet name="PL1" sheetId="1" r:id="rId1"/>
    <sheet name="PL2" sheetId="4" r:id="rId2"/>
    <sheet name="PL 3" sheetId="5" r:id="rId3"/>
    <sheet name="Sheet2" sheetId="2" state="hidden" r:id="rId4"/>
    <sheet name="Sheet3" sheetId="3" state="hidden" r:id="rId5"/>
    <sheet name="PL1 (2)" sheetId="6" state="hidden" r:id="rId6"/>
  </sheets>
  <calcPr calcId="162913"/>
</workbook>
</file>

<file path=xl/calcChain.xml><?xml version="1.0" encoding="utf-8"?>
<calcChain xmlns="http://schemas.openxmlformats.org/spreadsheetml/2006/main">
  <c r="D5" i="5" l="1"/>
  <c r="C5" i="5"/>
  <c r="C10" i="5"/>
  <c r="D10" i="5"/>
  <c r="C6" i="5" l="1"/>
  <c r="C12" i="5" l="1"/>
  <c r="D12" i="5"/>
  <c r="D5" i="4" l="1"/>
  <c r="D7" i="4"/>
  <c r="D8" i="5"/>
  <c r="C8" i="5"/>
  <c r="D6" i="5"/>
  <c r="C7" i="4"/>
  <c r="C10" i="4"/>
  <c r="C11" i="4"/>
  <c r="C5" i="4"/>
  <c r="D11" i="4"/>
  <c r="D9" i="5"/>
  <c r="C9" i="5"/>
  <c r="D10" i="4" l="1"/>
  <c r="C9" i="4"/>
  <c r="D9" i="4" s="1"/>
  <c r="E13" i="5" l="1"/>
  <c r="F13" i="5"/>
  <c r="G13" i="5"/>
  <c r="H13" i="5"/>
  <c r="D7" i="5" l="1"/>
  <c r="C7" i="5"/>
  <c r="D6" i="4" l="1"/>
  <c r="C6" i="4"/>
  <c r="C13" i="5" l="1"/>
  <c r="D13" i="5"/>
  <c r="J10" i="5" l="1"/>
  <c r="D13" i="2" l="1"/>
  <c r="D8" i="4" l="1"/>
  <c r="J4" i="2"/>
  <c r="D8" i="2"/>
  <c r="D28" i="2" s="1"/>
  <c r="E28" i="2" l="1"/>
  <c r="F28" i="2"/>
  <c r="C28" i="2"/>
  <c r="E12" i="4" l="1"/>
  <c r="F12" i="4"/>
  <c r="G12" i="4"/>
  <c r="H12" i="4"/>
  <c r="C12" i="4"/>
  <c r="D12" i="4" l="1"/>
</calcChain>
</file>

<file path=xl/sharedStrings.xml><?xml version="1.0" encoding="utf-8"?>
<sst xmlns="http://schemas.openxmlformats.org/spreadsheetml/2006/main" count="247" uniqueCount="177">
  <si>
    <t>TT</t>
  </si>
  <si>
    <t>Tên tài liệu</t>
  </si>
  <si>
    <t>Nội dung chính của tài liệu</t>
  </si>
  <si>
    <t>Đối tượng sử dụng tài liệu</t>
  </si>
  <si>
    <t>Đơn vị chủ trì xây dựng tài liệu</t>
  </si>
  <si>
    <t>Thời gian hoàn thành/dự kiếnhoàn thành</t>
  </si>
  <si>
    <t>Ghi chú</t>
  </si>
  <si>
    <t xml:space="preserve"> </t>
  </si>
  <si>
    <t>Nội dung tập huấn</t>
  </si>
  <si>
    <t>Tổng số lượt cán bộ NTM được tập huấn</t>
  </si>
  <si>
    <t>Thời lượng trung bình của các lớp tập huấn</t>
  </si>
  <si>
    <t>Tổng số lượt người dân được tập huấn</t>
  </si>
  <si>
    <t>I . XÂY DỰNG TÀI LIỆU TẬP HUẤN NÔNG THÔN MỚI</t>
  </si>
  <si>
    <t>Phụ lục I. ĐỀ CƯƠNG BÁO CÁO Báo cáo kết quả công tác tập huấn, bồi dưỡng về xây dựng nông thôn mới giai đoạn 2021-2025
Phụ lục I. ĐỀ CƯƠNG BÁO CÁO
Báo cáo kết quả công tác tập huấn, bồi dưỡng về xây dựng nông thôn mới giai đoạn 2021-20251
(Kèm theo Công văn số: /VPĐP-HCTH ngày / /2025 của Văn phòng Điều phối nông thôn mới tỉnh)</t>
  </si>
  <si>
    <t>Văn phòng Điều phối NTM tỉnh</t>
  </si>
  <si>
    <t>Kiến thức về quản lý, giám sát trong chương trình MTQG xây dựng nông thôn mới</t>
  </si>
  <si>
    <t>Kiến thức chung về Chương trình mỗi xã một sản phẩm, lập phương án sản xuất kinh doanh cho các chủ cơ sở OCOP</t>
  </si>
  <si>
    <t>Nâng cao năng lực giám sát các bộ NTM cấp huyện, xã</t>
  </si>
  <si>
    <t>Trường Đại học Hà Tĩnh</t>
  </si>
  <si>
    <t>Nội dung cơ bản trong thực hiện Chương trình OCOP; Chính sách hỗ trợ Chương trình OCOP; Bộ tiêu chí đánh giá sản phẩm OCOP; Quản trị doanh nghiệp SME; Marketing và câu chuyện sản phẩm,… xây dựng Phương án: phát triển sản phẩm, SXKD, tài chính, marketing</t>
  </si>
  <si>
    <t>Lãnh đạo VPĐP NTM và cán bộ chuyên trách OCOP các huyện, TP, TX; Chủ các cơ sở có ý tưởng sản phẩm được chấp thuận tham gia Chương 
trình OCOP năm 2021</t>
  </si>
  <si>
    <t>Lãnh đạo và cán bộ VPĐP NTM các huyện, TP, TX; Chủ tịch UBND xã và cán bộ chuyên trách NTM các xã trên địa bàn tỉnh</t>
  </si>
  <si>
    <t>Cập nhật, vận hành phần mềm chuyển đổi số trong thực hiện Chương trình Mỗi xã một sản phẩm (OCOP)</t>
  </si>
  <si>
    <t>Hướng dẫn chuyển đổi số và cập nhật dữ liệu số OCOP</t>
  </si>
  <si>
    <t>Cán bộ phụ trách OCOP cấp huyện và các chủ thể tham gia Chương trình OCOP thuộc các huyện, thành phố, thị xã:</t>
  </si>
  <si>
    <t xml:space="preserve">Công ty cổ phần đầu tư Digital KingDom 
(DGK) </t>
  </si>
  <si>
    <t>Kỹ năng tiếp thị và bán hàng cho các chủ thể tham gia Chương trình OCOP</t>
  </si>
  <si>
    <t>Trực tuyến</t>
  </si>
  <si>
    <t>Cán bộ phụ trách Chương trình OCOP các huyện, thị xã; Các chủ thể tham gia Chương trình OCOP</t>
  </si>
  <si>
    <t>4 nguyên tắc – 5 kỹ năng – cách xây dựng kịch bản livestream; 6 bước chuẩn bị và cách xử lý tình huống livestream; thực hành 1 về xây dựng kịch bản livestream</t>
  </si>
  <si>
    <t xml:space="preserve">Viện Nghiên cứu chuyển đổi số ASEAN </t>
  </si>
  <si>
    <t>Cách thức thực hiện truy xuất nguồn gốc và ATVSTP, chuyển đổi số trong thực hiện chương trình OCOP</t>
  </si>
  <si>
    <t>Truy xuất nguồn gốc và ATVSTP và chuyển đổi số trong thực hiện chương trình OCOP</t>
  </si>
  <si>
    <t>Chi cục Quản lý chất lượng nông lâm thuỷ sản</t>
  </si>
  <si>
    <t>Hướng dẫn triển khai bộ tiêu chí KDC NTM kiểu mẫu, vườn mẫu sử dụng chế phẩm sinh học xử lý môi trường và xây dựng mô hình xử lý nuớc thải sinh hoạt nông thôn</t>
  </si>
  <si>
    <t>Văn phòng Điều phối NTM tỉnh; Trung tâm ứng dụng tiến bộ 
Khoa học và Công nghệ tỉnh</t>
  </si>
  <si>
    <t>Hướng dẫn xây dựng KDC NTM kiểu mẫu, Vườn mẫu; hướng dẫn sử dụng chế phẩm sinh học xử lý môi trường và xây dựng mô hình xử lý nuớc thải sinh hoạt nông thôn</t>
  </si>
  <si>
    <t xml:space="preserve">Lãnh đạo và cán bộ phụ trách Chương trình OCOP VPĐP NTM các huyện, TP,TX; Các chủ thể tham gia chương trình OCOP năm 2021 </t>
  </si>
  <si>
    <t>Hướng dẫn thực hiện chuyển đổi số trong thực hiện Chương trình OCOP</t>
  </si>
  <si>
    <t>Hướng dẫn vận hành phần mềm chuyển đổi số trong thực hiện Chương trình OCOP</t>
  </si>
  <si>
    <t>Lãnh đạo VPĐP NTM huyện Hương Khê, Lãnh đạo UBND, Cán bộ xã chuyên trách NTM xã Hương Lâm; Bí thư Chi bộ, Thôn trưởng; Ban phát triển thôn các hộ dân thôn 7, xã Hương Lâm</t>
  </si>
  <si>
    <t xml:space="preserve">Cán bộ phụ trách Chương trình OCOP các huyện, thành phố, thị xã;  Các chủ thể tham gia Chương trình OCOP  </t>
  </si>
  <si>
    <t>Nội dung cơ bản trong thực hiện Chương trình OCOP, Chính sách hỗ trợ , xây dựng lập phương SXKD</t>
  </si>
  <si>
    <t>Lãnh đạo VPĐP NTM và cán bộ chuyên trách OCOP các huyện, TP, TX; Chủ các cơ sở có ý tưởng sản phẩm được chấp thuận tham gia Chương trình OCOP năm 2022</t>
  </si>
  <si>
    <t>Văn phòng Điều phối NTM tỉnh; Trường Đại học Hà Tĩnh</t>
  </si>
  <si>
    <t>Hướng dẫn về truy xuất nguồn gốc, an toàn vệ sinh thực phẩm và các quy định về xây dựng tem nhãn hàng hóa</t>
  </si>
  <si>
    <t>Truy xuất nguồn gốc, an toàn vệ sinh thực phẩm và các quy định về xây dựng tem nhãn hàng hóa</t>
  </si>
  <si>
    <t xml:space="preserve">Chi cục Quản lý chất lượng Nông lâm thủy sản, Chi cục Tiêu chuẩn Đo lường Chất lượng </t>
  </si>
  <si>
    <t>Hướng dẫn thực hiện cơ chế quản lý, điều hành; công tác quản lý, sử dụng vốn thực hiện Chương trình MTQG xây dựng NTM</t>
  </si>
  <si>
    <t>Các nội dung về cơ chế quản lý, tổ chức thực hiện các chương trình MTQG; quy trình, thủ tục đầu tư các dự án thực hiện Chương trình và các nội dung cần thiết khác; Công tác quản lý và sử dụng, thanh quyết toán nguồn kinh phí sự nghiệp thực hiện Chương trình MTQG xây dựng NTM và các nội dung cần thiết khác.</t>
  </si>
  <si>
    <t>Lãnh đạo UBND; Lãnh đạo và cán bộ chuyên môn VPĐPNTM; đại diện các phòng: Kế hoạch –Tài chính, NN&amp;PTNT các huyện, TP, TX; Chủ tịch UBND xã, Kế toán và Cán bộ chuyên trách NTM xã</t>
  </si>
  <si>
    <t>Văn phòng Điều phối NTM tỉnh, Sở Tài chính</t>
  </si>
  <si>
    <t>Chuyển đổi số trong xây dựng nông thôn mới</t>
  </si>
  <si>
    <t>Lãnh đạo UBND huyện; Lãnh đạo và cán bộ chuyên môn VPĐP NTM huyện,TP,TX;  Chủ tịch UBND xã, Cán bộ chuyên trách NTM các xã phấn đấu đạt chuẩn NTM nâng cao, kiểu mẫu 2022-2023,…</t>
  </si>
  <si>
    <t>Hướng dẫn Bộ tiêu chí NTM thực hiện trên địa bàn tỉnh, giai đoạn 2022 - 2025</t>
  </si>
  <si>
    <t xml:space="preserve">Hướng dẫn thực hiện các tiêu chí trong xây dựng xã đạt chuẩn NTM,  huyện NTM, TP,TX hoàn thành nhiệm vụ xây dựng NTM; tiêu chí Khu dân cư NTM kiểu mẫu   </t>
  </si>
  <si>
    <t>Văn phòng Điều phối NTM, các sở, ngành liên quan</t>
  </si>
  <si>
    <t>Hướng dẫn thực hiện Bộ tiêu chí KDC NTM kiểu mẫu thực hiện trên địa bàn tỉnh Hà Tĩnh, giai đoạn 2022 - 2025</t>
  </si>
  <si>
    <t>Các kiến thức cơ bản, ý nghĩa, tác dụng, chủ trương, cơ chế, chính sách của chuyển đổi số; xây dựng thôn, xã thông minh; Chuyển đổi số trong sản xuất nông nghiệp; ứng dụng côn nghệ thông tin để xúc tiến thương mại; Phần mềm Khu dân cư thông minh</t>
  </si>
  <si>
    <t>Lãnh đạo và cán bộ chuyên môn VPĐP NTM; các phòng: NN&amp;PTNT, TNMT, KT-Hạ tầng, Văn hóa - Thông tin, GD&amp;ĐT các huyện, TP,TX;  Lãnh đạo UBND và cán bộ chuyên trách NTM</t>
  </si>
  <si>
    <t>Sở Thông tin và Truyền thông, Văn phòng Điều phối NTM tỉnh</t>
  </si>
  <si>
    <t xml:space="preserve">Lãnh đạo các xã, các thôn trên địa bàn các huyện Vũ Quang, Đức Thọ, </t>
  </si>
  <si>
    <t>Hướng dẫn thực hiện Chương trình OCOP năm 2023.</t>
  </si>
  <si>
    <t>Hướng dẫn kiến thức về sản phẩm dược, mỹ phẩm, ATTP, quy chuẩn kỹ thuật và chất lượng sản phẩm hàng hóa; Bộ tiêu chí: đánh giá sản phẩm dịch vụ du lịch cộng đồng, du lịch sinh thái và điểm du lịch, quy trình đánh giá các tiêu chí về chất lượng sản phẩm do ngành Nông nghiệp quản lý, đánh giá phân hạng sản phẩm OCOP,</t>
  </si>
  <si>
    <t>Lãnh đạo VPĐP NTM và cán bộ chuyên trách OCOP các huyện, TP, TX; Chủ các cơ sở có sản phẩm OCOP và chủ thể đăng ký tham gia Chương trình OCOP năm 2023</t>
  </si>
  <si>
    <t>Văn phòng Điều phối NTM tỉnh; các sở, ngành liên quan</t>
  </si>
  <si>
    <t xml:space="preserve">Lãnh đạo các xã, thôn: Cẩm Lạc, huyện Cẩm Xuyên,  Kỳ Phong, huyện Kỳ Anh </t>
  </si>
  <si>
    <t>Lãnh đạo các xã, thôn thuộc huyện: Cẩm Xuyên,  Kỳ Anh, Đức Thọ, Nghi Xuân, Thạch Hà, Hương Khê, Hương Sơn, TP Hà Tĩnh, TX Hồng Lĩnh.</t>
  </si>
  <si>
    <t>Giới thiệu quan điểm, mục tiêu, định hướng giải pháp thực hiện Chương trình OCOP giai đoạn 2023-2025, các cơ chế chính sách thực hiện,Kỹ năng bán các SP OCOP trên các nền tảng thương mại điện tử,…</t>
  </si>
  <si>
    <t xml:space="preserve">Lãnh đạo và cán bộ phụ trách Chương trình OCOP VPĐP NTM các huyện, TP,TX; cán bộ phụ trách OCOPcó sản phẩm tham gia Chương trình OCOP ở các xã; Các chủ thể tham gia chương trình OCOP năm 2021 </t>
  </si>
  <si>
    <t>1 ngày/lớp</t>
  </si>
  <si>
    <r>
      <t xml:space="preserve">Số lượng các lớp được tổ chức </t>
    </r>
    <r>
      <rPr>
        <sz val="11"/>
        <color theme="1"/>
        <rFont val="Times New Roman"/>
        <family val="1"/>
      </rPr>
      <t>(bao gồm các lớp đã tổ chức và sẽ tổ chức trong năm 2025)</t>
    </r>
  </si>
  <si>
    <t>2 ngày/lớp</t>
  </si>
  <si>
    <t>Trường Chính trị Trần Phú</t>
  </si>
  <si>
    <t>Tập huấn bồi dưỡng CB NTM các cấp</t>
  </si>
  <si>
    <t>Số lớp</t>
  </si>
  <si>
    <t>Tổng số cán bộ được TH</t>
  </si>
  <si>
    <t>Tập huấn, bồi dưỡng người dân chuyển đổi tư duy PTKT và XD NTM</t>
  </si>
  <si>
    <t>Tổng số người dân được TH</t>
  </si>
  <si>
    <t>Tổng cộng</t>
  </si>
  <si>
    <t>Tổng số người</t>
  </si>
  <si>
    <t>Đơn vị</t>
  </si>
  <si>
    <t>Huyện Cẩm Xuyên</t>
  </si>
  <si>
    <t>Huyện Đức Thọ</t>
  </si>
  <si>
    <t>Huyện Can Lộc</t>
  </si>
  <si>
    <t>Huyện Hương Sơn</t>
  </si>
  <si>
    <t>Huyện Hương Khê</t>
  </si>
  <si>
    <t>Huyện Vũ Quang</t>
  </si>
  <si>
    <t>Huyện Nghi Xuân</t>
  </si>
  <si>
    <t>Huyện Thạch Hà</t>
  </si>
  <si>
    <t>Huyện Kỳ Anh</t>
  </si>
  <si>
    <t>Thị xã Kỳ Anh</t>
  </si>
  <si>
    <t>Thị xã Hồng Lĩnh</t>
  </si>
  <si>
    <t>Thành Phố Hà Tĩnh</t>
  </si>
  <si>
    <t>Sơ Giao thông vận tải</t>
  </si>
  <si>
    <t>Sở Giáo dục và Đào tạo</t>
  </si>
  <si>
    <r>
      <t xml:space="preserve">Số lượng các lớp được tổ chức </t>
    </r>
    <r>
      <rPr>
        <i/>
        <sz val="11"/>
        <color theme="1"/>
        <rFont val="Times New Roman"/>
        <family val="1"/>
      </rPr>
      <t>(bao gồm các lớp đã tổ chức và sẽ tổ chức trong năm 2025)</t>
    </r>
  </si>
  <si>
    <r>
      <t xml:space="preserve">Số lớp tập huấn trực tuyến đã tổ chức </t>
    </r>
    <r>
      <rPr>
        <i/>
        <sz val="11"/>
        <color theme="1"/>
        <rFont val="Times New Roman"/>
        <family val="1"/>
      </rPr>
      <t>(nếu có)</t>
    </r>
  </si>
  <si>
    <r>
      <t xml:space="preserve">Số đoàn khảo sát thực tế </t>
    </r>
    <r>
      <rPr>
        <i/>
        <sz val="11"/>
        <color theme="1"/>
        <rFont val="Times New Roman"/>
        <family val="1"/>
      </rPr>
      <t>(nếu có)</t>
    </r>
  </si>
  <si>
    <t>Không</t>
  </si>
  <si>
    <r>
      <t xml:space="preserve">Số lớp tập huấn trực tuyến đã tổ chức </t>
    </r>
    <r>
      <rPr>
        <sz val="11"/>
        <color theme="1"/>
        <rFont val="Times New Roman"/>
        <family val="1"/>
      </rPr>
      <t>(nếu có)</t>
    </r>
  </si>
  <si>
    <r>
      <t xml:space="preserve">Số đoàn khảo sát thực tế </t>
    </r>
    <r>
      <rPr>
        <sz val="11"/>
        <color theme="1"/>
        <rFont val="Times New Roman"/>
        <family val="1"/>
      </rPr>
      <t>(nếu có)</t>
    </r>
  </si>
  <si>
    <t>Ban tuyên giáo Tỉnh ủy</t>
  </si>
  <si>
    <t>Bộ chỉ huy quân sự tỉnh</t>
  </si>
  <si>
    <t>*</t>
  </si>
  <si>
    <t xml:space="preserve">Hội nông dân tỉnh </t>
  </si>
  <si>
    <t xml:space="preserve">Sở Công thương </t>
  </si>
  <si>
    <t>Phổ biến quy định pháp luật về bán hàng đa cấp; về lĩnh vực an toàn điện, hóa  chất, vật liệu nổ công nghiệp, kiểm tra viên điện lực an toàn vệ sinh thực phẩm, hội nhập kinh tế quốc tế, xuất nhập khẩu, Người Việt Nam dùng hàng Việt Nam,…</t>
  </si>
  <si>
    <t xml:space="preserve">Hướng dẫn thực hiện Bộ tiêu chí khu dân cư NTM kiểu mẫu thực hiện trên địa bàn tỉnh Hà Tĩnh, giai đoạn 2022-2025;  </t>
  </si>
  <si>
    <t>Tập huấn hướng dẫn thực hiện chính sách khuyến khích phát triển NNNT gắn với xây dựng tỉnh đạt chuẩn NTM; Tập huấn sản xuất nông nghiệp hữu cơ và hướng dẫn quy trình thiết lập quản lý, giám sát mã số vùng trồng; Tập huấn nâng cao nhận thức cộng đồng và quản lý rủi ro thiên tai dựa vào cộng đồng; thu gom, xử lý rác thải, nước thải; nâng cao kiến thức, kỹ năng trong xây dựng và đánh giá “Gia đình 5 có - NTM kiểu mẫu”, mô hình “nhà sạch vườn đẹp”; cuộc vận động xây dựng “Gia đình 5 không 3 sạch”…</t>
  </si>
  <si>
    <t xml:space="preserve">Nâng cao Kiến thức về quản lý, giám sát trong chương trình MTQG xây dựng NTM cho các bộ NTM các cấp  </t>
  </si>
  <si>
    <t>Hướng dẫn thực hiện cơ chế quản lý, điều hành; công tác quản lý, sử dụng vốn thực hiện Chương trình MTQG xây dựng NTM; tuyên truyền các cơ chế, chính sách phát triển nông nghiệp, nông thôn gắn với xây dựng NTM, đô thị văn minh</t>
  </si>
  <si>
    <t>Phụ lục 2: CÔNG TÁC TẬP HUẤN, BỒI DƯỠNG CHO CÁN BỘ NTM CÁC CẤP</t>
  </si>
  <si>
    <t xml:space="preserve">Hướng dẫn thực hiện Bộ tiêu chí KDC NTM kiểu mẫu thực hiện trên địa bàn tỉnh Hà Tĩnh, giai đoạn 2022 - 2025, xây dựng thôn thông minh </t>
  </si>
  <si>
    <t>Kiến thức chung về Chương trình OCOP, lập phương án sản xuất kinh doanh cho các chủ cơ sở OCOP,  các cơ chế chính sách thực hiện; Kỹ năng tiếp thị và bán hàng cho các chủ thể tham gia Chương trình OCOP; Truy xuất nguồn gốc và ATVSTP trong thực hiện chương trình OCOP,...</t>
  </si>
  <si>
    <t xml:space="preserve">Chuyển đổi số trong xây dựng nông thôn mới, chuyển đổi số và cập nhật dữ liệu số OCOP </t>
  </si>
  <si>
    <t>Tập huấn kỹ năng Ứng dụng Công nghệ thông tin, Chuyển đổi số cho người dân, cán bộ xã</t>
  </si>
  <si>
    <t>Sở TTT 173, HS 22</t>
  </si>
  <si>
    <t>Tập huấn, tuyên truyền các chủ trương, chính sách mới của Trung ương, của tỉnh trong xây dựng NTM; thực hiện phong trào “Nông dân thi đua SXKD giỏi, đoàn kết giúp nhau làm giàu và giảm nghèo bền vững”; nâng cao kiến thức, kỹ năng cho cán bộ, hội viên, nông dân; PTKT hộ gắn với tiềm năng, lợi thế vùng miền; kinh tế NN xanh, NN tuần hoàn</t>
  </si>
  <si>
    <t>Bộ tài liệu Bồi dưỡng cán bộ xây dựng NTM  giai đoạn 2022-2025</t>
  </si>
  <si>
    <t>Lãnh đạo Ban chỉ đạo tỉnh, Lãnh đạo các sở, ban, ngành cấp tỉnh, Văn phòng Điều phối NTM tỉnh; Lãnh đạo, các phòng, ban các huyện, thành phố, thị xã, Lãnh đạo các xã, phường, thị trấn; Cán bộ phụ trách nông NTM  tại các xã,…</t>
  </si>
  <si>
    <t>Sở CT 35</t>
  </si>
  <si>
    <t>VPNTM tỉnh:4, HS 2, Thạch Hà 4</t>
  </si>
  <si>
    <t>VPNTM tỉnh 27; CL: 10, Sở NN: 10, CX 3, HS 2, NX6, Thạch Hà 12</t>
  </si>
  <si>
    <t xml:space="preserve">Hướng dẫn thực hiện Bộ tiêu chí xã NTM, xã NTM nâng cao, xã NTM kiểu mẫu thực hiện trên địa bàn tỉnh Hà Tĩnh, giai đoạn 2022 - 2025 </t>
  </si>
  <si>
    <t xml:space="preserve">Hội nghị tập huấn tuyên truyền xây dựng NTM; Hướng dẫn  Bộ tiêu chí  xã NTM, xã NTM nâng cao, xã NTM kiểu mẫu, Bộ tiêu chí huyện NTM; quy định TX, TP hoàn thành nhiệm vụ xây dựng NTM và Bộ tiêu chí huyện NTM nâng cao thực hiện trên địa bàn tỉnh, giai đoạn 2022 - 2025; </t>
  </si>
  <si>
    <t>Sở NN: 9, HS 2, NX126, Thạch Hà 4; Sở TNMT 52</t>
  </si>
  <si>
    <t>Cấp tỉnh 8</t>
  </si>
  <si>
    <t>Cấp tỉnh 38</t>
  </si>
  <si>
    <t>Cấp tỉnh 173</t>
  </si>
  <si>
    <t>Giới thiệu quan điểm, mục tiêu, định hướng giải pháp thực hiện Chương trình OCOP giai đoạn 2023-2025, chuyển đổi số và cập nhật dữ liệu số OCOP; Kỹ năng tiếp thị và bán hàng cho các chủ thể tham gia Chương trình OCOP; Truy xuất nguồn gốc và ATVSTP  trong chương trình OCOP, xây dựng thương hiệu, nhãn hiệu sản phẩm CNNT, gắn với phổ biến chính sách mới về phát triển công nghiệp, thương mại nông thôn, kỹ năng tiếp cận khách hàng thông qua các hội chợ triển lãm và các hoạt động XTTM</t>
  </si>
  <si>
    <t>Cấp tỉnh 41</t>
  </si>
  <si>
    <t>Cấp tỉnh 86</t>
  </si>
  <si>
    <t>Cấp tỉnh 35</t>
  </si>
  <si>
    <t>Cấp tỉnh 210</t>
  </si>
  <si>
    <t>VP NTM Tỉnh 8; CX: 49; CL 5, HS5,  TPHT3, Thạch Hà 6, NX6</t>
  </si>
  <si>
    <t>BTG 12, HND tỉnh 15, Hội PN 59, HS 85, TXKA 8, NX11</t>
  </si>
  <si>
    <t>Tập huấn thay đổi tư duy sản xuất nông nghiệp sang tư duy phát triển kinh tế nông nghiệp trong xây dựng nông thôn mới;  Bồi dưỡng kiến thức về phát triển ngành nghề nông thôn; Nâng cao năng lực công tác giảm nghèo cho CB làm công tác giảm nghèo cơ sở; “Gia đình 5 có - NTM kiểu mẫu”, mô hình “nhà sạch vườn đẹp”; cuộc vận động xây dựng “Gia đình 5 không 3 sạch”</t>
  </si>
  <si>
    <t>Hướng dẫn thực hiện tiêu chí Môi trường, Chất lượng môi trường sống, phân loại CTRSH tại nguồn; Tập huấn nâng cao năng lực, các kỹ năng khuyến nông cho tổ khuyến nông cộng đồng; nâng cao nhận thức cho cộng đồng dân cư về lĩnh vực NS&amp; VSMT nông thôn; nâng cao năng lực, nhận thức cho khu vực kinh tế tập thể trong lĩnh vực nông nghiệp</t>
  </si>
  <si>
    <t>Cấp tỉnh 103</t>
  </si>
  <si>
    <t xml:space="preserve">Sở TNMT52, Sở NN 51 </t>
  </si>
  <si>
    <t>VP: 11, BCH QS tỉnh 3, CL: 5, BTG: 9, TXKA 4, Công an: 62, ĐT: 1, CX 49, HK10, HS 6, KA 7, NX6, TXHL 1, Thach Hà 8, VQ 6</t>
  </si>
  <si>
    <t>Cột này chỉ thống kê để biết, không đưa vào</t>
  </si>
  <si>
    <t>VPĐP: 27, Sở CT:14, CX3, CL6, HS 8, KA2, HPN 1</t>
  </si>
  <si>
    <t>VPNTM tỉnh 8; CX: 49, CL 9, TX KA 4, ĐT:2; HK 25, KA 6, NX60, TXKA 4, VQ 3</t>
  </si>
  <si>
    <t>VP NTM Tỉnh 4; HS 5, NX 18</t>
  </si>
  <si>
    <t>Sở NN 97, TX Hồng lĩnh 2, HND 1, Hội PN 112, TP Hà Tinh 5, VQ25, NX 115, HS 22</t>
  </si>
  <si>
    <t>VPĐP: 38 (2025:16); CX49, TX HL: 15, HS 48, CL 12, ĐT 37; HK 55, KA40, TP HT3, TXKA 30, TH 14, VQ 9, NX 60</t>
  </si>
  <si>
    <t xml:space="preserve">Phụ lục 3: CÔNG TÁC TẬP HUẤN, BỒI DƯỠNG CHO CỘNG ĐỒNG VÀ NGƯỜI DÂN ĐỂ NÂNG CAO NHẬN THỨC VÀ CHUYỂN ĐỔI TƯ DUY VỀ PHÁT TRIỂN KINH TẾ VÀ XÂY DỰNG NÔNG THÔN MỚI </t>
  </si>
  <si>
    <t>Hướng dẫn thực hiện các tiêu chí về xây dựng Khu dân cư nông thôn mới kiểu mẫu  giai đoạn 2022-2025</t>
  </si>
  <si>
    <t>Hướng dẫn thực hiện các tiêu chí xã NTM, NTM nâng cao,  NTM kiểu mẫu, giai đoạn 2022-2025 thực hiện trên địa bàn Hà Tĩnh</t>
  </si>
  <si>
    <t>Tài liệu tập huấn Khu dân dân cư NTM kiểu mấu</t>
  </si>
  <si>
    <t xml:space="preserve">Tài liệu tập huấn các Bộ tiêu chí xã NTM, NTM nâng cao,  NTM kiểu mẫu, giai đoạn 2022-2025 </t>
  </si>
  <si>
    <t>Văn phòng Điều phối nông thôn mới tỉnh</t>
  </si>
  <si>
    <t xml:space="preserve">Hướng dẫn thưc hiện các tiêu chí hộ gia đình đạt danh hiệu “Nhà sạch - vườn  đẹp” và mô hình “Gia đình 5 có-NTM kiểu mẫu” </t>
  </si>
  <si>
    <t xml:space="preserve">Tài liệu hộ gia đình đạt danh hiệu “Nhà sạch-vườn  đẹp” và mô hình “Gia đình 5 có-NTM kiểu mẫu” </t>
  </si>
  <si>
    <t>Hội Phụ nữ tỉnh</t>
  </si>
  <si>
    <t xml:space="preserve"> Hướng dẫn phân loại chất thải rắn sinh hoạt tại nguồn</t>
  </si>
  <si>
    <t>Tài liệu phân loại chất thải rắn sinh hoạt tại nguồn</t>
  </si>
  <si>
    <t>Sở Tài Nguyên và Môi trường</t>
  </si>
  <si>
    <t>Tài liệu công tác đảm bảo an toàn thực phẩm và sản phẩm OCOP thuộc lĩnh vực công thương quản lý</t>
  </si>
  <si>
    <t>Cán bộ, công chức làm công tác quản lý nhà nước và các chủ thể có sản phẩm OCOP và chủ thể đăng ký tham gia Chương trình OCOP</t>
  </si>
  <si>
    <t>Lãnh đạo, Cán bộ nông thôn mới cấp huyện, cấp xã và người dân</t>
  </si>
  <si>
    <t>Lãnh đạo, Cán bộ nông thôn mới, Hội phụ nữ các cấp huyện, cấp xã và người dân</t>
  </si>
  <si>
    <t>Sở Công thương</t>
  </si>
  <si>
    <t>Phổ biến kiến thức pháp luật về tiêu chuẩn, quy chuẩn kỹ thuật, 
chất lượng sản phẩm hàng hóa và Quy chuẩn kỹ thuật trong thực hiện Chương trình OCOP</t>
  </si>
  <si>
    <t>Phụ lục 1: XÂY DỰNG TÀI LIỆU TẬP HUẤN NÔNG THÔN MỚI</t>
  </si>
  <si>
    <t>Tài liệu hướng dẫn thực hiện các tiêu chí thuộc các ngành lĩnh vực</t>
  </si>
  <si>
    <t>Hướng dẫn thưực hiện các tiêu chí của Sở Nông nghiệp và PTNT, Bộ chỉ huy quân sự tỉnh, Công an tỉnh,…</t>
  </si>
  <si>
    <t>Sở Nông nghiệp và PTNT, Công an tỉnh, Bộ chỉ huy quân sự tỉnh</t>
  </si>
  <si>
    <t xml:space="preserve"> 
Gồm 12 chuyên đề: 
Chuyên đề 1: Tổng quan chương trình mục tiêu quốc gia xây dựng NTM và các định hướng phát triển nông thôn giai đoạn 2021-2030, tầm nhìn đến năm 2045
Chuyên đề 2: Xây dựng NTM  ở thôn, bản
Chuyên đề 3: Phát huy vai trò của Mặt trận Tổ quốc Việt nam và các tổ chức chính trị - xã hội ở Hà Tĩnh trong xây dựng NTM
Chuyên đề 4: Phát triển sản phẩm OCOP của Hà Tĩnh
Chuyên đề 5: Phát triển nông nghiệp sinh thái gắn với kinh tế tuần hoàn, vệ sinh an toàn thực phẩm và xây dựng cảnh quan, bảo vệ môi trường nông thôn
Chuyên đề 6: Chuyển đổi số trong xây dựng NTM  ở tỉnh Hà Tĩnh
Chuyên đề 7: Nâng cao chất lượng đời sống văn hoá nông thôn, bảo tồn và phát huy các giá trị văn hoá truyền thống, phát triển du lịch nông thôn hà tĩnh
Chuyên đề 8: Phát triển các hình thức liên kết theo chuỗi giá trị nông sản
Chuyên đề 9: Thay đổi tư duy sản xuất nông nghiệp sang tư duy kinh tế nông nghiệp
Chuyên đề 10: Phát huy vai trò của người dân trong xây dựng NTM 
Chuyên đề 11: Công tác giám sát, đánh giá và chuẩn bị báo cáo về xây dựng NTM  có sự tham gia của người dân
Chuyên đề 12: Kỹ năng lãnh đạo cộng đồng nông thôn trong xây dựng NTM
</t>
  </si>
  <si>
    <t>Cấp tỉnh 85 lớp</t>
  </si>
  <si>
    <t>Cấp tỉnh 4 lớp</t>
  </si>
  <si>
    <t>Cấp tỉnh 8 lớp</t>
  </si>
  <si>
    <t>Cấp tỉnh 2 lớp</t>
  </si>
  <si>
    <t>Cấp tỉnh 37 lớp</t>
  </si>
  <si>
    <t>Cấp tỉnh 61 lớp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</si>
</sst>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_);_(* \(#,##0.0\);_(* &quot;-&quot;??_);_(@_)"/>
  </numFmts>
  <fonts count="10" x14ac:knownFonts="1">
    <font>
      <sz val="11"/>
      <color theme="1"/>
      <name val="Calibri"/>
      <family val="2"/>
      <scheme val="minor"/>
    </font>
    <font>
      <sz val="11"/>
      <color theme="1"/>
      <name val="Times New Roman"/>
      <family val="1"/>
    </font>
    <font>
      <b/>
      <sz val="11"/>
      <color theme="1"/>
      <name val="Times New Roman"/>
      <family val="1"/>
    </font>
    <font>
      <b/>
      <sz val="11"/>
      <color theme="1"/>
      <name val="Calibri"/>
      <family val="2"/>
      <scheme val="minor"/>
    </font>
    <font>
      <i/>
      <sz val="11"/>
      <color theme="1"/>
      <name val="Times New Roman"/>
      <family val="1"/>
    </font>
    <font>
      <sz val="11"/>
      <color rgb="FF000000"/>
      <name val="Times New Roman"/>
      <family val="1"/>
    </font>
    <font>
      <b/>
      <sz val="13"/>
      <color theme="1"/>
      <name val="Times New Roman"/>
      <family val="1"/>
    </font>
    <font>
      <sz val="12"/>
      <color theme="1"/>
      <name val="Times New Roman"/>
      <family val="1"/>
    </font>
    <font>
      <sz val="11"/>
      <color theme="1"/>
      <name val="Calibri"/>
      <family val="2"/>
      <scheme val="minor"/>
    </font>
    <font>
      <b/>
      <sz val="12"/>
      <color theme="1"/>
      <name val="Times New Roman"/>
      <family val="1"/>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8" fillId="0" borderId="0" applyFont="0" applyFill="0" applyBorder="0" applyAlignment="0" applyProtection="0"/>
  </cellStyleXfs>
  <cellXfs count="53">
    <xf numFmtId="0" fontId="0" fillId="0" borderId="0" xfId="0"/>
    <xf numFmtId="0" fontId="1" fillId="0" borderId="0" xfId="0" applyFont="1" applyAlignment="1">
      <alignment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wrapText="1"/>
    </xf>
    <xf numFmtId="0" fontId="2" fillId="0" borderId="0" xfId="0" applyFont="1" applyAlignment="1">
      <alignment horizontal="center" vertical="center" wrapText="1"/>
    </xf>
    <xf numFmtId="0" fontId="1" fillId="0" borderId="0" xfId="0" applyFont="1" applyAlignment="1">
      <alignment horizont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center" wrapText="1"/>
    </xf>
    <xf numFmtId="0" fontId="1" fillId="0" borderId="2" xfId="0" applyFont="1" applyBorder="1" applyAlignment="1">
      <alignment horizontal="center" vertical="center" wrapText="1"/>
    </xf>
    <xf numFmtId="0" fontId="1" fillId="0" borderId="1" xfId="0" quotePrefix="1" applyFont="1" applyBorder="1" applyAlignment="1">
      <alignment horizontal="center" vertical="center" wrapText="1"/>
    </xf>
    <xf numFmtId="0" fontId="1" fillId="2" borderId="0" xfId="0" applyFont="1" applyFill="1" applyAlignment="1">
      <alignment wrapText="1"/>
    </xf>
    <xf numFmtId="0" fontId="1" fillId="0" borderId="0" xfId="0" applyFont="1" applyAlignment="1">
      <alignment horizontal="left"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xf numFmtId="0" fontId="1" fillId="0" borderId="1" xfId="0" applyFont="1" applyBorder="1"/>
    <xf numFmtId="0" fontId="1" fillId="0" borderId="0" xfId="0" applyFont="1" applyBorder="1" applyAlignment="1">
      <alignment horizontal="center" vertical="center" wrapText="1"/>
    </xf>
    <xf numFmtId="0" fontId="1" fillId="0" borderId="1" xfId="0" applyFont="1" applyBorder="1" applyAlignment="1">
      <alignment horizontal="left"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1" fillId="0" borderId="0" xfId="0" applyFont="1" applyBorder="1" applyAlignment="1">
      <alignment wrapText="1"/>
    </xf>
    <xf numFmtId="0" fontId="5" fillId="0" borderId="1" xfId="0" applyFont="1" applyBorder="1" applyAlignment="1">
      <alignment horizontal="center" vertical="center" wrapText="1"/>
    </xf>
    <xf numFmtId="0" fontId="1" fillId="0" borderId="0" xfId="0" applyFont="1" applyAlignment="1">
      <alignment horizontal="left" vertical="center" wrapText="1"/>
    </xf>
    <xf numFmtId="0" fontId="1" fillId="0" borderId="2"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applyAlignment="1">
      <alignment horizontal="left" vertical="center" wrapText="1"/>
    </xf>
    <xf numFmtId="0" fontId="7" fillId="0" borderId="0" xfId="0" applyFont="1" applyBorder="1" applyAlignment="1">
      <alignment horizontal="left" vertical="center" wrapText="1"/>
    </xf>
    <xf numFmtId="0" fontId="1" fillId="0" borderId="1" xfId="0" applyFont="1" applyBorder="1" applyAlignment="1">
      <alignment horizontal="center" vertical="center" wrapText="1"/>
    </xf>
    <xf numFmtId="0" fontId="2" fillId="2" borderId="0" xfId="0" applyFont="1" applyFill="1" applyAlignment="1">
      <alignment horizontal="center" vertical="center" wrapText="1"/>
    </xf>
    <xf numFmtId="164" fontId="2" fillId="0" borderId="1" xfId="1" applyNumberFormat="1" applyFont="1" applyBorder="1" applyAlignment="1">
      <alignment wrapText="1"/>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0" borderId="0" xfId="0" applyFont="1" applyAlignment="1">
      <alignment horizontal="left" wrapText="1"/>
    </xf>
    <xf numFmtId="0" fontId="1" fillId="0" borderId="1" xfId="0" applyFont="1" applyBorder="1" applyAlignment="1">
      <alignment horizontal="center" vertical="center" wrapText="1"/>
    </xf>
    <xf numFmtId="0" fontId="1" fillId="0" borderId="0" xfId="0" applyFont="1" applyAlignment="1">
      <alignment vertical="center" wrapText="1"/>
    </xf>
    <xf numFmtId="0" fontId="7" fillId="0" borderId="1" xfId="0" applyFont="1" applyBorder="1" applyAlignment="1">
      <alignment horizontal="left" wrapText="1"/>
    </xf>
    <xf numFmtId="0" fontId="9" fillId="0" borderId="1" xfId="0" applyFont="1" applyBorder="1" applyAlignment="1">
      <alignment horizontal="left" wrapText="1"/>
    </xf>
    <xf numFmtId="0" fontId="6" fillId="0" borderId="0" xfId="0" applyFont="1" applyAlignment="1">
      <alignment horizontal="center" wrapText="1"/>
    </xf>
    <xf numFmtId="0" fontId="1" fillId="0" borderId="0" xfId="0" applyFont="1" applyAlignment="1">
      <alignment horizontal="left" wrapText="1"/>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5" zoomScale="70" zoomScaleNormal="70" workbookViewId="0">
      <selection activeCell="F5" sqref="F5"/>
    </sheetView>
  </sheetViews>
  <sheetFormatPr defaultColWidth="9.109375" defaultRowHeight="13.8" x14ac:dyDescent="0.25"/>
  <cols>
    <col min="1" max="1" width="3.5546875" style="3" customWidth="1"/>
    <col min="2" max="2" width="29" style="42" customWidth="1"/>
    <col min="3" max="3" width="57.109375" style="40" customWidth="1"/>
    <col min="4" max="4" width="19" style="40" customWidth="1"/>
    <col min="5" max="5" width="15" style="42" customWidth="1"/>
    <col min="6" max="6" width="13.109375" style="3" customWidth="1"/>
    <col min="7" max="7" width="9" style="1" customWidth="1"/>
    <col min="8" max="16384" width="9.109375" style="1"/>
  </cols>
  <sheetData>
    <row r="1" spans="1:7" ht="14.4" x14ac:dyDescent="0.25">
      <c r="A1" s="47"/>
      <c r="B1" s="48"/>
      <c r="C1" s="48"/>
      <c r="D1" s="48"/>
      <c r="E1" s="48"/>
      <c r="F1" s="48"/>
      <c r="G1" s="48"/>
    </row>
    <row r="2" spans="1:7" ht="16.8" x14ac:dyDescent="0.3">
      <c r="A2" s="45" t="s">
        <v>166</v>
      </c>
      <c r="B2" s="45"/>
      <c r="C2" s="45"/>
      <c r="D2" s="45"/>
      <c r="E2" s="45"/>
      <c r="F2" s="45"/>
      <c r="G2" s="45"/>
    </row>
    <row r="3" spans="1:7" ht="12.75" customHeight="1" x14ac:dyDescent="0.25">
      <c r="A3" s="46"/>
      <c r="B3" s="46"/>
      <c r="C3" s="46"/>
      <c r="D3" s="46"/>
      <c r="E3" s="46"/>
      <c r="F3" s="46"/>
      <c r="G3" s="46"/>
    </row>
    <row r="4" spans="1:7" s="5" customFormat="1" ht="78.75" customHeight="1" x14ac:dyDescent="0.3">
      <c r="A4" s="39" t="s">
        <v>0</v>
      </c>
      <c r="B4" s="39" t="s">
        <v>1</v>
      </c>
      <c r="C4" s="39" t="s">
        <v>2</v>
      </c>
      <c r="D4" s="44" t="s">
        <v>3</v>
      </c>
      <c r="E4" s="39" t="s">
        <v>4</v>
      </c>
      <c r="F4" s="39" t="s">
        <v>5</v>
      </c>
      <c r="G4" s="39" t="s">
        <v>6</v>
      </c>
    </row>
    <row r="5" spans="1:7" ht="409.6" x14ac:dyDescent="0.3">
      <c r="A5" s="31">
        <v>1</v>
      </c>
      <c r="B5" s="30" t="s">
        <v>119</v>
      </c>
      <c r="C5" s="43" t="s">
        <v>170</v>
      </c>
      <c r="D5" s="30" t="s">
        <v>120</v>
      </c>
      <c r="E5" s="30" t="s">
        <v>73</v>
      </c>
      <c r="F5" s="31">
        <v>2024</v>
      </c>
      <c r="G5" s="30"/>
    </row>
    <row r="6" spans="1:7" ht="76.5" customHeight="1" x14ac:dyDescent="0.25">
      <c r="A6" s="41">
        <v>2</v>
      </c>
      <c r="B6" s="9" t="s">
        <v>152</v>
      </c>
      <c r="C6" s="20" t="s">
        <v>150</v>
      </c>
      <c r="D6" s="20" t="s">
        <v>162</v>
      </c>
      <c r="E6" s="9" t="s">
        <v>153</v>
      </c>
      <c r="F6" s="41">
        <v>2023</v>
      </c>
      <c r="G6" s="4"/>
    </row>
    <row r="7" spans="1:7" ht="76.5" customHeight="1" x14ac:dyDescent="0.25">
      <c r="A7" s="41">
        <v>3</v>
      </c>
      <c r="B7" s="9" t="s">
        <v>151</v>
      </c>
      <c r="C7" s="20" t="s">
        <v>149</v>
      </c>
      <c r="D7" s="20" t="s">
        <v>162</v>
      </c>
      <c r="E7" s="9" t="s">
        <v>153</v>
      </c>
      <c r="F7" s="41">
        <v>2023</v>
      </c>
      <c r="G7" s="4"/>
    </row>
    <row r="8" spans="1:7" ht="76.5" customHeight="1" x14ac:dyDescent="0.25">
      <c r="A8" s="41">
        <v>4</v>
      </c>
      <c r="B8" s="9" t="s">
        <v>155</v>
      </c>
      <c r="C8" s="20" t="s">
        <v>154</v>
      </c>
      <c r="D8" s="20" t="s">
        <v>163</v>
      </c>
      <c r="E8" s="9" t="s">
        <v>156</v>
      </c>
      <c r="F8" s="41">
        <v>2023</v>
      </c>
      <c r="G8" s="4"/>
    </row>
    <row r="9" spans="1:7" ht="76.5" customHeight="1" x14ac:dyDescent="0.25">
      <c r="A9" s="41">
        <v>5</v>
      </c>
      <c r="B9" s="9" t="s">
        <v>158</v>
      </c>
      <c r="C9" s="8" t="s">
        <v>157</v>
      </c>
      <c r="D9" s="20" t="s">
        <v>163</v>
      </c>
      <c r="E9" s="9" t="s">
        <v>159</v>
      </c>
      <c r="F9" s="41">
        <v>2023</v>
      </c>
      <c r="G9" s="4"/>
    </row>
    <row r="10" spans="1:7" ht="76.5" customHeight="1" x14ac:dyDescent="0.25">
      <c r="A10" s="41">
        <v>6</v>
      </c>
      <c r="B10" s="9" t="s">
        <v>160</v>
      </c>
      <c r="C10" s="9" t="s">
        <v>165</v>
      </c>
      <c r="D10" s="20" t="s">
        <v>161</v>
      </c>
      <c r="E10" s="9" t="s">
        <v>164</v>
      </c>
      <c r="F10" s="41">
        <v>2023</v>
      </c>
      <c r="G10" s="4"/>
    </row>
    <row r="11" spans="1:7" ht="76.5" customHeight="1" x14ac:dyDescent="0.25">
      <c r="A11" s="41">
        <v>7</v>
      </c>
      <c r="B11" s="9" t="s">
        <v>167</v>
      </c>
      <c r="C11" s="8" t="s">
        <v>168</v>
      </c>
      <c r="D11" s="20" t="s">
        <v>162</v>
      </c>
      <c r="E11" s="9" t="s">
        <v>169</v>
      </c>
      <c r="F11" s="41">
        <v>2023</v>
      </c>
      <c r="G11" s="4"/>
    </row>
  </sheetData>
  <mergeCells count="3">
    <mergeCell ref="A2:G2"/>
    <mergeCell ref="A3:G3"/>
    <mergeCell ref="A1:G1"/>
  </mergeCells>
  <pageMargins left="0.2" right="0.2" top="0.25" bottom="0.25" header="0.3" footer="0.3"/>
  <pageSetup paperSize="9" scale="9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
  <sheetViews>
    <sheetView topLeftCell="A3" zoomScale="85" zoomScaleNormal="85" workbookViewId="0">
      <selection activeCell="K10" sqref="K10"/>
    </sheetView>
  </sheetViews>
  <sheetFormatPr defaultColWidth="9.109375" defaultRowHeight="13.8" x14ac:dyDescent="0.25"/>
  <cols>
    <col min="1" max="1" width="4.6640625" style="3" customWidth="1"/>
    <col min="2" max="2" width="51.5546875" style="1" bestFit="1" customWidth="1"/>
    <col min="3" max="3" width="18.44140625" style="1" customWidth="1"/>
    <col min="4" max="4" width="14.109375" style="3" bestFit="1" customWidth="1"/>
    <col min="5" max="5" width="14.33203125" style="1" customWidth="1"/>
    <col min="6" max="6" width="14.109375" style="1" customWidth="1"/>
    <col min="7" max="7" width="11.5546875" style="1" customWidth="1"/>
    <col min="8" max="8" width="9.109375" style="1"/>
    <col min="9" max="9" width="49.5546875" style="28" hidden="1" customWidth="1"/>
    <col min="10" max="10" width="11.6640625" style="1" bestFit="1" customWidth="1"/>
    <col min="11" max="16384" width="9.109375" style="1"/>
  </cols>
  <sheetData>
    <row r="2" spans="1:9" ht="16.8" x14ac:dyDescent="0.3">
      <c r="A2" s="45" t="s">
        <v>112</v>
      </c>
      <c r="B2" s="45"/>
      <c r="C2" s="45"/>
      <c r="D2" s="45"/>
      <c r="E2" s="45"/>
      <c r="F2" s="45"/>
      <c r="G2" s="45"/>
    </row>
    <row r="3" spans="1:9" x14ac:dyDescent="0.25">
      <c r="A3" s="46"/>
      <c r="B3" s="46"/>
      <c r="C3" s="46"/>
      <c r="D3" s="46"/>
      <c r="E3" s="46"/>
      <c r="F3" s="46"/>
      <c r="G3" s="46"/>
    </row>
    <row r="4" spans="1:9" s="5" customFormat="1" ht="69" x14ac:dyDescent="0.3">
      <c r="A4" s="2" t="s">
        <v>0</v>
      </c>
      <c r="B4" s="2" t="s">
        <v>8</v>
      </c>
      <c r="C4" s="2" t="s">
        <v>71</v>
      </c>
      <c r="D4" s="2" t="s">
        <v>9</v>
      </c>
      <c r="E4" s="2" t="s">
        <v>10</v>
      </c>
      <c r="F4" s="2" t="s">
        <v>100</v>
      </c>
      <c r="G4" s="2" t="s">
        <v>101</v>
      </c>
      <c r="H4" s="2" t="s">
        <v>6</v>
      </c>
      <c r="I4" s="36" t="s">
        <v>142</v>
      </c>
    </row>
    <row r="5" spans="1:9" ht="81.75" customHeight="1" x14ac:dyDescent="0.25">
      <c r="A5" s="35">
        <v>1</v>
      </c>
      <c r="B5" s="29" t="s">
        <v>125</v>
      </c>
      <c r="C5" s="11">
        <f>11+3+5+9+4+62+1+49+10+7+6+1+8+6</f>
        <v>182</v>
      </c>
      <c r="D5" s="3">
        <f>1100+400+4035+15+90+476+500+750+420+725+100+1600+980</f>
        <v>11191</v>
      </c>
      <c r="E5" s="7" t="s">
        <v>70</v>
      </c>
      <c r="F5" s="12" t="s">
        <v>99</v>
      </c>
      <c r="G5" s="7">
        <v>0</v>
      </c>
      <c r="H5" s="7" t="s">
        <v>171</v>
      </c>
      <c r="I5" s="28" t="s">
        <v>141</v>
      </c>
    </row>
    <row r="6" spans="1:9" ht="65.25" customHeight="1" x14ac:dyDescent="0.25">
      <c r="A6" s="35">
        <v>2</v>
      </c>
      <c r="B6" s="8" t="s">
        <v>111</v>
      </c>
      <c r="C6" s="7">
        <f>4+5+18</f>
        <v>27</v>
      </c>
      <c r="D6" s="32">
        <f>13+171*2+15+724+288</f>
        <v>1382</v>
      </c>
      <c r="E6" s="25" t="s">
        <v>70</v>
      </c>
      <c r="F6" s="12" t="s">
        <v>99</v>
      </c>
      <c r="G6" s="7">
        <v>0</v>
      </c>
      <c r="H6" s="7" t="s">
        <v>172</v>
      </c>
      <c r="I6" s="28" t="s">
        <v>145</v>
      </c>
    </row>
    <row r="7" spans="1:9" ht="41.4" x14ac:dyDescent="0.25">
      <c r="A7" s="35">
        <v>3</v>
      </c>
      <c r="B7" s="8" t="s">
        <v>113</v>
      </c>
      <c r="C7" s="25">
        <f>8+49+9+4+30+2+25+6+60+4+3</f>
        <v>200</v>
      </c>
      <c r="D7" s="25">
        <f>960+420+330+30+1150+1200+300+400+205</f>
        <v>4995</v>
      </c>
      <c r="E7" s="7" t="s">
        <v>70</v>
      </c>
      <c r="F7" s="12" t="s">
        <v>99</v>
      </c>
      <c r="G7" s="7">
        <v>0</v>
      </c>
      <c r="H7" s="7" t="s">
        <v>173</v>
      </c>
      <c r="I7" s="28" t="s">
        <v>144</v>
      </c>
    </row>
    <row r="8" spans="1:9" ht="27.6" x14ac:dyDescent="0.25">
      <c r="A8" s="35">
        <v>4</v>
      </c>
      <c r="B8" s="8" t="s">
        <v>110</v>
      </c>
      <c r="C8" s="7">
        <v>2</v>
      </c>
      <c r="D8" s="3">
        <f>13+171*2+15</f>
        <v>370</v>
      </c>
      <c r="E8" s="7" t="s">
        <v>70</v>
      </c>
      <c r="F8" s="12" t="s">
        <v>99</v>
      </c>
      <c r="G8" s="7">
        <v>0</v>
      </c>
      <c r="H8" s="7" t="s">
        <v>174</v>
      </c>
    </row>
    <row r="9" spans="1:9" ht="27.6" x14ac:dyDescent="0.25">
      <c r="A9" s="35">
        <v>5</v>
      </c>
      <c r="B9" s="8" t="s">
        <v>115</v>
      </c>
      <c r="C9" s="7">
        <f>4+2+4</f>
        <v>10</v>
      </c>
      <c r="D9" s="7">
        <f>C9*60+265+900</f>
        <v>1765</v>
      </c>
      <c r="E9" s="7" t="s">
        <v>70</v>
      </c>
      <c r="F9" s="12" t="s">
        <v>99</v>
      </c>
      <c r="G9" s="7">
        <v>0</v>
      </c>
      <c r="H9" s="7" t="s">
        <v>172</v>
      </c>
      <c r="I9" s="28" t="s">
        <v>122</v>
      </c>
    </row>
    <row r="10" spans="1:9" ht="76.5" customHeight="1" x14ac:dyDescent="0.25">
      <c r="A10" s="35">
        <v>6</v>
      </c>
      <c r="B10" s="8" t="s">
        <v>114</v>
      </c>
      <c r="C10" s="16">
        <f>27+10+10+2+3+6+12</f>
        <v>70</v>
      </c>
      <c r="D10" s="16">
        <f>21*30+ 206+ 226+160+542+250+306+2400</f>
        <v>4720</v>
      </c>
      <c r="E10" s="11" t="s">
        <v>70</v>
      </c>
      <c r="F10" s="12">
        <v>3</v>
      </c>
      <c r="G10" s="16"/>
      <c r="H10" s="16" t="s">
        <v>175</v>
      </c>
      <c r="I10" s="28" t="s">
        <v>123</v>
      </c>
    </row>
    <row r="11" spans="1:9" ht="110.25" customHeight="1" x14ac:dyDescent="0.25">
      <c r="A11" s="35">
        <v>7</v>
      </c>
      <c r="B11" s="8" t="s">
        <v>137</v>
      </c>
      <c r="C11" s="21">
        <f>9+2+126+4</f>
        <v>141</v>
      </c>
      <c r="D11" s="19">
        <f>527+300+1454+1000</f>
        <v>3281</v>
      </c>
      <c r="E11" s="11" t="s">
        <v>70</v>
      </c>
      <c r="F11" s="12" t="s">
        <v>99</v>
      </c>
      <c r="G11" s="21"/>
      <c r="H11" s="21" t="s">
        <v>176</v>
      </c>
      <c r="I11" s="28" t="s">
        <v>126</v>
      </c>
    </row>
    <row r="12" spans="1:9" x14ac:dyDescent="0.25">
      <c r="A12" s="35"/>
      <c r="B12" s="7"/>
      <c r="C12" s="2">
        <f t="shared" ref="C12:H12" si="0">SUM(C8:C11)</f>
        <v>223</v>
      </c>
      <c r="D12" s="2">
        <f t="shared" si="0"/>
        <v>10136</v>
      </c>
      <c r="E12" s="2">
        <f t="shared" si="0"/>
        <v>0</v>
      </c>
      <c r="F12" s="2">
        <f t="shared" si="0"/>
        <v>3</v>
      </c>
      <c r="G12" s="2">
        <f t="shared" si="0"/>
        <v>0</v>
      </c>
      <c r="H12" s="2">
        <f t="shared" si="0"/>
        <v>0</v>
      </c>
      <c r="I12" s="28" t="s">
        <v>7</v>
      </c>
    </row>
  </sheetData>
  <mergeCells count="2">
    <mergeCell ref="A2:G2"/>
    <mergeCell ref="A3:G3"/>
  </mergeCells>
  <pageMargins left="0.2" right="0.2" top="0.25" bottom="0.25" header="0.3" footer="0.3"/>
  <pageSetup paperSize="9" scale="9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6"/>
  <sheetViews>
    <sheetView tabSelected="1" zoomScale="85" zoomScaleNormal="85" workbookViewId="0">
      <selection activeCell="K12" sqref="K12"/>
    </sheetView>
  </sheetViews>
  <sheetFormatPr defaultColWidth="9.109375" defaultRowHeight="13.8" x14ac:dyDescent="0.25"/>
  <cols>
    <col min="1" max="1" width="4.6640625" style="3" customWidth="1"/>
    <col min="2" max="2" width="53" style="14" customWidth="1"/>
    <col min="3" max="3" width="18.109375" style="3" customWidth="1"/>
    <col min="4" max="4" width="13.44140625" style="3" customWidth="1"/>
    <col min="5" max="5" width="16.44140625" style="3" customWidth="1"/>
    <col min="6" max="6" width="14.44140625" style="3" customWidth="1"/>
    <col min="7" max="7" width="13" style="3" customWidth="1"/>
    <col min="8" max="8" width="10" style="3" customWidth="1"/>
    <col min="9" max="9" width="64.6640625" style="28" hidden="1" customWidth="1"/>
    <col min="10" max="10" width="10.5546875" style="1" bestFit="1" customWidth="1"/>
    <col min="11" max="16384" width="9.109375" style="1"/>
  </cols>
  <sheetData>
    <row r="2" spans="1:10" ht="41.25" customHeight="1" x14ac:dyDescent="0.3">
      <c r="A2" s="45" t="s">
        <v>148</v>
      </c>
      <c r="B2" s="45"/>
      <c r="C2" s="45"/>
      <c r="D2" s="45"/>
      <c r="E2" s="45"/>
      <c r="F2" s="45"/>
      <c r="G2" s="45"/>
    </row>
    <row r="3" spans="1:10" x14ac:dyDescent="0.25">
      <c r="A3" s="46"/>
      <c r="B3" s="46"/>
      <c r="C3" s="46"/>
      <c r="D3" s="46"/>
      <c r="E3" s="46"/>
      <c r="F3" s="46"/>
      <c r="G3" s="46"/>
    </row>
    <row r="4" spans="1:10" s="3" customFormat="1" ht="83.25" customHeight="1" x14ac:dyDescent="0.3">
      <c r="A4" s="2" t="s">
        <v>0</v>
      </c>
      <c r="B4" s="2" t="s">
        <v>8</v>
      </c>
      <c r="C4" s="2" t="s">
        <v>96</v>
      </c>
      <c r="D4" s="2" t="s">
        <v>11</v>
      </c>
      <c r="E4" s="2" t="s">
        <v>10</v>
      </c>
      <c r="F4" s="2" t="s">
        <v>97</v>
      </c>
      <c r="G4" s="2" t="s">
        <v>98</v>
      </c>
      <c r="H4" s="2" t="s">
        <v>6</v>
      </c>
      <c r="I4" s="36" t="s">
        <v>142</v>
      </c>
    </row>
    <row r="5" spans="1:10" s="3" customFormat="1" ht="41.4" x14ac:dyDescent="0.3">
      <c r="A5" s="2">
        <v>1</v>
      </c>
      <c r="B5" s="8" t="s">
        <v>124</v>
      </c>
      <c r="C5" s="25">
        <f>8+49+5+5+3+6+6</f>
        <v>82</v>
      </c>
      <c r="D5" s="25">
        <f>8*120+420+458+525+900+1270</f>
        <v>4533</v>
      </c>
      <c r="E5" s="25" t="s">
        <v>70</v>
      </c>
      <c r="F5" s="25" t="s">
        <v>99</v>
      </c>
      <c r="G5" s="25" t="s">
        <v>99</v>
      </c>
      <c r="H5" s="25" t="s">
        <v>127</v>
      </c>
      <c r="I5" s="28" t="s">
        <v>135</v>
      </c>
    </row>
    <row r="6" spans="1:10" ht="27.6" x14ac:dyDescent="0.25">
      <c r="A6" s="35">
        <v>2</v>
      </c>
      <c r="B6" s="8" t="s">
        <v>108</v>
      </c>
      <c r="C6" s="25">
        <f>38+49+15+48+12+37+55+40+3+30+14+9+60</f>
        <v>410</v>
      </c>
      <c r="D6" s="25">
        <f>4890+7750+980+6100+4050+4850+6000+542+60000+1780+1080+3450</f>
        <v>101472</v>
      </c>
      <c r="E6" s="27" t="s">
        <v>70</v>
      </c>
      <c r="F6" s="25" t="s">
        <v>99</v>
      </c>
      <c r="G6" s="25" t="s">
        <v>99</v>
      </c>
      <c r="H6" s="25" t="s">
        <v>128</v>
      </c>
      <c r="I6" s="28" t="s">
        <v>147</v>
      </c>
    </row>
    <row r="7" spans="1:10" s="3" customFormat="1" ht="27.6" x14ac:dyDescent="0.3">
      <c r="A7" s="2">
        <v>3</v>
      </c>
      <c r="B7" s="8" t="s">
        <v>116</v>
      </c>
      <c r="C7" s="25">
        <f>173+22</f>
        <v>195</v>
      </c>
      <c r="D7" s="25">
        <f>10380+3410</f>
        <v>13790</v>
      </c>
      <c r="E7" s="25" t="s">
        <v>72</v>
      </c>
      <c r="F7" s="25" t="s">
        <v>99</v>
      </c>
      <c r="G7" s="25" t="s">
        <v>99</v>
      </c>
      <c r="H7" s="25" t="s">
        <v>129</v>
      </c>
      <c r="I7" s="28" t="s">
        <v>117</v>
      </c>
    </row>
    <row r="8" spans="1:10" ht="124.2" x14ac:dyDescent="0.25">
      <c r="A8" s="35">
        <v>4</v>
      </c>
      <c r="B8" s="8" t="s">
        <v>130</v>
      </c>
      <c r="C8" s="25">
        <f>27+14+3+6+30+2+1</f>
        <v>83</v>
      </c>
      <c r="D8" s="25">
        <f>2430+2400+452+440+1160+100+160</f>
        <v>7142</v>
      </c>
      <c r="E8" s="25" t="s">
        <v>70</v>
      </c>
      <c r="F8" s="12" t="s">
        <v>99</v>
      </c>
      <c r="G8" s="38" t="s">
        <v>99</v>
      </c>
      <c r="H8" s="25" t="s">
        <v>131</v>
      </c>
      <c r="I8" s="28" t="s">
        <v>143</v>
      </c>
    </row>
    <row r="9" spans="1:10" ht="82.8" x14ac:dyDescent="0.25">
      <c r="A9" s="35">
        <v>5</v>
      </c>
      <c r="B9" s="8" t="s">
        <v>118</v>
      </c>
      <c r="C9" s="25">
        <f>12+15+59+85+8+11</f>
        <v>190</v>
      </c>
      <c r="D9" s="24">
        <f>1860+1920+5605+10625+1600+1650</f>
        <v>23260</v>
      </c>
      <c r="E9" s="25" t="s">
        <v>70</v>
      </c>
      <c r="F9" s="25" t="s">
        <v>99</v>
      </c>
      <c r="G9" s="38" t="s">
        <v>99</v>
      </c>
      <c r="H9" s="25" t="s">
        <v>132</v>
      </c>
      <c r="I9" s="28" t="s">
        <v>136</v>
      </c>
    </row>
    <row r="10" spans="1:10" ht="82.8" x14ac:dyDescent="0.25">
      <c r="A10" s="35">
        <v>6</v>
      </c>
      <c r="B10" s="20" t="s">
        <v>138</v>
      </c>
      <c r="C10" s="25">
        <f>51+52</f>
        <v>103</v>
      </c>
      <c r="D10" s="25">
        <f>6554+4000</f>
        <v>10554</v>
      </c>
      <c r="E10" s="25" t="s">
        <v>70</v>
      </c>
      <c r="F10" s="12" t="s">
        <v>99</v>
      </c>
      <c r="G10" s="38" t="s">
        <v>99</v>
      </c>
      <c r="H10" s="25" t="s">
        <v>139</v>
      </c>
      <c r="I10" s="28" t="s">
        <v>140</v>
      </c>
      <c r="J10" s="1">
        <f>440*3+600</f>
        <v>1920</v>
      </c>
    </row>
    <row r="11" spans="1:10" ht="55.2" x14ac:dyDescent="0.25">
      <c r="A11" s="35">
        <v>7</v>
      </c>
      <c r="B11" s="8" t="s">
        <v>107</v>
      </c>
      <c r="C11" s="25">
        <v>35</v>
      </c>
      <c r="D11" s="24">
        <v>6354</v>
      </c>
      <c r="E11" s="25" t="s">
        <v>70</v>
      </c>
      <c r="F11" s="25">
        <v>3</v>
      </c>
      <c r="G11" s="38" t="s">
        <v>99</v>
      </c>
      <c r="H11" s="25" t="s">
        <v>133</v>
      </c>
      <c r="I11" s="28" t="s">
        <v>121</v>
      </c>
    </row>
    <row r="12" spans="1:10" ht="124.2" x14ac:dyDescent="0.25">
      <c r="A12" s="35">
        <v>8</v>
      </c>
      <c r="B12" s="8" t="s">
        <v>109</v>
      </c>
      <c r="C12" s="25">
        <f>97+2+1+112+5+25+115+22</f>
        <v>379</v>
      </c>
      <c r="D12" s="25">
        <f>8775+200+76+11276+458+3500+11730+2930</f>
        <v>38945</v>
      </c>
      <c r="E12" s="25" t="s">
        <v>70</v>
      </c>
      <c r="F12" s="12" t="s">
        <v>99</v>
      </c>
      <c r="G12" s="38" t="s">
        <v>99</v>
      </c>
      <c r="H12" s="25" t="s">
        <v>134</v>
      </c>
      <c r="I12" s="28" t="s">
        <v>146</v>
      </c>
    </row>
    <row r="13" spans="1:10" x14ac:dyDescent="0.25">
      <c r="A13" s="35"/>
      <c r="B13" s="20"/>
      <c r="C13" s="37">
        <f>SUM(C5:C12)</f>
        <v>1477</v>
      </c>
      <c r="D13" s="37">
        <f t="shared" ref="D13:H13" si="0">SUM(D5:D12)</f>
        <v>206050</v>
      </c>
      <c r="E13" s="37">
        <f t="shared" si="0"/>
        <v>0</v>
      </c>
      <c r="F13" s="37">
        <f t="shared" si="0"/>
        <v>3</v>
      </c>
      <c r="G13" s="37">
        <f t="shared" si="0"/>
        <v>0</v>
      </c>
      <c r="H13" s="37">
        <f t="shared" si="0"/>
        <v>0</v>
      </c>
    </row>
    <row r="14" spans="1:10" ht="15.6" x14ac:dyDescent="0.25">
      <c r="I14" s="34"/>
      <c r="J14" s="26"/>
    </row>
    <row r="15" spans="1:10" x14ac:dyDescent="0.25">
      <c r="I15" s="33"/>
      <c r="J15" s="26"/>
    </row>
    <row r="16" spans="1:10" x14ac:dyDescent="0.25">
      <c r="I16" s="33"/>
      <c r="J16" s="26"/>
    </row>
    <row r="17" spans="9:10" x14ac:dyDescent="0.25">
      <c r="I17" s="33"/>
      <c r="J17" s="26"/>
    </row>
    <row r="18" spans="9:10" x14ac:dyDescent="0.25">
      <c r="I18" s="33"/>
      <c r="J18" s="26"/>
    </row>
    <row r="19" spans="9:10" x14ac:dyDescent="0.25">
      <c r="I19" s="33"/>
      <c r="J19" s="26"/>
    </row>
    <row r="20" spans="9:10" x14ac:dyDescent="0.25">
      <c r="I20" s="33"/>
      <c r="J20" s="26"/>
    </row>
    <row r="21" spans="9:10" x14ac:dyDescent="0.25">
      <c r="I21" s="33"/>
      <c r="J21" s="26"/>
    </row>
    <row r="22" spans="9:10" x14ac:dyDescent="0.25">
      <c r="I22" s="33"/>
      <c r="J22" s="26"/>
    </row>
    <row r="23" spans="9:10" x14ac:dyDescent="0.25">
      <c r="I23" s="33"/>
      <c r="J23" s="26"/>
    </row>
    <row r="24" spans="9:10" x14ac:dyDescent="0.25">
      <c r="I24" s="33"/>
      <c r="J24" s="26"/>
    </row>
    <row r="25" spans="9:10" ht="15.6" x14ac:dyDescent="0.25">
      <c r="I25" s="34"/>
      <c r="J25" s="26"/>
    </row>
    <row r="26" spans="9:10" ht="15.6" x14ac:dyDescent="0.25">
      <c r="I26" s="34"/>
      <c r="J26" s="26"/>
    </row>
    <row r="27" spans="9:10" ht="15.6" x14ac:dyDescent="0.25">
      <c r="I27" s="34"/>
      <c r="J27" s="26"/>
    </row>
    <row r="28" spans="9:10" ht="15.6" x14ac:dyDescent="0.25">
      <c r="I28" s="34"/>
    </row>
    <row r="29" spans="9:10" ht="15.6" x14ac:dyDescent="0.25">
      <c r="I29" s="34"/>
    </row>
    <row r="30" spans="9:10" ht="15.6" x14ac:dyDescent="0.25">
      <c r="I30" s="34"/>
    </row>
    <row r="31" spans="9:10" ht="15.6" x14ac:dyDescent="0.25">
      <c r="I31" s="34"/>
    </row>
    <row r="32" spans="9:10" ht="15.6" x14ac:dyDescent="0.25">
      <c r="I32" s="34"/>
    </row>
    <row r="33" spans="9:9" x14ac:dyDescent="0.25">
      <c r="I33" s="33"/>
    </row>
    <row r="34" spans="9:9" x14ac:dyDescent="0.25">
      <c r="I34" s="33"/>
    </row>
    <row r="35" spans="9:9" x14ac:dyDescent="0.25">
      <c r="I35" s="33"/>
    </row>
    <row r="36" spans="9:9" x14ac:dyDescent="0.25">
      <c r="I36" s="33"/>
    </row>
  </sheetData>
  <mergeCells count="2">
    <mergeCell ref="A2:G2"/>
    <mergeCell ref="A3:G3"/>
  </mergeCells>
  <pageMargins left="0.2" right="0.2" top="0.25" bottom="0.2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8"/>
  <sheetViews>
    <sheetView topLeftCell="A16" workbookViewId="0">
      <selection activeCell="J16" sqref="J16"/>
    </sheetView>
  </sheetViews>
  <sheetFormatPr defaultColWidth="9.109375" defaultRowHeight="13.8" x14ac:dyDescent="0.3"/>
  <cols>
    <col min="1" max="1" width="6.33203125" style="3" customWidth="1"/>
    <col min="2" max="2" width="30.88671875" style="3" customWidth="1"/>
    <col min="3" max="3" width="14.6640625" style="3" customWidth="1"/>
    <col min="4" max="4" width="13.5546875" style="3" customWidth="1"/>
    <col min="5" max="5" width="13.6640625" style="3" customWidth="1"/>
    <col min="6" max="6" width="17.109375" style="3" customWidth="1"/>
    <col min="7" max="8" width="0" style="3" hidden="1" customWidth="1"/>
    <col min="9" max="9" width="9.109375" style="3"/>
    <col min="10" max="10" width="11.5546875" style="3" bestFit="1" customWidth="1"/>
    <col min="11" max="16384" width="9.109375" style="3"/>
  </cols>
  <sheetData>
    <row r="2" spans="1:10" ht="39" customHeight="1" x14ac:dyDescent="0.3">
      <c r="A2" s="49" t="s">
        <v>0</v>
      </c>
      <c r="B2" s="49" t="s">
        <v>81</v>
      </c>
      <c r="C2" s="49" t="s">
        <v>74</v>
      </c>
      <c r="D2" s="49"/>
      <c r="E2" s="49" t="s">
        <v>77</v>
      </c>
      <c r="F2" s="49"/>
      <c r="G2" s="49" t="s">
        <v>79</v>
      </c>
      <c r="H2" s="49"/>
    </row>
    <row r="3" spans="1:10" ht="27.6" x14ac:dyDescent="0.3">
      <c r="A3" s="49"/>
      <c r="B3" s="49"/>
      <c r="C3" s="7" t="s">
        <v>75</v>
      </c>
      <c r="D3" s="7" t="s">
        <v>76</v>
      </c>
      <c r="E3" s="7" t="s">
        <v>75</v>
      </c>
      <c r="F3" s="7" t="s">
        <v>78</v>
      </c>
      <c r="G3" s="7" t="s">
        <v>75</v>
      </c>
      <c r="H3" s="7" t="s">
        <v>80</v>
      </c>
    </row>
    <row r="4" spans="1:10" x14ac:dyDescent="0.3">
      <c r="A4" s="7">
        <v>1</v>
      </c>
      <c r="B4" s="8" t="s">
        <v>14</v>
      </c>
      <c r="C4" s="7">
        <v>66</v>
      </c>
      <c r="D4" s="7">
        <v>1093</v>
      </c>
      <c r="E4" s="7">
        <v>38</v>
      </c>
      <c r="F4" s="7">
        <v>4560</v>
      </c>
      <c r="G4" s="7"/>
      <c r="H4" s="7"/>
      <c r="J4" s="3">
        <f>D4/66</f>
        <v>16.560606060606062</v>
      </c>
    </row>
    <row r="5" spans="1:10" x14ac:dyDescent="0.3">
      <c r="A5" s="7">
        <v>2</v>
      </c>
      <c r="B5" s="8" t="s">
        <v>94</v>
      </c>
      <c r="C5" s="7">
        <v>0</v>
      </c>
      <c r="D5" s="7">
        <v>0</v>
      </c>
      <c r="E5" s="7">
        <v>0</v>
      </c>
      <c r="F5" s="7">
        <v>0</v>
      </c>
      <c r="G5" s="7"/>
      <c r="H5" s="7"/>
    </row>
    <row r="6" spans="1:10" x14ac:dyDescent="0.3">
      <c r="A6" s="7">
        <v>3</v>
      </c>
      <c r="B6" s="8" t="s">
        <v>95</v>
      </c>
      <c r="C6" s="7">
        <v>0</v>
      </c>
      <c r="D6" s="7">
        <v>0</v>
      </c>
      <c r="E6" s="7">
        <v>0</v>
      </c>
      <c r="F6" s="21">
        <v>0</v>
      </c>
      <c r="G6" s="7"/>
      <c r="H6" s="7"/>
    </row>
    <row r="7" spans="1:10" ht="14.4" x14ac:dyDescent="0.3">
      <c r="A7" s="16"/>
      <c r="B7" s="8" t="s">
        <v>102</v>
      </c>
      <c r="C7" s="16">
        <v>9</v>
      </c>
      <c r="D7" s="16">
        <v>1050</v>
      </c>
      <c r="E7" s="16">
        <v>12</v>
      </c>
      <c r="F7" s="24">
        <v>1860</v>
      </c>
      <c r="G7" s="16"/>
      <c r="H7" s="16"/>
    </row>
    <row r="8" spans="1:10" x14ac:dyDescent="0.3">
      <c r="A8" s="16"/>
      <c r="B8" s="8" t="s">
        <v>103</v>
      </c>
      <c r="C8" s="16">
        <v>3</v>
      </c>
      <c r="D8" s="16">
        <f>65*3</f>
        <v>195</v>
      </c>
      <c r="E8" s="16"/>
      <c r="F8" s="21"/>
      <c r="G8" s="16"/>
      <c r="H8" s="16"/>
    </row>
    <row r="9" spans="1:10" x14ac:dyDescent="0.3">
      <c r="A9" s="16"/>
      <c r="B9" s="8" t="s">
        <v>105</v>
      </c>
      <c r="C9" s="16"/>
      <c r="D9" s="16"/>
      <c r="E9" s="16">
        <v>16</v>
      </c>
      <c r="F9" s="16">
        <v>2026</v>
      </c>
      <c r="G9" s="16"/>
      <c r="H9" s="16"/>
    </row>
    <row r="10" spans="1:10" x14ac:dyDescent="0.3">
      <c r="A10" s="16"/>
      <c r="B10" s="8" t="s">
        <v>106</v>
      </c>
      <c r="C10" s="16">
        <v>5</v>
      </c>
      <c r="D10" s="16">
        <v>800</v>
      </c>
      <c r="E10" s="16">
        <v>49</v>
      </c>
      <c r="F10" s="16">
        <v>8454</v>
      </c>
      <c r="G10" s="16"/>
      <c r="H10" s="16"/>
    </row>
    <row r="11" spans="1:10" x14ac:dyDescent="0.3">
      <c r="A11" s="21"/>
      <c r="B11" s="8"/>
      <c r="C11" s="21"/>
      <c r="D11" s="21"/>
      <c r="E11" s="21"/>
      <c r="F11" s="21"/>
      <c r="G11" s="21"/>
      <c r="H11" s="21"/>
    </row>
    <row r="12" spans="1:10" x14ac:dyDescent="0.3">
      <c r="A12" s="7">
        <v>4</v>
      </c>
      <c r="B12" s="8"/>
      <c r="C12" s="7"/>
      <c r="D12" s="7"/>
      <c r="E12" s="7"/>
      <c r="F12" s="7"/>
      <c r="G12" s="7"/>
      <c r="H12" s="7"/>
    </row>
    <row r="13" spans="1:10" x14ac:dyDescent="0.3">
      <c r="A13" s="7">
        <v>5</v>
      </c>
      <c r="B13" s="8" t="s">
        <v>82</v>
      </c>
      <c r="C13" s="7">
        <v>52</v>
      </c>
      <c r="D13" s="3">
        <f>420+542</f>
        <v>962</v>
      </c>
      <c r="E13" s="7">
        <v>49</v>
      </c>
      <c r="F13" s="7">
        <v>7750</v>
      </c>
      <c r="G13" s="7"/>
      <c r="H13" s="7"/>
    </row>
    <row r="14" spans="1:10" x14ac:dyDescent="0.3">
      <c r="A14" s="7">
        <v>6</v>
      </c>
      <c r="B14" s="8" t="s">
        <v>83</v>
      </c>
      <c r="C14" s="7">
        <v>9</v>
      </c>
      <c r="D14" s="7">
        <v>1850</v>
      </c>
      <c r="E14" s="7">
        <v>37</v>
      </c>
      <c r="F14" s="7">
        <v>4450</v>
      </c>
      <c r="G14" s="7"/>
      <c r="H14" s="7"/>
    </row>
    <row r="15" spans="1:10" x14ac:dyDescent="0.3">
      <c r="A15" s="7">
        <v>7</v>
      </c>
      <c r="B15" s="8" t="s">
        <v>84</v>
      </c>
      <c r="C15" s="7">
        <v>24</v>
      </c>
      <c r="D15" s="7">
        <v>1378</v>
      </c>
      <c r="E15" s="7">
        <v>23</v>
      </c>
      <c r="F15" s="7">
        <v>2240</v>
      </c>
      <c r="G15" s="7"/>
      <c r="H15" s="7"/>
    </row>
    <row r="16" spans="1:10" x14ac:dyDescent="0.3">
      <c r="A16" s="7">
        <v>8</v>
      </c>
      <c r="B16" s="8" t="s">
        <v>85</v>
      </c>
      <c r="C16" s="7">
        <v>17</v>
      </c>
      <c r="D16" s="7">
        <v>2289</v>
      </c>
      <c r="E16" s="22">
        <v>190</v>
      </c>
      <c r="F16" s="22">
        <v>24750</v>
      </c>
      <c r="G16" s="22"/>
      <c r="H16" s="22"/>
      <c r="I16" s="23" t="s">
        <v>104</v>
      </c>
    </row>
    <row r="17" spans="1:8" x14ac:dyDescent="0.3">
      <c r="A17" s="7">
        <v>9</v>
      </c>
      <c r="B17" s="8" t="s">
        <v>86</v>
      </c>
      <c r="C17" s="7">
        <v>35</v>
      </c>
      <c r="D17" s="7">
        <v>1650</v>
      </c>
      <c r="E17" s="7">
        <v>55</v>
      </c>
      <c r="F17" s="7">
        <v>4850</v>
      </c>
      <c r="G17" s="7"/>
      <c r="H17" s="7"/>
    </row>
    <row r="18" spans="1:8" x14ac:dyDescent="0.3">
      <c r="A18" s="7">
        <v>10</v>
      </c>
      <c r="B18" s="8" t="s">
        <v>87</v>
      </c>
      <c r="C18" s="7"/>
      <c r="D18" s="7"/>
      <c r="E18" s="7"/>
      <c r="F18" s="7"/>
      <c r="G18" s="7"/>
      <c r="H18" s="7"/>
    </row>
    <row r="19" spans="1:8" x14ac:dyDescent="0.25">
      <c r="A19" s="7">
        <v>11</v>
      </c>
      <c r="B19" s="8" t="s">
        <v>88</v>
      </c>
      <c r="C19" s="7">
        <v>216</v>
      </c>
      <c r="D19" s="17">
        <v>3073</v>
      </c>
      <c r="E19" s="15">
        <v>216</v>
      </c>
      <c r="F19" s="18">
        <v>21887</v>
      </c>
      <c r="G19" s="7"/>
      <c r="H19" s="7"/>
    </row>
    <row r="20" spans="1:8" x14ac:dyDescent="0.3">
      <c r="A20" s="7">
        <v>12</v>
      </c>
      <c r="B20" s="8" t="s">
        <v>89</v>
      </c>
      <c r="C20" s="7"/>
      <c r="D20" s="7"/>
      <c r="E20" s="7"/>
      <c r="F20" s="7"/>
      <c r="G20" s="7"/>
      <c r="H20" s="7"/>
    </row>
    <row r="21" spans="1:8" x14ac:dyDescent="0.3">
      <c r="A21" s="7">
        <v>13</v>
      </c>
      <c r="B21" s="8" t="s">
        <v>90</v>
      </c>
      <c r="C21" s="7"/>
      <c r="D21" s="7"/>
      <c r="E21" s="7"/>
      <c r="F21" s="7"/>
      <c r="G21" s="7"/>
      <c r="H21" s="7"/>
    </row>
    <row r="22" spans="1:8" x14ac:dyDescent="0.3">
      <c r="A22" s="7">
        <v>14</v>
      </c>
      <c r="B22" s="8" t="s">
        <v>91</v>
      </c>
      <c r="C22" s="7">
        <v>4</v>
      </c>
      <c r="D22" s="7">
        <v>400</v>
      </c>
      <c r="E22" s="7">
        <v>38</v>
      </c>
      <c r="F22" s="7">
        <v>61600</v>
      </c>
      <c r="G22" s="7"/>
      <c r="H22" s="7"/>
    </row>
    <row r="23" spans="1:8" x14ac:dyDescent="0.3">
      <c r="A23" s="7">
        <v>15</v>
      </c>
      <c r="B23" s="8" t="s">
        <v>92</v>
      </c>
      <c r="C23" s="7"/>
      <c r="D23" s="7"/>
      <c r="E23" s="7">
        <v>17</v>
      </c>
      <c r="F23" s="7">
        <v>1700</v>
      </c>
      <c r="G23" s="7"/>
      <c r="H23" s="7"/>
    </row>
    <row r="24" spans="1:8" x14ac:dyDescent="0.3">
      <c r="A24" s="7">
        <v>16</v>
      </c>
      <c r="B24" s="8" t="s">
        <v>93</v>
      </c>
      <c r="C24" s="7"/>
      <c r="D24" s="7"/>
      <c r="E24" s="7">
        <v>16</v>
      </c>
      <c r="F24" s="7">
        <v>2560</v>
      </c>
      <c r="G24" s="7"/>
      <c r="H24" s="7"/>
    </row>
    <row r="25" spans="1:8" x14ac:dyDescent="0.3">
      <c r="A25" s="7"/>
      <c r="B25" s="7"/>
      <c r="C25" s="7"/>
      <c r="D25" s="7"/>
      <c r="E25" s="7"/>
      <c r="F25" s="7"/>
      <c r="G25" s="7"/>
      <c r="H25" s="7"/>
    </row>
    <row r="26" spans="1:8" x14ac:dyDescent="0.3">
      <c r="A26" s="7"/>
      <c r="B26" s="7"/>
      <c r="C26" s="7"/>
      <c r="D26" s="7"/>
      <c r="E26" s="7"/>
      <c r="F26" s="7"/>
      <c r="G26" s="7"/>
      <c r="H26" s="7"/>
    </row>
    <row r="27" spans="1:8" x14ac:dyDescent="0.3">
      <c r="A27" s="7"/>
      <c r="B27" s="7"/>
      <c r="C27" s="7"/>
      <c r="D27" s="7"/>
      <c r="E27" s="7"/>
      <c r="F27" s="7"/>
      <c r="G27" s="7"/>
      <c r="H27" s="7"/>
    </row>
    <row r="28" spans="1:8" x14ac:dyDescent="0.3">
      <c r="A28" s="7"/>
      <c r="B28" s="7"/>
      <c r="C28" s="7">
        <f>SUM(C4:C24)</f>
        <v>440</v>
      </c>
      <c r="D28" s="15">
        <f>SUM(D4:D24)</f>
        <v>14740</v>
      </c>
      <c r="E28" s="15">
        <f t="shared" ref="E28:F28" si="0">SUM(E4:E24)</f>
        <v>756</v>
      </c>
      <c r="F28" s="15">
        <f t="shared" si="0"/>
        <v>148687</v>
      </c>
      <c r="G28" s="7"/>
      <c r="H28" s="7"/>
    </row>
  </sheetData>
  <mergeCells count="5">
    <mergeCell ref="E2:F2"/>
    <mergeCell ref="C2:D2"/>
    <mergeCell ref="G2:H2"/>
    <mergeCell ref="B2:B3"/>
    <mergeCell ref="A2:A3"/>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6" sqref="J16"/>
    </sheetView>
  </sheetViews>
  <sheetFormatPr defaultRowHeight="14.4"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opLeftCell="A19" zoomScale="85" zoomScaleNormal="85" workbookViewId="0">
      <selection activeCell="J16" sqref="J16"/>
    </sheetView>
  </sheetViews>
  <sheetFormatPr defaultColWidth="9.109375" defaultRowHeight="13.8" x14ac:dyDescent="0.25"/>
  <cols>
    <col min="1" max="1" width="4.6640625" style="1" customWidth="1"/>
    <col min="2" max="2" width="23.5546875" style="1" customWidth="1"/>
    <col min="3" max="3" width="40.88671875" style="1" customWidth="1"/>
    <col min="4" max="4" width="30" style="1" customWidth="1"/>
    <col min="5" max="5" width="16.5546875" style="1" customWidth="1"/>
    <col min="6" max="6" width="14.109375" style="6" customWidth="1"/>
    <col min="7" max="7" width="10.44140625" style="1" customWidth="1"/>
    <col min="8" max="8" width="5" style="1" customWidth="1"/>
    <col min="9" max="16384" width="9.109375" style="1"/>
  </cols>
  <sheetData>
    <row r="1" spans="1:8" ht="43.5" customHeight="1" x14ac:dyDescent="0.25">
      <c r="A1" s="50" t="s">
        <v>13</v>
      </c>
      <c r="B1" s="51"/>
      <c r="C1" s="51"/>
      <c r="D1" s="51"/>
      <c r="E1" s="51"/>
      <c r="F1" s="51"/>
      <c r="G1" s="51"/>
    </row>
    <row r="2" spans="1:8" x14ac:dyDescent="0.25">
      <c r="A2" s="52" t="s">
        <v>12</v>
      </c>
      <c r="B2" s="52"/>
      <c r="C2" s="52"/>
      <c r="D2" s="52"/>
      <c r="E2" s="52"/>
      <c r="F2" s="52"/>
      <c r="G2" s="52"/>
    </row>
    <row r="3" spans="1:8" ht="12.75" customHeight="1" x14ac:dyDescent="0.25">
      <c r="A3" s="46"/>
      <c r="B3" s="46"/>
      <c r="C3" s="46"/>
      <c r="D3" s="46"/>
      <c r="E3" s="46"/>
      <c r="F3" s="46"/>
      <c r="G3" s="46"/>
    </row>
    <row r="4" spans="1:8" s="5" customFormat="1" ht="60" customHeight="1" x14ac:dyDescent="0.3">
      <c r="A4" s="2" t="s">
        <v>0</v>
      </c>
      <c r="B4" s="2" t="s">
        <v>1</v>
      </c>
      <c r="C4" s="2" t="s">
        <v>2</v>
      </c>
      <c r="D4" s="2" t="s">
        <v>3</v>
      </c>
      <c r="E4" s="2" t="s">
        <v>4</v>
      </c>
      <c r="F4" s="2" t="s">
        <v>5</v>
      </c>
      <c r="G4" s="2" t="s">
        <v>6</v>
      </c>
    </row>
    <row r="5" spans="1:8" ht="65.25" customHeight="1" x14ac:dyDescent="0.25">
      <c r="A5" s="4"/>
      <c r="B5" s="8" t="s">
        <v>17</v>
      </c>
      <c r="C5" s="8" t="s">
        <v>15</v>
      </c>
      <c r="D5" s="8" t="s">
        <v>21</v>
      </c>
      <c r="E5" s="8" t="s">
        <v>14</v>
      </c>
      <c r="F5" s="7">
        <v>2021</v>
      </c>
      <c r="G5" s="8"/>
    </row>
    <row r="6" spans="1:8" ht="82.8" x14ac:dyDescent="0.25">
      <c r="A6" s="4"/>
      <c r="B6" s="8" t="s">
        <v>16</v>
      </c>
      <c r="C6" s="4" t="s">
        <v>19</v>
      </c>
      <c r="D6" s="8" t="s">
        <v>20</v>
      </c>
      <c r="E6" s="9" t="s">
        <v>18</v>
      </c>
      <c r="F6" s="7">
        <v>2021</v>
      </c>
      <c r="G6" s="4"/>
    </row>
    <row r="7" spans="1:8" ht="55.2" x14ac:dyDescent="0.25">
      <c r="A7" s="4"/>
      <c r="B7" s="8" t="s">
        <v>23</v>
      </c>
      <c r="C7" s="8" t="s">
        <v>22</v>
      </c>
      <c r="D7" s="8" t="s">
        <v>24</v>
      </c>
      <c r="E7" s="8" t="s">
        <v>25</v>
      </c>
      <c r="F7" s="7"/>
      <c r="G7" s="4" t="s">
        <v>27</v>
      </c>
    </row>
    <row r="8" spans="1:8" ht="55.2" x14ac:dyDescent="0.25">
      <c r="A8" s="4"/>
      <c r="B8" s="8" t="s">
        <v>26</v>
      </c>
      <c r="C8" s="8" t="s">
        <v>29</v>
      </c>
      <c r="D8" s="8" t="s">
        <v>28</v>
      </c>
      <c r="E8" s="8" t="s">
        <v>30</v>
      </c>
      <c r="F8" s="7">
        <v>2021</v>
      </c>
      <c r="G8" s="4" t="s">
        <v>27</v>
      </c>
    </row>
    <row r="9" spans="1:8" ht="69" x14ac:dyDescent="0.25">
      <c r="A9" s="4"/>
      <c r="B9" s="8" t="s">
        <v>32</v>
      </c>
      <c r="C9" s="8" t="s">
        <v>31</v>
      </c>
      <c r="D9" s="4" t="s">
        <v>37</v>
      </c>
      <c r="E9" s="8" t="s">
        <v>33</v>
      </c>
      <c r="F9" s="7">
        <v>2021</v>
      </c>
      <c r="G9" s="4"/>
    </row>
    <row r="10" spans="1:8" ht="96.6" x14ac:dyDescent="0.25">
      <c r="A10" s="4"/>
      <c r="B10" s="8" t="s">
        <v>36</v>
      </c>
      <c r="C10" s="8" t="s">
        <v>34</v>
      </c>
      <c r="D10" s="8" t="s">
        <v>40</v>
      </c>
      <c r="E10" s="8" t="s">
        <v>35</v>
      </c>
      <c r="F10" s="7">
        <v>2022</v>
      </c>
      <c r="G10" s="4"/>
      <c r="H10" s="13">
        <v>1</v>
      </c>
    </row>
    <row r="11" spans="1:8" ht="55.2" x14ac:dyDescent="0.25">
      <c r="A11" s="4"/>
      <c r="B11" s="8" t="s">
        <v>38</v>
      </c>
      <c r="C11" s="8" t="s">
        <v>39</v>
      </c>
      <c r="D11" s="8" t="s">
        <v>41</v>
      </c>
      <c r="E11" s="8" t="s">
        <v>25</v>
      </c>
      <c r="F11" s="7">
        <v>2022</v>
      </c>
      <c r="G11" s="4"/>
    </row>
    <row r="12" spans="1:8" ht="69" x14ac:dyDescent="0.25">
      <c r="A12" s="4"/>
      <c r="B12" s="8" t="s">
        <v>16</v>
      </c>
      <c r="C12" s="8" t="s">
        <v>42</v>
      </c>
      <c r="D12" s="8" t="s">
        <v>43</v>
      </c>
      <c r="E12" s="8" t="s">
        <v>44</v>
      </c>
      <c r="F12" s="10">
        <v>2022</v>
      </c>
      <c r="G12" s="4"/>
    </row>
    <row r="13" spans="1:8" ht="69" x14ac:dyDescent="0.25">
      <c r="A13" s="4"/>
      <c r="B13" s="8" t="s">
        <v>45</v>
      </c>
      <c r="C13" s="8" t="s">
        <v>46</v>
      </c>
      <c r="D13" s="8" t="s">
        <v>43</v>
      </c>
      <c r="E13" s="8" t="s">
        <v>47</v>
      </c>
      <c r="F13" s="7">
        <v>2022</v>
      </c>
      <c r="G13" s="4"/>
    </row>
    <row r="14" spans="1:8" ht="96.6" x14ac:dyDescent="0.25">
      <c r="A14" s="4"/>
      <c r="B14" s="8" t="s">
        <v>48</v>
      </c>
      <c r="C14" s="4" t="s">
        <v>49</v>
      </c>
      <c r="D14" s="8" t="s">
        <v>50</v>
      </c>
      <c r="E14" s="8" t="s">
        <v>51</v>
      </c>
      <c r="F14" s="7">
        <v>2022</v>
      </c>
      <c r="G14" s="4"/>
    </row>
    <row r="15" spans="1:8" ht="96.6" x14ac:dyDescent="0.25">
      <c r="A15" s="4"/>
      <c r="B15" s="8" t="s">
        <v>52</v>
      </c>
      <c r="C15" s="8" t="s">
        <v>58</v>
      </c>
      <c r="D15" s="8" t="s">
        <v>53</v>
      </c>
      <c r="E15" s="8" t="s">
        <v>60</v>
      </c>
      <c r="F15" s="7">
        <v>2022</v>
      </c>
      <c r="G15" s="4"/>
    </row>
    <row r="16" spans="1:8" ht="82.8" x14ac:dyDescent="0.25">
      <c r="A16" s="4"/>
      <c r="B16" s="8" t="s">
        <v>54</v>
      </c>
      <c r="C16" s="8" t="s">
        <v>55</v>
      </c>
      <c r="D16" s="8" t="s">
        <v>59</v>
      </c>
      <c r="E16" s="8" t="s">
        <v>56</v>
      </c>
      <c r="F16" s="7">
        <v>2023</v>
      </c>
      <c r="G16" s="4"/>
    </row>
    <row r="17" spans="1:9" ht="69" x14ac:dyDescent="0.25">
      <c r="A17" s="4"/>
      <c r="B17" s="8" t="s">
        <v>57</v>
      </c>
      <c r="C17" s="8" t="s">
        <v>57</v>
      </c>
      <c r="D17" s="8" t="s">
        <v>61</v>
      </c>
      <c r="E17" s="8" t="s">
        <v>14</v>
      </c>
      <c r="F17" s="7">
        <v>2023</v>
      </c>
      <c r="G17" s="4"/>
      <c r="H17" s="1">
        <v>8</v>
      </c>
      <c r="I17" s="1">
        <v>1</v>
      </c>
    </row>
    <row r="18" spans="1:9" ht="110.4" x14ac:dyDescent="0.25">
      <c r="A18" s="4"/>
      <c r="B18" s="8" t="s">
        <v>62</v>
      </c>
      <c r="C18" s="8" t="s">
        <v>63</v>
      </c>
      <c r="D18" s="8" t="s">
        <v>64</v>
      </c>
      <c r="E18" s="8" t="s">
        <v>65</v>
      </c>
      <c r="F18" s="7">
        <v>2023</v>
      </c>
      <c r="G18" s="4"/>
    </row>
    <row r="19" spans="1:9" ht="69" x14ac:dyDescent="0.25">
      <c r="A19" s="4"/>
      <c r="B19" s="8" t="s">
        <v>57</v>
      </c>
      <c r="C19" s="8" t="s">
        <v>57</v>
      </c>
      <c r="D19" s="8" t="s">
        <v>66</v>
      </c>
      <c r="E19" s="8" t="s">
        <v>14</v>
      </c>
      <c r="F19" s="7">
        <v>2023</v>
      </c>
      <c r="G19" s="4"/>
    </row>
    <row r="20" spans="1:9" ht="69" x14ac:dyDescent="0.25">
      <c r="A20" s="4"/>
      <c r="B20" s="8" t="s">
        <v>57</v>
      </c>
      <c r="C20" s="8" t="s">
        <v>57</v>
      </c>
      <c r="D20" s="8" t="s">
        <v>67</v>
      </c>
      <c r="E20" s="8" t="s">
        <v>14</v>
      </c>
      <c r="F20" s="7">
        <v>2024</v>
      </c>
      <c r="G20" s="4"/>
      <c r="H20" s="1">
        <v>13</v>
      </c>
    </row>
    <row r="21" spans="1:9" ht="124.2" x14ac:dyDescent="0.25">
      <c r="A21" s="4"/>
      <c r="B21" s="8" t="s">
        <v>68</v>
      </c>
      <c r="C21" s="8" t="s">
        <v>68</v>
      </c>
      <c r="D21" s="8" t="s">
        <v>69</v>
      </c>
      <c r="E21" s="8" t="s">
        <v>14</v>
      </c>
      <c r="F21" s="7">
        <v>2024</v>
      </c>
      <c r="G21" s="4"/>
      <c r="I21" s="1">
        <v>2</v>
      </c>
    </row>
    <row r="22" spans="1:9" x14ac:dyDescent="0.25">
      <c r="B22" s="8"/>
      <c r="C22" s="8"/>
      <c r="D22" s="8"/>
      <c r="E22" s="8"/>
      <c r="F22" s="7"/>
      <c r="G22" s="4"/>
    </row>
  </sheetData>
  <mergeCells count="3">
    <mergeCell ref="A1:G1"/>
    <mergeCell ref="A2:G2"/>
    <mergeCell ref="A3:G3"/>
  </mergeCells>
  <pageMargins left="0.45" right="0.45" top="0.5" bottom="0.5" header="0.3" footer="0.3"/>
  <pageSetup paperSize="9" scale="9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PL1</vt:lpstr>
      <vt:lpstr>PL2</vt:lpstr>
      <vt:lpstr>PL 3</vt:lpstr>
      <vt:lpstr>Sheet2</vt:lpstr>
      <vt:lpstr>Sheet3</vt:lpstr>
      <vt:lpstr>PL1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MTMQ</dc:creator>
  <cp:lastModifiedBy>User</cp:lastModifiedBy>
  <cp:lastPrinted>2025-02-27T10:33:07Z</cp:lastPrinted>
  <dcterms:created xsi:type="dcterms:W3CDTF">2025-02-21T03:07:19Z</dcterms:created>
  <dcterms:modified xsi:type="dcterms:W3CDTF">2025-02-27T13:10:19Z</dcterms:modified>
</cp:coreProperties>
</file>