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40" windowWidth="15150" windowHeight="7170" activeTab="1"/>
  </bookViews>
  <sheets>
    <sheet name="BIEU 1 " sheetId="1" r:id="rId1"/>
    <sheet name="BIEU 2" sheetId="2" r:id="rId2"/>
  </sheets>
  <definedNames/>
  <calcPr fullCalcOnLoad="1"/>
</workbook>
</file>

<file path=xl/sharedStrings.xml><?xml version="1.0" encoding="utf-8"?>
<sst xmlns="http://schemas.openxmlformats.org/spreadsheetml/2006/main" count="2688" uniqueCount="1211">
  <si>
    <t>- Tổ chức phát quang hành lang lưới điện
- Thay thế dây sau công tơ của 158 hộ chưa đảm bảo
- Thay thế 106 cột không đảm bảo, 5160 m đường dây điện</t>
  </si>
  <si>
    <t>Trường MN:
- Cấp giấy chứng nhận quyền sử dụng đất cho trường Mầm non và làm quy hoạch chi tiết
- Hoàn thiện nhà thường trực bảo vệ 
- Láng sân chơi giao thông và đường từ cổng vào sân trường
- Hoàn thiện phòng nhân viên, nhà vệ sinh giáo viên
- Mua đồ chơi và bàn ghế phục vụ hoc tập
Trường TH:
- Hoàn thiện nhà thường trực bảo vệ và nhà giáo dục thể chất trường TH
- Nâng cấp nhà vệ sinh, nhà xe giáo viên
- Sữa chữa nhà cấp 4</t>
  </si>
  <si>
    <t xml:space="preserve">- Hoàn thiện nhà văn hóa xã, nâng cấp, xây mương thoát, trồng cây cảnh, cầu môn khu thể thao xã
'- Hoàn thiện nhà văn hóa thôn 1 và thôn 7
- Công trình phụ trợ trung tâm văn hóa, thể thao (Nhà để xe, Khu vệ sinh, Vườn hoa)
- Phủ cây xanh hàng rào 4 nhà văn hóa thôn
- Chỉnh trang khuôn viên tại Nhà văn hóa (thôn 1,2,4,5,6,7) và khu thể thao 7 thôn
</t>
  </si>
  <si>
    <t>- Hoàn thành nâng cấp - cải tạo 11 nhà chưa đảm bảo trên địa bàn (4 nhà thuộc hộ nghèo, 7 nhà thuộc các đối tượng khác)
- Vận động các hộ chỉnh trang nhà ở chưa đạt</t>
  </si>
  <si>
    <t>- Cần phấn đấu tăng thu nhập bình quân đầu người/năm thêm 10.14 triệu đồng/người để đạt 35 triệu. Điều tra tính toán chỉ tiêu thu nhập bình quân đầu người năm 2015
- Điều tra đánh giá mô hình, thành lập thêm 01 mô hình vừa và có 30% hộ dân SXKD có liên kết</t>
  </si>
  <si>
    <t>- Hoàn thiện hồ sơ tính thu nhập BQ năm 2014.
- Thành lập BCĐ tính thu nhập BQ năm 2015.
- Triển khai rà soát tất cả các tổ chức, doanh nghiệp, hộ gia đình…kê khai chính xác, đầy đủ thu nhập năm 2015
-  Đã đủ 3 mô hình lớn, 5 mô hình vừa, 15 mô hình nhỏ</t>
  </si>
  <si>
    <t>Hình thức tổ chức sản xuất</t>
  </si>
  <si>
    <t>- HTX chăn nuôi hươu, HTX Môi trường, HTX tiểu thủ công nghiệp Sơn Hà: Mở tài khoản NH, khắc con dấu. 
- Kiện toàn lại HTX Sông Tiêm theo luật 2012:
+ Xây dựng hồ sơ kiện toàn, củng cố HTX, bao gồm: Điều lệ, + Phương án SXKD và các hồ sơ liên quan khác
- Hoàn thiện hồ sơ các THT theo quy định</t>
  </si>
  <si>
    <t>- Lấy mẫu nước xét nghiệm theo QCQG về nước sạch
- Hướng dẫn và tiến hành ký cam kết BVMT cho các hộ SXKD, hộ chăn nuôi
- Trồng cây xanh dọc các tuyến đường trục xã và nơi công cộng
Hướng dẫn người dân xây dựng giếng, nhà vệ sinh, chuồng trại chăn nuôi đảm bảo hợp vệ sinh
- Làm hệ thống rãnh thoát nước tại các trục đường xã, xóm
- Các gia đình thu gom, phân loại chất thải đúng quy định</t>
  </si>
  <si>
    <t>- Hoàn thành ký cam kết BVMT với 127/127 hộ chăn nuôi, SXKD
- Tiến hành rà soát các hộ thực hiện chỉnh trang hàng rào, cải tạo vườn tược
- Các thôn đã đào rãnh thoát nước</t>
  </si>
  <si>
    <t>Xã  Phúc Trạch</t>
  </si>
  <si>
    <t xml:space="preserve"> 1. Cần kiên cố thêm 2,95 km kênh mương để hoàn thành 85% tỷ lệ kiên cố hóa
- 2,0 kênh mương theo cơ chế hỗ trợ xi măng;
- 0,95 km kênh mương lồng ghép các chương trình dự án
2. Hoàn thiện một số danh mục hồ sơ cần bổ cứu đối với tiêu chí
</t>
  </si>
  <si>
    <t>- Kiên cố được 9,892/14,8km kênh mương do xã quản lý (Cần kiên cố thêm 2,688km kênh mương để đạt 85% theo quy định)</t>
  </si>
  <si>
    <t>1. Lắp mới trạm biến áp công suất 75KVA và hệ thống đường dây tại đồi 704, thôn 5
2. Sẻ phát 20km hàng lang đường điện
3. Thay  thế đường dây sau công tơ không đảm bảo tiết diện (200 hộ)
4. Thay thế 54 cột điện và kéo 4295m đường dây điện tương ứng</t>
  </si>
  <si>
    <t xml:space="preserve">1. Trường mầm non:
- Xây mới nhà 2 tầng;
- Mua sắm trang thiết bị dạy học;
- Xây dựng 01 nhà bảo vệ
2. Trường tiểu học:
- Xây dựng 01 nhà thể thao;
- Xây dựng 01 nhà bán trú;
- Xây 01 nhà bảo vệ và cống trường;
- Xây khu vệ sinh cho giáo viên;
- Mua sắm trang thiết bị dạy học;
3. Trường THCS:
- Xây mới 01 nhà 2 tầng, 4 phòng bộ môn;
- Nâng cấp dãy nhà cấp 4 thành dãy phòng phục vụ dạy học và quản lý;
- Mua sắm trang thiết phòng thực hành bộ môn, phục vụ dạy học và quản lý;
- Xây dựng nhà bảo vệ;
- Xây dựng nhà vệ sinh học sinh
</t>
  </si>
  <si>
    <t xml:space="preserve">1. Tuyên truyền vận động nhân dân tham gia các hình thức BHYT;                                           2. Xây dựng trụ sở Trạm (Nhà 02 tầng 14 phòng, 360m2);                                                   3. Xây dựng khuôn viên Trạm (Tường xây 200m), cổng, nâng cấp sân;                                                     4. Xây lò đốt rác                                                 5. Mua sắm trang thiết bị khám chữa bệnh </t>
  </si>
  <si>
    <t>ÂN PHÚ</t>
  </si>
  <si>
    <t>Làm 4 biển báo chỉ dẫn giao thông tại đường trục xã: 01 biển vào trung tâm xã từ huyện xuống; 02 biển báo trường học, 01 biển báo trạm y tế</t>
  </si>
  <si>
    <t>Xã đang làm 04 biển còn lại theo KH</t>
  </si>
  <si>
    <t>Đã có 4/8 biển bảo tải trộng, chỉ dẫn tại trung tâm xã</t>
  </si>
  <si>
    <t>Trồng cây xanh 2 bên trục đường xã, trục thôn và khu dân cư mẫu (250 cây tương đương 1,2km).</t>
  </si>
  <si>
    <t>chưa triển khai</t>
  </si>
  <si>
    <t>Xã đã trồng được 1350/1600 cây tương đương với 6,8km/9,04km trên các tuyến đường trục xã, thôn</t>
  </si>
  <si>
    <t>Làm mới, khơi thông mương rãnh thoát nước 2 bên đường trục xã, thôn với chiều dài 2,5km</t>
  </si>
  <si>
    <t>1,8/4,5 km</t>
  </si>
  <si>
    <t>Hoàn thành 2,5 km đường trục chính nội đồng. Trong đó 2,0km đổ cấp phối; 0,5 km đổ BT</t>
  </si>
  <si>
    <t>Tiêu chí số 6 - Cơ sở vật chất văn hóa</t>
  </si>
  <si>
    <t>Sắp xếp lại các phòng chức năng nhà văn hóa</t>
  </si>
  <si>
    <t>Đang triển khai XD 03 phòng chức năng</t>
  </si>
  <si>
    <t>Nâng cấp nhà văn hóa, trụ sở xã</t>
  </si>
  <si>
    <t>Đang triển khai NC nhà văn hóa xã</t>
  </si>
  <si>
    <t>Kẻ đường viền sân bóng đá; Làm xà đơn, xà kép, sân nhảy cao, nhảy xa trong khuôn viên sân thể thao</t>
  </si>
  <si>
    <t>Nâng cấp khu thể thao xã, làm hàng rào bằng cọc BT,rào ống thép</t>
  </si>
  <si>
    <t>Khuôn viên sân thể thao xã đã trồng được 61/61 cây bóng mát; đã có sân khấu; đang hoàn thiện hàng rào xung quanh sân thể thao xã.</t>
  </si>
  <si>
    <t>Xây dựng 4 nhà xe các thôn</t>
  </si>
  <si>
    <t>Đã có 1/5 thôn có nhà xe (thôn 4)</t>
  </si>
  <si>
    <t>Hoàn thiện khuôn viên, bồn hoa (thôn 3) trồng cây xanh trong khuôn viên nhà văn hóa thôn</t>
  </si>
  <si>
    <t>5/5 thôn đã hoàn thiện hàng rào xây, hàng rào thép gai; 4/5 thôn đã hoàn thiện bồn hoa</t>
  </si>
  <si>
    <t xml:space="preserve">   Nâng cấp khu thể thao các thôn (bóng đá, bóng chuyền)
   Mua sắm một số dụng cụ thể thao đơn giản (gậy đẩy, dây kéo co...); làm 5 xà đơn, 5 xà kép các thôn chưa có </t>
  </si>
  <si>
    <t>Treo các biển hiệu theo QĐ 73; 33, tiêu chuẩn danh hiệu GĐVH … tại 05 nhà văn hóa thôn</t>
  </si>
  <si>
    <t>5/5 thôn đã hoàn thiện mặt bằng sân bóng chuyền (bổ BT)</t>
  </si>
  <si>
    <t xml:space="preserve">        Tiêu chí số 9 - Nhà ở dân cư</t>
  </si>
  <si>
    <t>Làm mới, sửa chữa 2 nhà theo Quyết định 22 của TTg Chính phủ</t>
  </si>
  <si>
    <t>đã hoàn thiện 9/12 nhà theo QĐ 22</t>
  </si>
  <si>
    <t>Nâng cấp, chỉnh trang 35 hộ cần chỉnh trang theo kế hoạch đã xây dựng để đạt trên 85% (45 hạng mục các công trình gồm nhà ở; hàng rào, giếng nước, nhà vệ sinh, che chắn chuồng trại,..)</t>
  </si>
  <si>
    <t>Hình thức TCSX</t>
  </si>
  <si>
    <t>Đến nay đã có 4/4 THT hoạt động có hiệu quả</t>
  </si>
  <si>
    <t>Đã thành lập được 01 DN</t>
  </si>
  <si>
    <t xml:space="preserve">Đến nay đã có 2/3 doanh ngiệp </t>
  </si>
  <si>
    <t>Chưa đánh giá</t>
  </si>
  <si>
    <t xml:space="preserve">  - Theo kết quả của cuối năm 2014 thu nhập BQĐN của xã đạt 23,9 triệu/người</t>
  </si>
  <si>
    <t xml:space="preserve"> - Hiện tại có 3/3 mô hình lớn, 3 mô hình vừa; 25 MH nhỏ; 11 hộ có liên kết đạt 44%</t>
  </si>
  <si>
    <t>Tiêu chí môi trường</t>
  </si>
  <si>
    <t>Triển khai nâng cấp 02 nghĩa trang (Cồn Chặt Củi, Rú Ngai theo quy hoạch)</t>
  </si>
  <si>
    <t>Xã đã mời các dòng họ lên UB xã để làm việc về quy hoạch các tuyến đường, trồng cây, rãnh thoát nước ở 02 nghia trang</t>
  </si>
  <si>
    <t>xã quy hoạch 02 nghĩa trang trên 15ha; xã đã khảo sát xong và đã mời các dòng họ lên UB xã để làm việc về quy hoạch các tuyến đường, trồng cây, rãnh thoát nước ở 02 nghia trang và đã ra quyết định đóng cửa 01 nghĩa trang; ban hành quy chế nghĩa trang</t>
  </si>
  <si>
    <t>Xây dựng bải trung chuyển rác thải tại thôn 1</t>
  </si>
  <si>
    <t>Mua thùng đựng rác thải công cộng đặt tại các thôn</t>
  </si>
  <si>
    <t>Phòng tài nguyên huyện hứa cho xã 6 thùng đựng rác thải công cộng</t>
  </si>
  <si>
    <t>Hàng tuần phát động nhân dân dọn vệ  sinh đường làng ngõ xóm, điểm công cộng</t>
  </si>
  <si>
    <t>Thành lập HTX môi trường, các tổ thu gom rác thải, mua xe vận chuyển rác thải</t>
  </si>
  <si>
    <t>Tiêu chí 18 - Hệ thống chính trị</t>
  </si>
  <si>
    <t xml:space="preserve">- Phối hợp với Trung tâm Nước sạch VSMT tỉnh kiểm tra chất lượng nước sạch.
- Tăng cường tập huấn, tuyên truyền, nâng cao nhận thức về nước sạch vệ sinh môi trường, phát động nhân dân khảo lại lu đựng nước 
- Rà soát lại các cơ sở sản xuất kinh doanh và trang trại chăn nuôi để tổ chức ký cam kết BVMT với các hộ mới phát sinh theo quy định
- Thiếu quy hoạch chi tiết 4 nghĩa trang, hàng rào mới đạt 1/4 nghĩa trang.
'- Xây dựng 5 điểm trung chuyển rác </t>
  </si>
  <si>
    <t xml:space="preserve"> - Đã phát 900 bản cam kết bảo vệ môi trường cho các hộ chăn nuôi nhỏ, cơ sở SX, KD trên địa bàn xã.
- Hoàn thành 1 điểm trung chuyển rác của thôn Yên Quý.</t>
  </si>
  <si>
    <t>- Đã lấy mẫu, kết quả chưa đạt; cần tuyên truyền và vận động bà con khảo lu và phối hợp TTN Nước sạch VSMT lấy mẫu xét nghiệm lại.
- Cần hoàn thành ký cam kết bảo vệ môi trường.
- Đã có quy hoạch 4 khu nghĩa trang và 1 khu nghĩa trang đóng cửa. Cần bổ sung quy hoạch chi tiết 4 nghĩa trang và làm mới hàng rào khu nghĩa trang.
- Hoàn thành 4/5 điểm trung chuyển rác, cần hoàn thành 1 điểm còn lại tại thôn Minh Lạc.</t>
  </si>
  <si>
    <t>7 TC:  Điện, Trường học,  Hộ nghèo, Tỷ lệ LĐ có việc làm thường xuyên, Giáo dục, An ninh TTXH, Nhà ở dân cư</t>
  </si>
  <si>
    <t>6TC: Giao thông, thủy lợi, thu nhập, Văn hóa, HT tổ chức CT;Quy hoạch</t>
  </si>
  <si>
    <t>1TC: hình thức TCSX</t>
  </si>
  <si>
    <t>7TC: Giao thông, thủy lợi, thu nhập, Văn hóa, HT tổ chức CT;Quy hoạch, hình thức TCSX,</t>
  </si>
  <si>
    <t>2TC: Hình thức TCSX; Cơ sở VCVH; Môi trường</t>
  </si>
  <si>
    <t xml:space="preserve">2TC: Cơ sở VCVH;  Môi trường; </t>
  </si>
  <si>
    <t xml:space="preserve">
'- Tăng thêm 295 triệu hỗ trợ sữa chữa nhà văn hóa 8 thôn
- Tăng thêm 403 triệu giải ngân đường bê tông nội đồng năm 2014</t>
  </si>
  <si>
    <t>10/10 vườn</t>
  </si>
  <si>
    <t>0vườn</t>
  </si>
  <si>
    <t>Cẩm Nam</t>
  </si>
  <si>
    <t>Quy hoạch và thực hiện quy hoạch</t>
  </si>
  <si>
    <t>- Hoàn thiện hồ sơ điều chỉnh và trình cấp có thẩm quyền Phê duyệt QH điều chỉnh giao thông thủy lợi 
- Còn 600 mốc chưa cắm
- Biên bản giao thôn quản lý QH.</t>
  </si>
  <si>
    <t xml:space="preserve">- Đã lập hồ sơ giao các thôn cắm mốc;
</t>
  </si>
  <si>
    <t xml:space="preserve">- Thực hiện 3.476m  đường đang thi công (Dự án đường liên xã  Cẩm Nam- Cẩm Phúc; do UBND huyện làm chủ đầu tư)
- Còn 6000m đường trục thôn, xóm  cần  phát quang tách rãnh và đắp bù mặt đường đạt chuẩn.
-Còn 6.700m mương thoát nước chưa có rãnh tiêu thoát nước 2 bên đường trục xã và khu dân cư
- Trồng 700 cây/ 3.774m đường dự án Cẩm Nam- Cẩm Phúc
</t>
  </si>
  <si>
    <t>- Làm thêm được 1000m đường trục xã ( Dự án đường Cẩm Nam- Cẩm Phúc)</t>
  </si>
  <si>
    <t>- Làm được 1000m/3.467m</t>
  </si>
  <si>
    <t>- Khu thể thao trung tâm xã: đúc được 300 cọc betong lam hang rao</t>
  </si>
  <si>
    <t>- Xác định thu nhập năm 2015
-  Xây dựng 4MH lớn, 2 MH vừa, 2 MH nhỏ các mô hình năm 2015 theo vốn được phân theo nguồn vốn sự nghiệp
 - Hoàn thành hồ sơ khảo sát các mô hình năm 2014</t>
  </si>
  <si>
    <t>- Hoàn thành Phương án dự toán của 4 MH lớn, 2 MH vừa, 2 MH nhỏ (có liên kết) theo nguồn vốn sự nghiệp;</t>
  </si>
  <si>
    <t>- Phê Duyệt hồ sơ chuyển đổi HTX Điện;
- Tuyên truyền vận động thành lập thêm 02 HTX. Hoàn thành hồ sơ doang nghiệp; hỗ trợ các THT, HTX; cac hộ gia đình liên kết 1 trong các khâu SX - Tiêu thụ…
- Tập trung xây dựng hồ sơ chứng minh có 03 doanh nghiệp trên địa bàn .</t>
  </si>
  <si>
    <t>- Đã có hồ sơ thành lập 2 HTX (HTX chăn nuôi bò liên kết Trung Bá; HTX dịch vụ vật tưu NN Cẩm Nam)
- Hoàn thành hồ sơ chứng minh 03 doanh nghiệp</t>
  </si>
  <si>
    <t>- Xong cotpha đổ mái tầng 1</t>
  </si>
  <si>
    <t>Cơ bản xong tầng 1 nhà khám chữa bệnh trạm y tế</t>
  </si>
  <si>
    <t>'- Cắm mốc Quy hoạch nghĩa trang, hàng rào, trồng cây xanh, thoát nước.</t>
  </si>
  <si>
    <t>Đã thành lập ban giải phóng mặt bằng</t>
  </si>
  <si>
    <t>8 TC: Bưu điện; Hộ nghèo; Tỷ lệ lao động có việc làm thường xuyên; Giáo dục; An ninh trật tự; Trường học; Nhà ở dân cư; Hình thức tổ chức sản xuất.
(Tiêu chí Chợ không quy hoạch)</t>
  </si>
  <si>
    <t>chưa</t>
  </si>
  <si>
    <t>Đang tiến hành khảo sát, vẽ sơ đồ thêm 2 vườn mẫu</t>
  </si>
  <si>
    <t>Tuy chưa có PA và DT 
phê duyệt nhưng 12 hộ
 có vườn mẫu đều đã
 triển khai công việc</t>
  </si>
  <si>
    <t>Lên kế hoạch cắm bổ sung 800 mốc quy hoạch tại các tuyến đường giao thông và các khu chức năng đúng quy định</t>
  </si>
  <si>
    <t>Cắm thêm được 60 cột mốc tại khu trung tâm xã, đường trục xã.</t>
  </si>
  <si>
    <t>- Cắm được 1.521/1.729 cọc mốc quy hoạch trên toàn xã.</t>
  </si>
  <si>
    <t>87,9 %</t>
  </si>
  <si>
    <t>Đắp lề từ đường trục thôn 1
đến vườn bà Khánh: 0,0692 km</t>
  </si>
  <si>
    <t>- Đạt 0,2 km/0,7 km
- Đắp lề đường trục thôn 5 từ đường Quang Hoà đến kênh chính: 0,335 km.
- Đắp lề từ đường trục thôn 1
đến vườn bà Khánh: 0,0692 km</t>
  </si>
  <si>
    <t xml:space="preserve">Đường ngõ xóm: 
 - Mở rộng 4,025 km đường theo đúng chuẩn
 - Làm mới 0.235 km còn thiếu
</t>
  </si>
  <si>
    <t>Đắp lề đưòng thôn 3, tổng 0,212 km, trong đó:
'- Từ ngõ Quang Hoà đến vườn ông Biên: 0,07 km.
- Từ đường 26 đến vườn ông Ngàn: 0,05 km
- Từ đường 26 đến vườn ông Thực:0,0922 km</t>
  </si>
  <si>
    <t>- Đạt 14,484 km/ 20,17 km
- Đắp lề đưòng thôn 1 từ ngõ anh Linh đến đường 26: 0,148 km.
- Đắp lề đưòng thôn 3, tổng 0,212 km</t>
  </si>
  <si>
    <t xml:space="preserve">- Đắp lề đường vườn anh Hoàng đến vườn bà Miên thôn 1: 0,1347 km.
</t>
  </si>
  <si>
    <t>- Làm mới 0,54 km/4 km 
- Đắp lề đường Giếng Môn, thôn 2: 0,3 km.
- Đắp lề đường Giếng Môn, thôn 3: 0,289 km.
- Đắp lề đường vườn anh Hoàng đến vườn bà Miên thôn 1: 0,1347 km</t>
  </si>
  <si>
    <t>- Xây mới 1 nhà văn hóa thôn 10;
 - Bổ sung các công trình phụ trợ (Công trình vệ sinh, bồn hoa, nhà để xe, tủ sách, quét lại vôi, ve nhà, mua sắm bàn ghế văn hoá các thôn);
- Nâng cấp các nhà văn hoá, khu thể thao thôn 1,2,3,4,5,6,7,9. 
- Xây mới khu thể thao thôn 8, 10; 
-Trồng cây hàng rào xanh tại các nhà văn hóa và khu thể thao thôn.</t>
  </si>
  <si>
    <t xml:space="preserve"> '- Hoàn thành nhà VH thôn 5;
- Khởi công xây nhà VH 3 thôn: 1,3,6
- Xây phần thô 4 nhà VH của 4 thôn 2;4;7;9 
- Nhà VH thôn 10: đang hoàn thiện.
- Trồng cây xanh quanh nhà VH thôn 4</t>
  </si>
  <si>
    <t>- Nhà VH thôn 8 đạt chuẩn.
- 10/10 thôn đều có khu thể thao.
 - Hoàn thành nhà VH thôn 5;
- Xây phần thô 4 nhà VH của 4 thôn 2;4;7;9 
- Nhà VH thôn 10: đang hoàn thiện
- Nhà VH thôn 8 làm nhà vệ sinh.
- Khởi công xây nhà VH 3 thôn: 1,3,6.
- Trồng cây xanh quanh nhà VH thôn 4</t>
  </si>
  <si>
    <t>Thành lập Ban điều tra tổng thu nhập 2015</t>
  </si>
  <si>
    <t>- Lập danh sách, rà soát các hộ SXKD có doanh thu trên 1 tỷ, từ 501 -  1 tỷ  và từ 100 - 500 triệu.
- Thành lập Ban điều tra tổng thu nhập 2015</t>
  </si>
  <si>
    <t>- Tuyên truyền vận động nhân dân tham gia và rà soát, tổng hợp danh sách số người tham gia bảo hiểm y tế; 
- Hợp đồng bác sỹ để khám và chữa bênh cho nhân dân, bổ sung trang thiết bị.
- Bổ sung hồ sơ thành lập ban CSSK. 
- Thu gom chất thải trong khu vực trạm y tế.
- Tuyên truyền vân động nhân dân không sinh con thứ 3.
- Xây dựng lò đốt rác y tế.
- Làm vườn thuốc nam</t>
  </si>
  <si>
    <t xml:space="preserve">- Đang hoàn thiện nhà xử lý rác thải y tế.
</t>
  </si>
  <si>
    <t>- Có 4340/5950 người tham gia BHYT, đạt 72,9 %.
- Làm biển của trạm y tế
- Mua sắm dụng cụ y tế
- Đang hoàn thiện nhà xử lý rác thải y tế.
- Điều tra danh sách số người tham gia bảo hiểm y tế của 10/10 thôn.
- Làm việc với phòng y tế huyện về việc hợp đồng bác sỹ về khám bệnh cho nhân dân trong xã.</t>
  </si>
  <si>
    <t>Tuyên truyền, vận động người dân XD, sử dụng hệ thống lọc nước quy mô hộ gia đình (XD lu đựng nước mưa bể lọc, máy lọc nước mini…) nâng tỷ lệ hộ sử dụng nước sạch đạt QCQG</t>
  </si>
  <si>
    <t>Kê khai các hộ dùng mẫu nước sinh hoạt gia đình</t>
  </si>
  <si>
    <t>- Có 28,7% hộ dân đạt chuẩn Quốc gia về nước sạch. 
- Có 1515/1587 hộ dân dùng nước hợp vệ sinh (dùng nước mưa) (Chiếm 95,46 % ).</t>
  </si>
  <si>
    <t xml:space="preserve">Có thêm 8 hộ ký bản cam kết môi trường
</t>
  </si>
  <si>
    <t>- có 143 hộ/143 hộ sản xuất kinh doanh ký cam kết bảo vệ môi trường</t>
  </si>
  <si>
    <t>- Nạo vét, xây dựng hệ thống thoát nước dọc các đường trục thôn, trục xã, liên xã, và từ các hộ gia đình  các đường trục;
 - Xây mới 2km hệ thống thoát nước dọc các đường trục thôn ở các thôn. 
- Xây dựng 10 điểm tập kết rác thải ở các thôn. 
- Hợp đồng thu gom rác thải cụ thể với HTX môi trường không để rác thải quá 1 ngày tại điểm tập kết.</t>
  </si>
  <si>
    <t xml:space="preserve">Họp thôn 4 thống nhất triển khai việc xây rãnh thoát nước 2 bên đường </t>
  </si>
  <si>
    <t xml:space="preserve">- Làm mặt bằng tập kết rác thải 10/10 thôn
- Tổng vệ sinh thu gom rác 1 tháng 1 lần
- Họp thôn 4 thống nhất triển khai việc xây rãnh thoát nước 2 bên đường </t>
  </si>
  <si>
    <t>8 TC: Bưu điện, Hộ nghèo, Giáo dục; Tỷ lệ lao động có việc làm thường xuyên; Y tế, Văn hóa; Hệ thống tổ chức chính trị, xã hội; An ninh, trật tự</t>
  </si>
  <si>
    <t>chưa có tiêu chí nào</t>
  </si>
  <si>
    <t xml:space="preserve">8 tiêu chí: Giao thông, Thủy lợi, Điện; Chợ Nông thôn; Nhà ở dân cư; Thu nhập; Hình thức TCSX; Môi trường </t>
  </si>
  <si>
    <t>Như biểu 2</t>
  </si>
  <si>
    <t xml:space="preserve">8 tiêu chí: Quy hoach, Giao thông, Thủy lợi, Điện; Chợ Nông thôn; Nhà ở dân cư; Thu nhập; Hình thức TCSX; Môi trường </t>
  </si>
  <si>
    <t xml:space="preserve">3 tiêu chí: Quy hoach,Trường học, Cơ sở vật chất văn hóa. </t>
  </si>
  <si>
    <t xml:space="preserve">2 tiêu chí:, trường học, Cơ sở vật chất văn hóa. </t>
  </si>
  <si>
    <t xml:space="preserve">1 tiêu chí:  Khu dân cứ kiểu mẫu, vườn mẫu </t>
  </si>
  <si>
    <t>(tính cả TPCP)</t>
  </si>
  <si>
    <t>12/12 thôn</t>
  </si>
  <si>
    <t>Hoàn thành điều chỉnh lại quy hoạch cho phù hợp với tình hình thực tế và đề nghị UBND huyện phê duyệt;Cắm bổ sung 2.888 mốc quy hoạch tại các tuyến đường giao thông và các khu chức năm đúng quy định; Công bố lại QH sau khi đã có Quyết định phê duyệt bổ sung của huyện. In ấn bản đồ QH; Hoàn chỉnh hồ sơ công bố QH</t>
  </si>
  <si>
    <t>Phối hợp với đơn vị Tư vấn điều chỉnh xong QH và in ấn, ký trình UBND huyện phê duyệt</t>
  </si>
  <si>
    <t>In xong QH
Cắm hoàn thành mốc QH 2888 mốc</t>
  </si>
  <si>
    <t xml:space="preserve">Đường giao thông </t>
  </si>
  <si>
    <t>TT</t>
  </si>
  <si>
    <t>Quy hoạch</t>
  </si>
  <si>
    <t>Đạt</t>
  </si>
  <si>
    <t>Tên tiêu chí</t>
  </si>
  <si>
    <t>Đánh giá (Đạt hoặc % so với đạt chuẩn)</t>
  </si>
  <si>
    <t>Nội dung, khối lượng còn lại để đạt chuẩn theo Khung kế hoạch được UBND huyện phê duyệt</t>
  </si>
  <si>
    <t>Tiêu chí</t>
  </si>
  <si>
    <t>Trong đó, Tiêu chí tăng thêm</t>
  </si>
  <si>
    <t>Nội dung</t>
  </si>
  <si>
    <t>Kết quả thực hiện đến cuối kỳ báo cáo lần trước</t>
  </si>
  <si>
    <t>Thực hiện trong kỳ</t>
  </si>
  <si>
    <t>Lũy kế kết quả thực hiện đến cuối kỳ này</t>
  </si>
  <si>
    <t>Tiến độ giải ngân</t>
  </si>
  <si>
    <t>I</t>
  </si>
  <si>
    <t>Kết quả thực hiện tiêu chí</t>
  </si>
  <si>
    <t>-</t>
  </si>
  <si>
    <t>Kinh phí giải ngân (Tr.đ)</t>
  </si>
  <si>
    <t>Tỷ lệ giải ngân (%)</t>
  </si>
  <si>
    <t>Ghi chú</t>
  </si>
  <si>
    <t>Xây dựng Khu dân cư NTM kiểu mẫu</t>
  </si>
  <si>
    <t>Xây dựng vườn mẫu</t>
  </si>
  <si>
    <t>+</t>
  </si>
  <si>
    <t>Đã triển khai thực hiện (vườn)</t>
  </si>
  <si>
    <t>Các nội dung khác</t>
  </si>
  <si>
    <t>Số Tiêu chí đạt chuẩn trên 70% so với mức độ đạt chuẩn</t>
  </si>
  <si>
    <t>Số Tiêu chí đạt chuẩn từ 50% đến 70% so với mức độ đạt chuẩn</t>
  </si>
  <si>
    <t>Số Tiêu chí đạt chuẩn dưới 50% so với mức độ đạt chuẩn</t>
  </si>
  <si>
    <t>Số tiêu chí đã đạt đến cuối kỳ trước</t>
  </si>
  <si>
    <t>Thôn mẫu để đạt chuẩn 10 tiêu chí</t>
  </si>
  <si>
    <t>Các thôn còn lại đạt 50% so với yêu cầu</t>
  </si>
  <si>
    <t>Đầu tư phát triển</t>
  </si>
  <si>
    <t>Sự nghiệp</t>
  </si>
  <si>
    <t>Phê duyệt phương án, dự toán (thôn)</t>
  </si>
  <si>
    <t>Đã triển khai thực hiện (thôn)</t>
  </si>
  <si>
    <t>Phê duyệt phương án, dự toán (vườn)</t>
  </si>
  <si>
    <t>Nội dung thực hiện các tiêu chí chưa đạt chuẩn đến cuối kỳ trước</t>
  </si>
  <si>
    <t>(Chi tiết có Biểu 2 kèm theo)</t>
  </si>
  <si>
    <t>Mức độ hoàn thành so với phương án, dự toán (%)</t>
  </si>
  <si>
    <t>Giao thông</t>
  </si>
  <si>
    <t xml:space="preserve"> -Đường trục xã, liên xã: 
 +Hoàn thiện đắp 650 m lề đường, cụ thể: Tuyến ngã ba Chợ Đạo đi Thạch Hội.
+ Hoàn thiện đắp 1,97 km lề đường, cụ thể: Tuyến Bưu điện củ đi đường 19/5.
 - 'Đường ngõ xóm:
 + Xây dựng hoàn thiện tuyến đường Bưu điện củ đi đường 19/5 (Còn lại 400 m) 
  +Làm mới  3,045 km đường ngõ thôn, cần hoàn thành tối thiểu 2,4km để đạt cứng hóa;
 -  Đường trục chính nội đồng:  cần hoàn thành để đạt chuẩn là 3,5km; 
 - Cần làm 0,45 km mương thoát nước</t>
  </si>
  <si>
    <t>Điện</t>
  </si>
  <si>
    <t>CĐ</t>
  </si>
  <si>
    <t>Nhà ở dân cư</t>
  </si>
  <si>
    <t>Xóa 07 nhà dột nát ( nhà theo QĐ 22 và 06 nhà hộ nghèo)</t>
  </si>
  <si>
    <t>XÃ THẠCH VĂN</t>
  </si>
  <si>
    <t>08 TC: Quy hoạch; Trường học; Bưu điện; Tỷ lệ lao động có việc làm thường xuyên; giáo dục; Văn hóa; Y tế; An ninh trật tự xã hội.</t>
  </si>
  <si>
    <t>Số Tiêu chí đạt chuẩn: 08 Tiêu chí</t>
  </si>
  <si>
    <t>06 tiêu chí: Cơ sở VCVH; Chợ nông thôn; Nhà ở dân cư; Hình thức tổ chức sản xuất; Hệ thống chính trị vững mạnh</t>
  </si>
  <si>
    <t xml:space="preserve">03 tiêu chí: Môi trường, thủy lợi, giao thông </t>
  </si>
  <si>
    <t>01 tiêu chí: Điện</t>
  </si>
  <si>
    <t>0 thôn</t>
  </si>
  <si>
    <t>1/5 thôn</t>
  </si>
  <si>
    <t>5/10 vườn</t>
  </si>
  <si>
    <t>05 vườn</t>
  </si>
  <si>
    <t xml:space="preserve">    1/5 thôn</t>
  </si>
  <si>
    <t xml:space="preserve">        2/5 thôn</t>
  </si>
  <si>
    <t>Tiêu chí đạt chuẩn đến kỳ này: 08/19 tiêu chí</t>
  </si>
  <si>
    <t xml:space="preserve">BIỂU 2: KẾT QUẢ THỰC HIỆN ĐỐI VỚI CÁC TIÊU CHÍ CHƯA ĐẠT ĐẾN CUỐI KỲ TRƯỚC TRONG TUẦN BÁO CÁO 
</t>
  </si>
  <si>
    <t>Kết quả thực hiện đối với tiêu chí chưa đạt chuẩn đến cuối kỳ trước
(LƯU Ý CHỈ ĐƯA VÀO CÁC TIÊU CHÍ CÓ KHỐI LƯỢNG TĂNG THÊM TRONG TUẦN)</t>
  </si>
  <si>
    <t>&gt;70%</t>
  </si>
  <si>
    <t>Bưu điện</t>
  </si>
  <si>
    <t>Thuỷ lợi</t>
  </si>
  <si>
    <t>Cơ sở vật chất văn hóa</t>
  </si>
  <si>
    <t>Văn hóa</t>
  </si>
  <si>
    <t>Y tế</t>
  </si>
  <si>
    <t>Xã Tượng Sơn</t>
  </si>
  <si>
    <t>XÃ TƯỢNG SƠN</t>
  </si>
  <si>
    <t>Số Tiêu chí đạt chuẩn</t>
  </si>
  <si>
    <t>7 TC: Trường học, Bưu điện, Hộ nghèo, Tỷ lệ lao động có việc làm thường xuyên, Văn hóa, Giáo dục, An ninh trật tự.</t>
  </si>
  <si>
    <t>- Quy hoạch
- Điện
- Nhà ở dân cư
- Hình thức tổ chức sản xuất
- Y tế
- Hệ thống chính trị</t>
  </si>
  <si>
    <t>- Giao thông
- Cơ sở vật chất văn hóa
- Thu nhập</t>
  </si>
  <si>
    <t>- Thủy lợi
- Môi trường</t>
  </si>
  <si>
    <t>1/7 thôn</t>
  </si>
  <si>
    <t>7/7 thôn</t>
  </si>
  <si>
    <t>0/8 vườn</t>
  </si>
  <si>
    <t>4/8 vườn</t>
  </si>
  <si>
    <t>8/8 vườn</t>
  </si>
  <si>
    <t>II</t>
  </si>
  <si>
    <t>1. Giao thông</t>
  </si>
  <si>
    <t>Tổng làm mới 3543.75 m (trong đó kế hoạch đầu năm làm mới 2955 m, phát sinh trong năm 288.35m)
+ Thôn Thống Nhất: 1081,25m;
+ Thôn Bùi Xá: 1144,4m;
+ Thôn Hòa Bình: 516m;
+ Trung tâm xã đi Bùi Xá: 802,1m</t>
  </si>
  <si>
    <t>- Đổ cấp phối nền cứng 7,7 km:
+ Thôn Thống Nhất: 3km;
+ Thôn Bùi Xá: 2,3 km;
+ Thôn Trung Tiến: 0,9km;
+ Thôn Hòa Bình: 1,5 km</t>
  </si>
  <si>
    <t>- Xây dựng 8,163 km mương thoát nước:
+ Thôn Thống Nhất: 3km;
+ Thôn Bùi Xá: 2,765 km
+ Thôn Trung Tiến: 2km;
+ Thôn Ba Giang: 98 m;
+ Thôn Hòa Bình: 300m.</t>
  </si>
  <si>
    <t>2.Trường học</t>
  </si>
  <si>
    <t>- Trường mầm non: Xây mới nhà học 2 tầng 4 phòng cho nhóm trẻ;
- Trường cấp 2 Nguyễn Thiếp: xây dựng nhà học bộ môn kiêm nhà đa năng 3 tầng 12 phòng, nhà để xe, mở rộng sân chơi</t>
  </si>
  <si>
    <t>- Trồng bổ sung hệ thống hàng rào xanh, cây xanh đã trồng nhưng bị chết do thời tiết quá nắng nóng;
- Hoàn thiện 2.765 km mương thoát nước sau khi phần đường trục thôn Bùi Xá hoàn thành;
- Cứng hóa 200m đường ngõ xóm;
- Đảm bảo vệ sinh môi trường và cảnh quan môi trường nội thôn</t>
  </si>
  <si>
    <t>- Hoàn thiện 3km mương thoát nước;
- Trồng 780 cọc bê tông;
- Đổ cấp phối 3km đường nội đồng
- Trồng hệ thống cây xanh và hàng rào xanh nội thôn;
- Chỉnh trang, dời dọn 22 công trình vệ sinh, công trình chăn nuôi của các hộ dân và nội thôn,
- Trồng cây ăn quả, cây rau màu trong các hộ dân;
- Xây dựng và chỉnh trang khu chăn nuôi trong các hộ dân hợp vệ sinh và cho hiệu quả kinh tế cao</t>
  </si>
  <si>
    <t>III</t>
  </si>
  <si>
    <t>XÃ PHÙ VIỆT</t>
  </si>
  <si>
    <t xml:space="preserve"> TC: Không</t>
  </si>
  <si>
    <t>TC : Không</t>
  </si>
  <si>
    <t>Gồm 1 tiêu chí : Môi trường</t>
  </si>
  <si>
    <t>Đầu tư phát triển (Tr.đ)</t>
  </si>
  <si>
    <t>Sự nghiệp (Tr.đ)</t>
  </si>
  <si>
    <t xml:space="preserve">        5 thôn</t>
  </si>
  <si>
    <t xml:space="preserve">           5 thôn</t>
  </si>
  <si>
    <t>Mức độ hoàn thành so với p/án, dự toán (%)</t>
  </si>
  <si>
    <t>Thôn mẫu để đạt chuẩn 10 tiêu chí:</t>
  </si>
  <si>
    <t>Thôn Bùi Xá</t>
  </si>
  <si>
    <t>Thôn Thống Nhất</t>
  </si>
  <si>
    <t>5 vườn</t>
  </si>
  <si>
    <t>Thủy lợi</t>
  </si>
  <si>
    <t xml:space="preserve">+ HTX dùng nước chưa có quy 
chế hoạt động. Cần bổ sung hồ sơ.
+ Kiên cố hóa đạt chuẩn thêm 8,07km: Trong đó:
- Dự án WB7 = 4 km
- Người dân tiếp tục thi công 4,07.
</t>
  </si>
  <si>
    <t>Thu nhập</t>
  </si>
  <si>
    <t>Hình thức tổ chức SX</t>
  </si>
  <si>
    <t xml:space="preserve">+ Thành lập mới 01 HTX; 02 DN
+ Hướng dẫn giúp đỡ các HTX, THT hoạt động cóa hiệu quả và liên kết SX và đảm bảo tối thiểu có 5 HTX, 3THT có liên kết.
</t>
  </si>
  <si>
    <t>Môi 
trường</t>
  </si>
  <si>
    <t>Xã Cẩm Yên</t>
  </si>
  <si>
    <t>XÃ CẨM YÊN</t>
  </si>
  <si>
    <t xml:space="preserve">       1/7 thôn</t>
  </si>
  <si>
    <t>5/5 vườn</t>
  </si>
  <si>
    <t>IV</t>
  </si>
  <si>
    <t>Cơ sở vật chất văn hóa:</t>
  </si>
  <si>
    <t xml:space="preserve">- Xây dựng mới nhà Văn hoá xã và hoàn thành khu thể thao xã ở các hạng mục: hàng rào, cây xanh
-  Xây dựng nhà VH thôn Yên Thành
- Xây dựng 2 khuôn viên khu thể thao và hàng rào xanh của 2 thôn: Đông Khê, Yên Thành; </t>
  </si>
  <si>
    <t>Y tế:</t>
  </si>
  <si>
    <t xml:space="preserve">-  Làm nhà khám chữa bệnh của trạm y tế;         
- Xây dựng vườn thuốc nam, cổng đường vào, bổ sung một số hạng mục như nhà vệ sinh, cơ sở vật chất khác … </t>
  </si>
  <si>
    <t>Xã Cẩm Quang</t>
  </si>
  <si>
    <t>XÃ CẨM NAM</t>
  </si>
  <si>
    <t>3TC:Y tế, Bưu điện; Chợ</t>
  </si>
  <si>
    <t xml:space="preserve">      0/9 thôn</t>
  </si>
  <si>
    <t>0/9 thôn</t>
  </si>
  <si>
    <t>Chờ phê duyệt</t>
  </si>
  <si>
    <t xml:space="preserve">   1/9 thôn</t>
  </si>
  <si>
    <t>1 thôn</t>
  </si>
  <si>
    <t>2/9 thôn</t>
  </si>
  <si>
    <t>Thôn Nam Thành</t>
  </si>
  <si>
    <t>0/ 10 vườn</t>
  </si>
  <si>
    <t>0 vườn</t>
  </si>
  <si>
    <t>10 vườn</t>
  </si>
  <si>
    <t>V</t>
  </si>
  <si>
    <t>VI</t>
  </si>
  <si>
    <t>8 TC: Bưu điện; Hộ nghèo; Tỷ lệ lao động có việc làm thường xuyên; Giáo dục; An ninh trật tự; Trường học; Nhà ở dân cư; Hình thức tổ chức sản xuất.</t>
  </si>
  <si>
    <t>5 TC:Quy hoạch; Thuỷ lợi; Điện; Cơ sở vật chất văn hoá; Y tế</t>
  </si>
  <si>
    <t>5 TC: Giao thông; Thu nhập; Văn hoá; Môi trường;Hệ thống tổ chức chính trị vững mạnh</t>
  </si>
  <si>
    <t xml:space="preserve">    1/10 thôn</t>
  </si>
  <si>
    <t>1/10 thôn</t>
  </si>
  <si>
    <t>có 8/18 TC, gồm: Bưu điện,  Hộ nghèo; Tỷ lệ lao động có việc làm thường xuyên; Giáo dục; An ninh trật tự; Trường học; Nhà ở dân cư; Hình thức tổ chức sản xuất.
(Tiêu chí Chợ không quy hoạch).</t>
  </si>
  <si>
    <t>8 TC: Bưu điện,  Hộ nghèo; Tỷ lệ lao động có việc làm thường xuyên; Giáo dục; An ninh trật tự; Trường học; Nhà ở dân cư; Hình thức tổ chức sản xuất.</t>
  </si>
  <si>
    <t>Đưòng trục thôn: Cứng hóa đạt chuẩn thêm 0,7km theo tiêu chí, phấn đấu hoàn thành trước 30/8</t>
  </si>
  <si>
    <t>28,6%</t>
  </si>
  <si>
    <t>71,8 %</t>
  </si>
  <si>
    <t xml:space="preserve">Đường nội đồng: Kế hoạch làm mới 4km bằng BT và rải đá base bằng nguồn ngân sách xã </t>
  </si>
  <si>
    <t>Cơ sở vật chất văn hoá</t>
  </si>
  <si>
    <t>Thu Nhập</t>
  </si>
  <si>
    <t xml:space="preserve">Hoàn thiện hồ sơ, phiếu điều tra TNBQ 2014, 2015 </t>
  </si>
  <si>
    <t>Môi trường</t>
  </si>
  <si>
    <t xml:space="preserve">Còn 18 hộ Chăn nuôi chưa đạt chuẩn về môi trường cần hoàn thành thủ tục (bản cam kết MT) </t>
  </si>
  <si>
    <t>VII</t>
  </si>
  <si>
    <t>Xã Cẩm Lạc</t>
  </si>
  <si>
    <t>VIII</t>
  </si>
  <si>
    <t>7 TC:  Quy hoạch, Hộ nghèo, Tỷ lệ LĐCVLTX, Nhà ở dân cư, Chợ, Giáo dục, An ninh TTXH</t>
  </si>
  <si>
    <t>3 TC: Thủy lợi, Điện, Hệ thống TCCT, XH</t>
  </si>
  <si>
    <t>5 TC: Giao thông, Trường học, Cơ sở vật chất VH, Thu nhập, Môi trường</t>
  </si>
  <si>
    <t>3 TC: Bưu điện, Y tế, Văn hóa</t>
  </si>
  <si>
    <t>1/6  thôn</t>
  </si>
  <si>
    <t>Xã Kỳ Bắc</t>
  </si>
  <si>
    <t>-Hoàn thiện lề đường. Dọn dẹp vệ sinh mặt đường.
- Để đạt 100% cần làm 3,05km</t>
  </si>
  <si>
    <t>Đã kiên cố hóa được 4.863/7.513km cần làm ít nhất 0,5m để đạt chuẩn</t>
  </si>
  <si>
    <t>-  Nâng cấp, mở rộng mặt: 1,01km
- Cần làm mới 0,14 km.</t>
  </si>
  <si>
    <t>0</t>
  </si>
  <si>
    <t>Đã kiên hóa được 12.819/14.963km</t>
  </si>
  <si>
    <t>Tiếp tục cứng hóa 5,97km của các tuyến còn lại đạt chuẩn cho xe cơ giới qua lại</t>
  </si>
  <si>
    <t>Hoàn thiện thuyết minh, chỉnh sửa theo đúng theo đúng QĐ phê duyệt. Bổ sung hồ sơ tổ hợp tác dùng nước. Có QĐ bàn giao công trình cho HTX quản lý.</t>
  </si>
  <si>
    <t>Kiên cố hóa kênh mương với tổng chiều dài 1,89km.</t>
  </si>
  <si>
    <t>Đã kiên cố hóa được 10.48/13.92km cần kiên cố hóa ít nhất 1.4km để đạt chuẩn</t>
  </si>
  <si>
    <t>Khảo sát lại hệ thống điện trên địa bàn xã để Đầu tư nâng cấp thêm trạm để  bảo điện áp cấp cho người dân Di dời trạm điện tại trung tâm ra nơi quy hoạch. Lập danh sách các hộ có đường dây sau công tơ chưa đảm bảo khoảng cách.
Đầu tư nâng cấp hệ thống đường dây, cột điện, thay thế xà, sứ không đảm bảo.
Tuyên truyền các hộ dân thay thế chỉnh trang đường dây sau công tơ đảm bảo tiết diện tối thiểu 2,5mm, chiều cao đạt tối thiểu 4,5m so với mặt đất.
Bổ sung hồ sơ bản vẽ thiết kế và hồ sơ đầu tư, bàn giao.</t>
  </si>
  <si>
    <t>Trường học</t>
  </si>
  <si>
    <t xml:space="preserve"> Mua sắm thêm thiết bị văn phòng, đồ chơi trẻ.
Trường tiểu học: Xây mới 6 phòng học cao tầng, nâng cấp nhà để xe, mua sắm một số trang thiết bị dạy và học</t>
  </si>
  <si>
    <t>Hoàn thành các hồ sơ thủ tục đang vận động nguồn để thi công</t>
  </si>
  <si>
    <t>CSVCVH</t>
  </si>
  <si>
    <t>Đẩy nhanh tiến độ xây nhà VH xã.
Khu thể thao cần nâng cấp mặt bằng, trồng cây xanh.</t>
  </si>
  <si>
    <t xml:space="preserve">Đẩy nhanh tiến độ làm hội quán 3 thôn. 
Nâng cấp khuôn viên, mua sắm trang thiết bị……3 thôn còn lại. </t>
  </si>
  <si>
    <t>Hàng rào nhà VH thôn đã bê tông cần được phủ bằng cây xanh (thôn Phương Giai, Đông Tiến)
-Hàng rào các nhà VH thôn, khu TT thôn chưa XD cần XD theo hướng bằng cây xanh (thôn Nam Tiến)</t>
  </si>
  <si>
    <t>Cần thực hiện XD điểm Bưu điện xã sớm đưa vào hoạt động phục vụ bà con nhân dân</t>
  </si>
  <si>
    <t>HTTCSX</t>
  </si>
  <si>
    <t xml:space="preserve">Thành lập mới 1HTX. </t>
  </si>
  <si>
    <t>-Cần tuyên truyền tăng tỷ lệ tham gia BHYT
-Phải có danh sách đầy đủ</t>
  </si>
  <si>
    <t>Cần xây mới 8 phòng 1 tầng, sữa chữa các phòng xuống cấp, mua sắm trang thiết bị, vườn thuốc nam,khuôn viên hàng rào, công trình phụ trợ, sổ sách…</t>
  </si>
  <si>
    <t>Phối hợp với trung tâm NS VSMT tỉnh khảo sát và phân tích lại mẫu nước để đánh giá chất lượng nước</t>
  </si>
  <si>
    <t>Kỳ Bắc</t>
  </si>
  <si>
    <t>Cẩm Lạc</t>
  </si>
  <si>
    <t>Đầu tư XD nghĩa trang và các hạng mục công trình phụ trợ (hàng rào, mương thoát nước…)ban hành quy chế QL nghĩa trang, QH chi tiết, thông báo đóng cửa 01 nghĩa trang</t>
  </si>
  <si>
    <t>Đầu tư XD bãi rác (hàng rào, san nền, trồng cây xanh…)
Đầu tư XD hệ thống mương thoát nước KDC theo QH.
Bổ sung, lưu trữ hồ sơ theo QĐ</t>
  </si>
  <si>
    <t>Xã Kỳ Đồng</t>
  </si>
  <si>
    <t>IX</t>
  </si>
  <si>
    <t>1 tiêu chí: HTTCSX</t>
  </si>
  <si>
    <t>1tiêu chí: HTTCSX</t>
  </si>
  <si>
    <t xml:space="preserve">Chưa phê duyệt </t>
  </si>
  <si>
    <t xml:space="preserve">         1/7 thôn</t>
  </si>
  <si>
    <t>4 vườn</t>
  </si>
  <si>
    <t>Giao 
thông</t>
  </si>
  <si>
    <t>- Đường truc xã: Nâng cấp 1,115km
 - Đường trục thôn nâng cấp: 3,445km
- Đường ngõ xóm: Làm mới 1,062km, nâng cấp 1,65km
- Đường nội đồng: Nâng cấp 4,15km</t>
  </si>
  <si>
    <t>Hoàn thành xây dựng 6,628km đường ngõ xóm và nâng cấp 1,3 km đường trục thôn</t>
  </si>
  <si>
    <t xml:space="preserve">Thủy
 lợi </t>
  </si>
  <si>
    <t>- Làm mới 1,492km</t>
  </si>
  <si>
    <t>`</t>
  </si>
  <si>
    <t>- Xây dựng 4 trạm biến áp trên địa bàn.
- Hoàn thành nâng cấp đường điện hạ thế các đơn vị thôn</t>
  </si>
  <si>
    <t>Xây dựng bếp ăn trường mầm non</t>
  </si>
  <si>
    <t>Cơ sở VCVH</t>
  </si>
  <si>
    <t xml:space="preserve"> - Xây dựng nhà văn hóa xã.
'-  Chỉnh trang khuôn viên sân thể thao xã
- Chinh trang khuôn viên hội quán các thôn </t>
  </si>
  <si>
    <t>- Xây dựng 01 mô hình lớn trên địa bàn</t>
  </si>
  <si>
    <t>Thành lập mới 2 HTX dịch vụ NN trên địa bàn</t>
  </si>
  <si>
    <t xml:space="preserve">Xây dựng 2 làng văn hóa </t>
  </si>
  <si>
    <t>- Quy hoạch chi tiết các nghĩa trang và bãi rác trên địa bàn.
- Xây dựng bãi tập kết rác thải trên địa bàn.</t>
  </si>
  <si>
    <t>Xã Kỳ Thư</t>
  </si>
  <si>
    <t>Đường trục xã Cần phải làm 3.012/4.226 (71%); trồng cây bóng mát 2 bên đường</t>
  </si>
  <si>
    <t>- Tuyến từ QL1A đi Kỳ Hải (1.9 km): Tiếp tục triển khai thi công cầu Đồng Quanh và các đoạn có cống qua đường và đổ đất.
- Tuyến từ chợ đi Kỳ Thọ (1.112km) : Tiếp tục triển khai thi công hoàn thiện mặt bằng để chuẩn bị đổ bê tông.</t>
  </si>
  <si>
    <t>1.214/4.226 km
Mương trong khu dân cư đạt 3.219 / 3.769 km (85.4%)</t>
  </si>
  <si>
    <t>Tăng 01 Tiêu chí: Hình thức tổ chức SX</t>
  </si>
  <si>
    <r>
      <t xml:space="preserve">Đương trục thôn Cần phải làm 1.678/4.54 (37%); và xây mương thoát nước trong khu dân cư để đạt </t>
    </r>
    <r>
      <rPr>
        <sz val="10"/>
        <rFont val="Arial"/>
        <family val="2"/>
      </rPr>
      <t>≥</t>
    </r>
    <r>
      <rPr>
        <sz val="10"/>
        <rFont val="Times New Roman"/>
        <family val="1"/>
      </rPr>
      <t xml:space="preserve"> 70%</t>
    </r>
  </si>
  <si>
    <t>1.50/4.54 km</t>
  </si>
  <si>
    <t>Đường nội đồng</t>
  </si>
  <si>
    <t>7.5/9.956</t>
  </si>
  <si>
    <t>Xây dựng nhà làm việc UBND xã 2 tầng (14 phòng);
Nâng cấp sân bóng đá.
Tu sửa nhà văn hóa các thôn</t>
  </si>
  <si>
    <t>Thành lập 02 HTX</t>
  </si>
  <si>
    <t>Hoàn thành xây dựng hồ sơ thành lập 2 HTX: Dịch vụ nông nghiệp và Nuôi trồng thủy sản đã được phòng NN&amp;PTNT và phòng tài chính thẩm định, và cấp giấy đăng ký kinh doanh</t>
  </si>
  <si>
    <t>Tiêu chí bưu điện</t>
  </si>
  <si>
    <t>Xây dựng 01 nhà Bưu điện VH  xã</t>
  </si>
  <si>
    <t>Trường hoc</t>
  </si>
  <si>
    <t>- Trường mầm non: QH chi tiết trường; Cụm lẻ: Làm hiên, hàng rào và cổng
- Trường tiểu học: 
+ Cụm chính: Đẩy nhanh tiến độ hoàn thiện 8 phòng học, nâng cấp 4 phòng chức năng đã xuống cấp, chỉnh trang khuôn viên sân trường. Xây dựng xong nhà đa chức năng.</t>
  </si>
  <si>
    <t>Thu nhập Bình quân đầu người năm 2015: 35 triệu đồng.
01 MH lớn</t>
  </si>
  <si>
    <t>Năm 2014 thu nhập bình quân đầu người: 23.2 triệu đồng
02 MH lớn
05 MH vừa
37 MH nhỏ</t>
  </si>
  <si>
    <t xml:space="preserve">Khu dân cư kiểu mẫu; </t>
  </si>
  <si>
    <t xml:space="preserve">Khu dân cư kiểu mẫu thôn Trung Giang </t>
  </si>
  <si>
    <t xml:space="preserve"> Hoàn thiện bồn để trồng cây, Làm nhà kho, lát gạch block nền đường và nền sân ở hội trường thôn Trung Giang.</t>
  </si>
  <si>
    <t>Xây dựng xong phương án và dự toán, Hoàn thiện bồn để trồng cây, Làm nhà kho, lát gạch block nền đường và nền sân ở hội trường thôn Trung Giang.
Hoàn thành xong kế hoạch cụ thể về XD Khu dân cư kiểu mẫu tại thôn Trung Giang</t>
  </si>
  <si>
    <t>10/19 tiêu chí:  QH, thủy lợi, điện, chợ, nhà ở dân cư, Hộ nghèo, Tỷ lệ LĐ có việc làm thường xuyên, y tế, văn hóa, Giáo dục.</t>
  </si>
  <si>
    <t>02 tiêu chí: Bưu điện, cơ sở vật chất văn hóa</t>
  </si>
  <si>
    <t>02 tiêu chí: Giao thông, thu nhập</t>
  </si>
  <si>
    <t>1/6 thôn</t>
  </si>
  <si>
    <t>X</t>
  </si>
  <si>
    <t>XÃ QUANG LỘC</t>
  </si>
  <si>
    <t xml:space="preserve">Không </t>
  </si>
  <si>
    <t>12 Tiêu chí</t>
  </si>
  <si>
    <t>7 tiêu chí: Giao thông, trường học, cơ sở
vật chất văn hóa, nhà ở dân cư, thu nhập, 
hình thức TCSX, môi trường.</t>
  </si>
  <si>
    <t>7 tiêu chí: Giao thông, trường học, cơ sởvật chất văn hóa, nhà ở dân cư, thu nhập, 
hình thức TCSX, môi trường.</t>
  </si>
  <si>
    <t>Do điều kiện thời tiết 
không thuận lợi nên
kỳ vừa qua tiến độ thực hiện chậm.</t>
  </si>
  <si>
    <t>Không</t>
  </si>
  <si>
    <t>Mấy tiêu chí: ghi rõ tên</t>
  </si>
  <si>
    <t>5,6%</t>
  </si>
  <si>
    <t xml:space="preserve">       1/9 thôn</t>
  </si>
  <si>
    <t>1/9 thôn</t>
  </si>
  <si>
    <t xml:space="preserve">        1   thôn</t>
  </si>
  <si>
    <t xml:space="preserve">5 vườn  </t>
  </si>
  <si>
    <t>XI</t>
  </si>
  <si>
    <t xml:space="preserve">12/19 tiêu chí bao gồm: Quy hoạch, Thủy lợi, Điện, Chợ nông thôn, Bưu điện, Hộ Nghèo, Tỷ lệ lao động có việc làm thường xuyên, Giáo dục, Y tế, Văn hóa, Hệ thống TCCT XH, An ninh trật tự xã hội </t>
  </si>
  <si>
    <t>Khu dân cư kiểu mẫu</t>
  </si>
  <si>
    <t xml:space="preserve"> - Cần làm 2 nhà theo QĐ 22 của TTCP; vận động 72 hộ chăn nuôi làm đệm lót sinh học hoặc bể bioga; 
 - Tiếp tục hoàn thiện nâng cấp nhà văn hóa, xây bồn trồng cây xanh 61 m
 - Xây 34 m mương thoát nước, trồng 61 m hàng rào xanh.
 - San lấp mặt bằng sân thao</t>
  </si>
  <si>
    <t xml:space="preserve"> - Đã đạt tiêu chí số 4; Tiêu chí số 6, Tiêu chí số 7, Tiêu chí số 9, Tiêu chí số 10 trong 10 tiêu chí của KDCKM</t>
  </si>
  <si>
    <t>Xã Thường Nga</t>
  </si>
  <si>
    <t>7 tiêu chí: Hộ nghèo, Tỷ lệ lao động có việc làm thường xuyên, Văn hóa, Y tế, Giáo dục, Bưu điện, Thủy lợi.</t>
  </si>
  <si>
    <t>7 tiêu chí: Quy hoạch, Điện, Nhà ở, Trường học, Tổ chức chính trị xã hội vững mạnh, An ninh trật tự xã hội và Giao thông.</t>
  </si>
  <si>
    <t>4 tiêu chí: Hình thức tổ chức sản xuất, Môi trường, Cơ sở vật chất văn hóa,Thu nhập</t>
  </si>
  <si>
    <t>XII</t>
  </si>
  <si>
    <t>Xã Thạch Bình</t>
  </si>
  <si>
    <t>XIII</t>
  </si>
  <si>
    <t xml:space="preserve"> -Đường trục thôn:Cần thực hiện 2.775 km để đạt tiêu chí. Hiện có 328 m chưa đắp lề.
-Đường trục chính nội đồng: một số đoạn chưa đắp lề (1.2km), cần thực hiện thêm 1.44 km để đạt tiêu chí.
-Cần bổ sung số rãnh cần thiết và có số liệu cụ thể. Khơi thông các rãnh hiện  có đảm bảo tiêu thoát nước.
-Cần bổ sung  trồng 0.372 km cây bóng mát đường trục xã để đạt chuẩn.</t>
  </si>
  <si>
    <t xml:space="preserve">- Thực hiện rà soát, thay thế các cột điện không đảm bảo yêu cầu kỹ thuật (cột nhỏ, nứt vỡ bê tông, chiều cao dưới 6,5m), nhất là 11 cột điện tại các xóm  Bình Yên, Bình Tây.
- Thực hiện di dời các cột điện vi phạm quy hoạch nông thôn mới còn lại (33 cột cần di dời ).Thay thế 20 cột bị nứt không đảm bảo yêu cầu kỹ thuật.
- Tuyên truyền các hộ dân thay thế, chỉnh trang đường dây sau công tơ đảm bảo tiết diện tối thiểu 2,5mm; thay thế các cột tre, gỗ bị mục nát, không đảm bảo chiều cao an toàn (còn trên 30 % hộ dân). 
- Nâng chiều cao đường dây qua đường trục ô tô (trục chính xã) đảm bảo đạt chiều cao tối thiểu trên 6m (khoảng 8 điểm); đường dây qua trục thôn xóm đảm  bảo chiều cao tối thiểu 4,5-5,5 m (15 điểm).
- Phát quang hành lang an toàn đảm bảo khoảng cách toàn tuyền đạt trrên 0,5m so với dây dẫn ngoài cùng (trên 20% tuyến đường dây)
- Bổ sung hồ sơ tiêu chí điện: Hồ sơ thiết kế, sơ đồ lưới điện; hồ sơ bàn giao; danh sách khách hàng sử dụng điên; hồ sơ đầu tư, nghiệm thu nâng cấp các công trình điện sau bàn giao. 
</t>
  </si>
  <si>
    <t xml:space="preserve"> -Bố trí các phòng chức năng của nhà văn hóa xã.
Xây dựng khu thể thao của xã.
 - Đầu tư, nâng cấp 02 nhà văn hóa thôn Đông Nam và Tây Bắc.
Hoàn thành các công trình phụ trợ.
Xây dựng các sân thể thao.
- Trồng  hàng rào xanh tại các nhà văn hóa thôn.</t>
  </si>
  <si>
    <t>XÃ PHÚ PHONG</t>
  </si>
  <si>
    <t>8 TC:  Quy hoạch, Thủy lợi, Bưu điện, Hộ nghèo, Tỷ lệ LĐ có việc làm thường xuyên, Văn hóa, Giáo dục, An ninh TTXH</t>
  </si>
  <si>
    <t>7 tiêu chí: Hình thức tổ chức sản xuất, Môi trường, Điện, Trường học, Nhà ở dân cư, Thu nhập, Hệ thống chính trị xã hội</t>
  </si>
  <si>
    <t>1 tiêu chí: Cơ sở vật chất văn hóa</t>
  </si>
  <si>
    <t>2 Tiêu chí: Giao thông, Y tế</t>
  </si>
  <si>
    <t>0 TC</t>
  </si>
  <si>
    <t>0/7 thôn</t>
  </si>
  <si>
    <t>XÃ PHÚC TRẠCH</t>
  </si>
  <si>
    <t>03 tiêu chí: Thu nhập, Giao thông, Hệ thống tổ chức chính trị xã hội</t>
  </si>
  <si>
    <t>07 tiêu chí: Thủy lợi, Nhà ở dân cư; Điện, Trường học, Văn hóa, Y tế, Chợ nông thôn</t>
  </si>
  <si>
    <t>02 tiêu chí: Cơ sở vật chất văn hóa, Môi trường</t>
  </si>
  <si>
    <t>Đoàn liên ngành đánh giá đạt loại B, thực hiện được 5/10 tiêu chí</t>
  </si>
  <si>
    <t>XÃ ÂN PHÚ</t>
  </si>
  <si>
    <t>Gồm 11 TC Quy hoạch; Thủy lợi, Điện, Bưu Điện; trường học, Giáo dục; Tỉ lệ lao động có việc làm thường xuyên; hộ nghèo, Y tế; Văn hóa; An ninh trật tự xã hội</t>
  </si>
  <si>
    <t xml:space="preserve"> Gồm 4 TC:  TC giao thông; nhà ở dân cư; hình thức TCSX; hệ thống chính trị</t>
  </si>
  <si>
    <t>01 TC đó là hình thức TXSX (thành lập được 01 HTX môi trường; 01 THT trồng cây ăn quả</t>
  </si>
  <si>
    <t>Số Tiêu chí đạt chuẩn từ 50% đến 85% so với mức độ đạt chuẩn</t>
  </si>
  <si>
    <t>Gồm 3 tiêu chí:  TC cơ sở VCVH; TC thu nhập; TC môi trường</t>
  </si>
  <si>
    <t>01 TC Cơ sơ VCVH (XD nhà văn hóa xã; XD 03 phòng chức năng; láng nền sân hội quán thôn 1 và 5</t>
  </si>
  <si>
    <t>gồm 3 tiêu chí: TC cơ sở VCVH; TC thu nhập; TC môi trường</t>
  </si>
  <si>
    <t>Không có</t>
  </si>
  <si>
    <t>Đang trình huyện phê duyệt</t>
  </si>
  <si>
    <t>Đã hoàn thiện phương án; dự toán đang trình huyện phê duyệt</t>
  </si>
  <si>
    <t>Thực hiện tại thôn 4</t>
  </si>
  <si>
    <t>Đạt 45% so với phương án, dự toán</t>
  </si>
  <si>
    <t>Phương án dự toán đã được huyện phê duyệt (5 vườn)</t>
  </si>
  <si>
    <t>xã đã chọn thêm 5 vườn</t>
  </si>
  <si>
    <t>Đã triển khai thực hiện 5 vườn</t>
  </si>
  <si>
    <t>Mức độ hoàn thành 5 vườn mới đạt 40% so với phương án, dự toán</t>
  </si>
  <si>
    <t>XÃ ĐỨC LĨNH</t>
  </si>
  <si>
    <t>9 tiêu chí: Quy hoạch, Thuỷ Lợi, Bưu điện, Hình thức TCSX, Tỷ lệ lao động có VLTX, Giáo dục, Y tế, Văn hoá, An ninh trật tự</t>
  </si>
  <si>
    <t xml:space="preserve">9 tiêu chí: Giao thông, Điện, Trường, CSVCVH, Nhà ở dân cư, thu nhập, Hộ nghèo, Môi trường, Hệ thống chính trị xã hội. </t>
  </si>
  <si>
    <t>9 vườn</t>
  </si>
  <si>
    <t>XÃ ÍCH HẬU</t>
  </si>
  <si>
    <t>11/19 Tiêu chí, gồm:  Quy hoạch, Thủy lợi; Điện; Bưu điện; Chợ nông thôn; Hộ nghèo; Tỷ lệ lao động có việc làm thường xuyên; Giáo dục; Văn hóa; Y tế; An ninh trật, tự xã hội.</t>
  </si>
  <si>
    <t>05 tiêu chí: Giao thông, Cơ sở vật chất văn hoá, Hình thức tổ chức sản xuất, Nhà ở dân cư, Hệ thống chính trị xã hội vững mạnh</t>
  </si>
  <si>
    <t>02 tiêu chí: Thu nhập, Môi trường</t>
  </si>
  <si>
    <t>01 tiêu chí: Trường học</t>
  </si>
  <si>
    <t>5/5 thôn</t>
  </si>
  <si>
    <t>3 thôn</t>
  </si>
  <si>
    <t>30-40%</t>
  </si>
  <si>
    <t>1-2%</t>
  </si>
  <si>
    <t>31-42%</t>
  </si>
  <si>
    <t>Chưa</t>
  </si>
  <si>
    <t>3/5 vườn</t>
  </si>
  <si>
    <t>30-40</t>
  </si>
  <si>
    <t>XÃ ĐỨC LẠNG</t>
  </si>
  <si>
    <t>12 Tiêu chí: : Quy hoạch; Thuỷ lợi; Điện; Bưu điện; Trường học; Nhà ở dân cư; Hộ nghèo; Tỷ lệ lao động có việc làm thường xuyên; Giáo dục; Y tế; Văn hoá; An ninh trật tự xã hội</t>
  </si>
  <si>
    <t xml:space="preserve">0 Tiêu chí: </t>
  </si>
  <si>
    <t>6 Tiêu chí: Giao thông; Cơ sở vật chất văn hoá; Thu nhập; Hình thức TCSX; Môi trường; Hệ thống TC CT,XH</t>
  </si>
  <si>
    <t xml:space="preserve">        1/6 thôn</t>
  </si>
  <si>
    <t xml:space="preserve">       6/6 thôn</t>
  </si>
  <si>
    <t>2 thôn</t>
  </si>
  <si>
    <t>6/6 thôn</t>
  </si>
  <si>
    <t>Năm 2014 đã chọn và thực hiện 5 vườn, năm 2015 chưa tiến hành chọn vườn mẫu</t>
  </si>
  <si>
    <t>Năm 2014</t>
  </si>
  <si>
    <t>XÃ TRUNG LỄ</t>
  </si>
  <si>
    <t>10 TC: Quy hoạch, Thủy lợi, Điện, Bưu điện, Nhà ở dân cư, Hộ nghèo, Tỷ lệ lao động có việc làm thường xuyên, Giáo dục, Y tế, An ninh trật tự</t>
  </si>
  <si>
    <t>5 TC: Giao thông, Cơ sở VC VH, Thu nhập, Hình thức tổ chức sx, Hệ thống tổ chức chính trị XH</t>
  </si>
  <si>
    <t>3 TC: Trường học, văn hóa, môi trường</t>
  </si>
  <si>
    <t>1668/4063</t>
  </si>
  <si>
    <t>1600/3281</t>
  </si>
  <si>
    <t>68/782</t>
  </si>
  <si>
    <t>Chưa phê duyệt</t>
  </si>
  <si>
    <t>Đã phê duyệt 
năm2014</t>
  </si>
  <si>
    <t>XÃ XUÂN THÀNH</t>
  </si>
  <si>
    <t>10 Tiêu chí: (Quy hoạch, Điện, Trường học, Bưu điện, Hộ Nghèo, Tỷ lệ lao động, Giáo dục, Y tế, Hệ thống chính trị xã hội, ANTT - XH )</t>
  </si>
  <si>
    <t>04 Tiêu chí: (Thủy lợi, Cơ sở vật chất văn hóa, Chợ nông thôn, Môi trường</t>
  </si>
  <si>
    <t xml:space="preserve">0  tiêu chí: </t>
  </si>
  <si>
    <t xml:space="preserve">       1/10 thôn</t>
  </si>
  <si>
    <t xml:space="preserve"> Xã Xuân Phổ</t>
  </si>
  <si>
    <t>Số Tiêu chí đạt chuẩn:</t>
  </si>
  <si>
    <t>Số Tiêu chí đạt chuẩn trên 70% so với mức độ đạt chuẩn:</t>
  </si>
  <si>
    <t>Số Tiêu chí đạt chuẩn từ 50% đến 70% so với mức độ đạt chuẩn:</t>
  </si>
  <si>
    <t>Số Tiêu chí đạt chuẩn dưới 50% so với mức độ đạt chuẩn:</t>
  </si>
  <si>
    <t xml:space="preserve">          1/9 thôn</t>
  </si>
  <si>
    <t xml:space="preserve">        1/9 thôn</t>
  </si>
  <si>
    <t>XÃ SƠN BẰNG</t>
  </si>
  <si>
    <t>12 TC: Thủy lợi, điện, Trường học; hộ nghèo, Bưu điện, Văn hóa, Tỷ lệ lao động có việc làm thường xuyên, Giáo dục, Y tế, hệ thống tổ chức chính trị xã hội, An ninh trật tự xã hội , Nhà ở dân cư.</t>
  </si>
  <si>
    <t>02 TC Môi trường, Khu dân cư kiểu mẫu</t>
  </si>
  <si>
    <t xml:space="preserve">    1/9 thôn</t>
  </si>
  <si>
    <t>XÃ SƠN TÂY</t>
  </si>
  <si>
    <t>XIV</t>
  </si>
  <si>
    <t>XV</t>
  </si>
  <si>
    <t>XVI</t>
  </si>
  <si>
    <t>XVII</t>
  </si>
  <si>
    <t>XVIII</t>
  </si>
  <si>
    <t>XIX</t>
  </si>
  <si>
    <t>XX</t>
  </si>
  <si>
    <t>XXI</t>
  </si>
  <si>
    <t>XXII</t>
  </si>
  <si>
    <t>XXIV</t>
  </si>
  <si>
    <t>Tên Xã</t>
  </si>
  <si>
    <t>Kỳ Đồng</t>
  </si>
  <si>
    <t>Giao thông:</t>
  </si>
  <si>
    <t>Chưa đạt</t>
  </si>
  <si>
    <t xml:space="preserve">Hoàn thiện khuôn viên cho thôn chùa hội.
</t>
  </si>
  <si>
    <t>Thu nhập:</t>
  </si>
  <si>
    <t>Có tối thiểu 3 mô hình SXKD lớn (doanh thu trên 1 tỷ đồng/năm), 5 mô hình SXKD vừa (doanh thu từ 501 triệu đồng – 1 tỷ đồng/năm), 15 mô hình SXKD nhỏ (doanh thu từ 100 triệu đồng đến 500 triệu đồng) thành lập trong giai đoạn XDNTM và có 30% hộ dân SXKD có liên kết</t>
  </si>
  <si>
    <t>Có tối thiểu 05 HTX hoạt động hiệu quả, có hợp đồng liên kết với doanh nghiệp</t>
  </si>
  <si>
    <t>Có tối thiểu 03 THT hoạt động hiệu quả, có hợp đồng liên kết với doanh nghiệp.</t>
  </si>
  <si>
    <t>Có tối thiểu 03 doanh nghiệp</t>
  </si>
  <si>
    <t>Môi trường:</t>
  </si>
  <si>
    <t>Thường Nga</t>
  </si>
  <si>
    <t>7 TC: Quy hoạch, Bưu điện, Hộ nghèo, Hình thức tổ chức sản xuất, giáo dục, Hệ thồng Tổ chức chính trị xã hội vững mạnh, An ninh trật tự xã hội</t>
  </si>
  <si>
    <t>4 TC: Giao thông, Nhà ở dân cư, Hinh thức tổ chức sản xuất, Môi trường</t>
  </si>
  <si>
    <t>7 TC: Điện, Trường học, Cơ sở vật chất văn hóa, Thu nhập, Y tế, Văn hóa</t>
  </si>
  <si>
    <t>1 TC: Thủy lợi</t>
  </si>
  <si>
    <t>0/9</t>
  </si>
  <si>
    <t>8/19 Tiêu chí:  Quy hoạch, Thủy lợi, Bưu điện, Hộ nghèo, Tỷ lệ LĐ có việc làm thường xuyên, Văn hóa, Giáo dục, An ninh TTXH</t>
  </si>
  <si>
    <t>Làm mới 4,76 Km đường trục chính xã
Lắp đặt biển báo giao thông (Thôn 1: 2 biển, thôn: 2 biển, thôn 3: 2 biển, thôn 4: 3 biển, thôn 5: 2 biển, thôn 6: 2 biển, thôn 7: 1 biển, từ đường HCM vào xã: 2 biển)</t>
  </si>
  <si>
    <t>Nâng cấp, mở rộng đường trục thôn để đạt chuẩn (400m): Từ Ngã ba đường Hà quan đến cửa Ông Bình X5, Từ đường trục chính đến trường Mầm non</t>
  </si>
  <si>
    <t xml:space="preserve">Cứng hóa đạt chuẩn đường giao thông nội đồng
'- Thôn 1 đổ đá trục đường vườn Phở từ ruộng anh Hiền đến ruộng bà Cát
- Thôn 2 đổ đá mở rộng 02 tuyến gồm:
+ Tuyến 1 từ ruộng ông Trúc đến bãi chăn nuôi
+ Tuyến 2 từ cửa ông Tạo đến bờ sông
- Thôn 3 đổ đá mở rộng 02 tuyến gồm:
+ Tuyến 1 từ cửa ông Chinh đến ruộng anh Hùng x1
- Thôn 4 đổ đá mở rộng 02 gồm:
+ Tuyến 1 từ đường bê tông ruộng anh Ái đến ruộng anh Châu
+ Tuyến 2 từ ruộng anh Ái ra sông Tiêm
- Thôn 5 đổ đá mở rộng 02 gồm:
- Tuyến 2 từ sân bóng đến ruông anh Trí
+ Thôn 6 đổ đá mở rộng 02 gồm:
- Tuyến 2 từ cổng chui đến đường sắt
+ Thôn 7: từ đường liên xã ra đượng cây mít
</t>
  </si>
  <si>
    <t>Đào 1,25 Km rãnh thoát nước đường trục chính xã; trục thôn, xóm</t>
  </si>
  <si>
    <t>Trồng cây bóng mát 2 bên đường trục chính</t>
  </si>
  <si>
    <t>Ký hợp đồng với Công ty Tân Thành - Phong Phúc Trạch mua 600 cây trồng đường trục chính và khuôn viên sân thể thao (Chờ thời tiết thuận lợi để trồng)</t>
  </si>
  <si>
    <t>- Đang chỉnh trang vườn thuốc nam, đã đổ xong trần tầng 1.</t>
  </si>
  <si>
    <t>Đã đổ xong trần tầng 1 nhà y tế, chỉnh trang vườn thuốc nam (60%)</t>
  </si>
  <si>
    <t>Hoàn thiện các tiêu chí thôn văn hóa để đề xuất thẩm định 2 thôn</t>
  </si>
  <si>
    <t>- Đã hoàn thiện hồ sơ phúc tra thôn văn hóa Liên Minh trình huyện</t>
  </si>
  <si>
    <t>Đã đạt 6 thôn văn hóa</t>
  </si>
  <si>
    <t xml:space="preserve">Bổ sung danh sách các cơ sở chăn nuôi và bản cam kết bảo vệ môi trường.
Có văn bản giao cho các chi hội đoàn thể phụ trách các tuyến, thống kê đầy đủ các hộ, chỉnh trang nhà cửa, cải tạo vườn tược.
Tiếp tục đầu tư xây dựng các hạng mục nghĩa trang theo quy hoạch, hàng rào trồng cây xanh.
Xây dựng mương thoát nước, </t>
  </si>
  <si>
    <t>Quy 
hoạch</t>
  </si>
  <si>
    <t xml:space="preserve"> - Hoàn thành hồ sơ quy hoạch theo thông tư số 13 và thuyết minh bản vẽ quy hoạch điều chỉnh theo quyết định  số 2434/QĐ - UBND;   
  - Hoàn thành bản vẽ quy hoạch, hồ sơ biên bản công bố quy hoạch;
 - Hoàn thành cắm bổ sung các mốc đã mất theo quy hoạch;</t>
  </si>
  <si>
    <t xml:space="preserve"> - Cắm bổ sung 83 mốc, tổng số mốc đã cắm được: 550/600</t>
  </si>
  <si>
    <t xml:space="preserve">
- Đã hoàn thành đổ nền 381/381m đường trục thôn Bình Lý.
 - Triển khai thi công đường Đông Nam 2 là 668m, đường BÌnh Minh 287m hiện nay đã thi công: bôc phong hóa, di dời cột điện, di dời đường nước, đền bù vật kiến trúc và cây cối trên mặt đất;
 - Đã thi công đổ nền đường giao thông nội đồng tuyến BÌnh Yên: 100/536m;
</t>
  </si>
  <si>
    <t xml:space="preserve">
- Đã hoàn thành đổ nền 381/381m đường trục thôn Bình Lý.
 - Triển khai thi công đường Đông Nam 2 là 668m, đường BÌnh Minh 287m hiện nay đã thi công: bôc phong hóa, di dời cột điện, di dời đường nước, đền bù vật kiến trúc và cây cối trên mặt đất;
 - Đã thi công đổ nền đường giao thông nội đồng tuyến BÌnh Yên: 100/536m;
 - Hiện nay đã có 1,5/2,34 km có cây hai bên. 
</t>
  </si>
  <si>
    <t xml:space="preserve"> - Bổ sung, thay thế 6/20 cột điện bị nứt không đảm bảo yêu cầu</t>
  </si>
  <si>
    <t xml:space="preserve"> - Trường Mầm non: Bổ sung đồ chơi cho trẻ nhất là đồ chơi ngoài trời đảm bảo quy định (cầu trượt).
 - Trường Tiểu học: tiếp tục  nâng cấp mặt bằng và hệ thống mương thoát nước. Xây dựng cảnh quan nhà trường thoáng, sạch,đẹp. Nhất là khu bãi tập thể thao. Bổ sung một phòng bảo vệ, 01 phòng ngoại ngữ, công trình vệ sinh, nhà giáo dục thể chất hoặc là nhà đa chức năng. Nâng cấp thư viện, phòng truyền thống đoàn đội.  </t>
  </si>
  <si>
    <t xml:space="preserve"> - Đang thi công nhà bảo vệ và nâng cấp sân chơi thể thao trường tiểu học
 - Đang triển khai thi công mái che khu sân khấu ngoài trời trường mầm non.</t>
  </si>
  <si>
    <t xml:space="preserve">  - Tiếp tục thi công sân, hàng rào hội quán thôn Tây Bắc;
 - Nâng cấp hội quán thôn Đông Nam: hiện chỉ còn phần sơn;
 - Hoàn thiện thiết kế khuôn viên nhà văn hóa các thôn: Bình Yên, Xóm Mới;
 - Tiếp tục bổ sung thiết chế các phòng chức năng.</t>
  </si>
  <si>
    <t xml:space="preserve"> - 01 hộ thuộc đối tượng theo QĐ số 22 (hộ Lê Hữu Chất - thôn Tây Bắc) và 01 đối tượng ngoài (Ngô Thị Đông - thôn Bình Lý) có nhà tạm dột nát</t>
  </si>
  <si>
    <t xml:space="preserve"> - Khởi công xây dựng nhà ở Bà Nguyễn Thị Đông tại thôn Bình Lý.</t>
  </si>
  <si>
    <t>7 tiêu chí: Hộ nghèo, Tỷ lệ lao động có việc làm thường xuyên, Văn hóa, Y tế, Giáo dục và Bưu điện.</t>
  </si>
  <si>
    <t>7 Tiêu chí: Quy hoạch, Điện, Trường học, Nhà ở, Hệ thống chính trị xã hội vững mạnh và An ninh trật tự xã hội, giao thông</t>
  </si>
  <si>
    <t>-Công bố quy hoạch: Công bố bản đồ tại 2 nút giao thông chính, trụ sở UBND xã, và 7 thôn; Họp các thôn, công bố bản đồ</t>
  </si>
  <si>
    <t>- Đã họp Nhân dân 7 thôn để công bố bản đồ</t>
  </si>
  <si>
    <t>- Đã họp Nhân dân 7 thôn để công bố công bố bản đồ</t>
  </si>
  <si>
    <t>7/19 tiêu chí: Trường học, Bưu điện, Hộ nghèo, Tỷ lệ lao động có việc làm thường xuyên, Văn hóa, Giáo dục, An ninh trật tự</t>
  </si>
  <si>
    <t xml:space="preserve"> - Nghiệm thu sơ bộ, bổ sung tu sửa, nghiệm thu hoàn thành vẽ sơ đồ;
- Cắm bổ sung 95 mốc;
- Bổ sung sơn đầu cọc mốc</t>
  </si>
  <si>
    <t xml:space="preserve"> - Đã cắm bổ sung 345 mốc, kết quả đến nay 836/931 mốc còn 95 mốc
</t>
  </si>
  <si>
    <t>- Đã kiên cố hóa được 4,51/16,87km; cần hoàn thành thêm 9,83km còn lại để đạt 85%
- Kiện toàn lại HTX dịch vụ tưới tiêu theo luật HTX mới</t>
  </si>
  <si>
    <t>XD thêm được 80m kênh BT
Đã hoàn thành dự toán thiết kế để XD thêm 940m</t>
  </si>
  <si>
    <t xml:space="preserve">- Đã kiên cố hóa được 4,59/16,87km đạt 27,2% và hoàn thành dự toán thiết kế để xay dựng thêm 940m kênh; cần hoàn thành thêm 9,75km còn lại để đạt 85%
</t>
  </si>
  <si>
    <t>27,2%</t>
  </si>
  <si>
    <t xml:space="preserve">- Di dời 2 cột điện còn lại 
- Triển khai thi công dự án điện REII, đã bàn giao tim mốc cho Ban QL dự án (thay và làm mới 23 km dây dẫn; 
- Thay cột sau công tơ chưa đảm bảo 78 hộ
- Phát quang, giải toả hành lang an toàn lưới điện; </t>
  </si>
  <si>
    <t>Đã Thành lập Ban kiểm đếm GPMB điện Re II;
Đã có TB DS các hộ cần tu sửa
 dây, cột sau công tơ đến 01/8 nế không thay sẻ tạm ngừng cấp điện</t>
  </si>
  <si>
    <t>- Nhà văn hóa và khu thể thao xã đạt chuẩn: Tiếp tục hoàn thiện xây dựng các hạng mục sân thể thao, nhà làm việc</t>
  </si>
  <si>
    <t>- Hoàn thiện phần thô tầng 1;
Hoàn thiện mặt bằng sân thể thao 500m3</t>
  </si>
  <si>
    <t>chưa đạt</t>
  </si>
  <si>
    <t xml:space="preserve">- Tỷ lệ thôn có nhà văn hóa và khu thể thao thôn đạt quy định:
 + XD mới nhà văn hóa thôn Phú Sơn đạt chuẩn
+ Đổ mặt bằng khuôn viên nhà văn hóa thôn Phú Sơn (275m3), thôn Bắc Bình(130m3), thôn Hòa Mỹ(350m3)
+ Đổ mặt bằng sân thể thao thôn Thượng Phú 34m3 và xây dựng các công trình phụ trợ ở tất cả các thôn
+ Tiếp tục triển khai XD khu thể thao, mua sắm trang thiết bị, xây dựng nhà vệ sinh tại Nhà văn hoá các thôn </t>
  </si>
  <si>
    <t>Đổ mặt bằng khuôn viên nhà văn
 hóa thôn Phú Sơn (48m3), thôn Bắc Bình(50m3)
Sâm Lộc đã XD nhà vệ sinh, bồn hoa</t>
  </si>
  <si>
    <t>- Đổ mặt bằng khuôn viên nhà văn hóa thôn Phú Sơn(173m3/400m3), thôn Bắc Bình(320m3/400m3), thôn Hòa Mỹ (50m3,350m3)
- Đổ mặt bằng sân thể thao thôn Thượng Phú 66m3/100m3
- Đã xây dựng bồn hoa và nhà vệ sinh thôn Sâm Lộc</t>
  </si>
  <si>
    <t>- Hàng rào của Nhà văn hoá, khu thể thao thôn bằng cây xanh: Tiến hành trồng cây xanh tại nhà văn hóa 5 thôn còn lại</t>
  </si>
  <si>
    <t>- đã trồng hàng rào cây xanh tại 2/7 thôn còn lại 5 thôn chưa trồng</t>
  </si>
  <si>
    <t xml:space="preserve">
- Vận động mua 400 thẻ BHYT
- xây bồn hoa, xây dựng vườn thuốc nam, nhà kho, nhà để xe, lò đốt rác, Cổng, tường rào phía trước, lát gạch Bloc sân, đổ đường từ HL 3 đi vào 
- Vận động mua 400 thẻ BHYT</t>
  </si>
  <si>
    <t>XD các hạng mục khuôn viên
 Trạm Y tế cơ bản đã xong phần thô</t>
  </si>
  <si>
    <t xml:space="preserve">- Tiếp tục Xd và hoàn thiện bồn hoa, xây dựng vườn thuốc nam, nhà kho, nhà để xe, lò đốt rác, Cổng, tường rào phía trước, lát gạch Bloc sân, đổ đường từ HL 3 đi vào 
</t>
  </si>
  <si>
    <t xml:space="preserve">        7/7 thôn</t>
  </si>
  <si>
    <t>6 vườn đạt 85%-90%, 2 vườn còn lại đạt 70%</t>
  </si>
  <si>
    <r>
      <t xml:space="preserve">BỂU 1: KẾT QUẢ THỰC HIỆN TẠI CÁC XÃ ĐĂNG KÝ ĐẠT CHUẨN NÔNG THÔN MỚI 2015
</t>
    </r>
    <r>
      <rPr>
        <b/>
        <i/>
        <sz val="12"/>
        <color indexed="10"/>
        <rFont val="Times New Roman"/>
        <family val="1"/>
      </rPr>
      <t>(Trong tuần báo cáo từ ngày  23/7/2015  đến ngày 30/7/2015)</t>
    </r>
  </si>
  <si>
    <t>Khối lượng tăng thêm trong tuần 
(từ 23/7/2015 đến 30./7/2015)</t>
  </si>
  <si>
    <t>Lũy kế kết quả thực hiện đến thời điểm báo cáo (ngày 30/7/2015)</t>
  </si>
  <si>
    <t>8 Tiêu chí:  Quy hoạch, Thủy lợi, Bưu điện, Hộ nghèo, Tỷ lệ LĐ có việc làm thường xuyên, Văn hóa, Giáo dục, An ninh TTXH</t>
  </si>
  <si>
    <t>8 Tiêu chí: Quy hoạch, Thủy lợi, Bưu điện, Hộ nghèo, Tỷ lệ LĐ có việc làm thường xuyên, Văn hóa, Giáo dục, An ninh TTXH</t>
  </si>
  <si>
    <t>8 tiêu chí: Hình thức tổ chức sản xuất, Môi trường, Điện, Trường học, Nhà ở dân cư, Cơ sở vật chất văn hóa, Thu nhập, Hệ thống chính trị xã hội</t>
  </si>
  <si>
    <t>0/8  vườn</t>
  </si>
  <si>
    <t>7 TC: Quy hoạch và quản lý quy hoạch, Bưu điện, Giáo dục, Tỷ lệ lao động có việc làm thường xuyên, Hộ nghèo, An ninh trật tự xã hội, Hình thức tổ chức sản xuất</t>
  </si>
  <si>
    <t>Đã xây dựng đang trình phê duyệt của thôn mẫu (thôn 2); 10/11 còn lại chưa xây dựng phương án dự toán</t>
  </si>
  <si>
    <t>Triển khai thực hiện hoàn thành 5/10 tiêu chí theo quy định tại thôn mẫu (thôn 2)</t>
  </si>
  <si>
    <t>10/11 thôn còn lại cơ bản đạt 2/5 tiêu chí theo quy định</t>
  </si>
  <si>
    <t>- Hoàn thiện bản vẽ, phương án dự toán hệ thống tưới tiết kiệm (tưới nhỏ giọt) cho 05 vườn mẫu</t>
  </si>
  <si>
    <t>Triển khai 5/5 vườn tuy nhiên khối lượng thực hiện mỗi vườn 55%</t>
  </si>
  <si>
    <t>Mỗi vườn thực hiện được 55% khối lượng theo phương án dự toán được duyệt</t>
  </si>
  <si>
    <t xml:space="preserve"> gồm 5 TC giao thông; nhà ở dân cư; hình thức TCSX; hệ thống chính trị</t>
  </si>
  <si>
    <t>2,095,444/4,106,000 triệu đồng</t>
  </si>
  <si>
    <t>1,695,444</t>
  </si>
  <si>
    <t>1,695,445</t>
  </si>
  <si>
    <t xml:space="preserve"> +</t>
  </si>
  <si>
    <t>Phát triển sản xuất</t>
  </si>
  <si>
    <t>Hoàn thiện lò đốt rác; đang triển khai nâng cấp sơn ve; lát gạch phòng sản trạm y tế</t>
  </si>
  <si>
    <t>Nắm số liệu nhanh qua NTM xã đã  giải ngân được 74%</t>
  </si>
  <si>
    <t>11/19 Tiêu chí, gồm:  Quy hoạch, Thủy lợi; Điện; Bưu điện; Hộ nghèo; Tỷ lệ lao động có việc làm thường xuyên; Giáo dục; Văn hóa; Y tế; An ninh trật, tự xã hội.</t>
  </si>
  <si>
    <t>11/19 Tiêu chí, gồm:  Quy hoạch, Thủy lợi; Điện; Bưu điện; Chợ nông thôn; Nhà ở dân cư, Hộ nghèo; Tỷ lệ lao động có việc làm thường xuyên; Giáo dục; Văn hóa; Y tế; An ninh trật, tự xã hội.</t>
  </si>
  <si>
    <t>05 tiêu chí: Nhà ở dân cư, Hình thức tổ chức sản xuất, Hệ thống chính trị xã hội vững mạnh</t>
  </si>
  <si>
    <t>4 TC: Giao thông, Cơ sở vật chất VH, Thu nhập</t>
  </si>
  <si>
    <t>1 TC: Trường học</t>
  </si>
  <si>
    <t>2085/4063</t>
  </si>
  <si>
    <t>1987,365/3281</t>
  </si>
  <si>
    <t>98/782</t>
  </si>
  <si>
    <t>5/5</t>
  </si>
  <si>
    <t>Xóa vườn tạp, chỉnh trang nhà cửa 30 nhà</t>
  </si>
  <si>
    <t>4 hộ xây hàng rào thép gai</t>
  </si>
  <si>
    <t>06 Tiêu chí: (Giao thông, Nhà ở dân cư, Thu nhập, Hình thức tổ chức sản xuất, Khu dân cư kiểu mẫu)</t>
  </si>
  <si>
    <t>2.977.000.000đ (hai tỷ chín trăm bảy bảy triệu đồng)</t>
  </si>
  <si>
    <t>2.330.000.000đ (hai tỷ ba trăm ba mươi triệu đồng)</t>
  </si>
  <si>
    <t>646.830.000đ (sau trăm bốn sáu triệu tám trăm ba mươi ngàn đồng).</t>
  </si>
  <si>
    <t>193.000.000 đ (một trăm chín mươi ba triệu đồng chẵn).</t>
  </si>
  <si>
    <t xml:space="preserve">        1 thôn (thôn Thành Tiến)</t>
  </si>
  <si>
    <t>9 TC: Quy hoạch; Bưu điện; Giáo dục; Văn hóa; An ninh trật tự xã hội; Tỷ lệ lao động có việc làm thường xuyên; Hệ thống chính trị xã hội;  Nhà ở dân cư; Hình thức tổ chức sản xuất;</t>
  </si>
  <si>
    <t>4 TC: Thu nhập; Nhà ở dân cư; Hình thức tổ chức sản xuất; Điện.</t>
  </si>
  <si>
    <t>6 TC:  Thủy lợi; Trường học; Giao thông;  Khu dân cư kiểu mẫu; Cơ sở vật chất văn hóa; Môi trường</t>
  </si>
  <si>
    <t>7 TC: Thu nhập đạt 80%; Thủy lợi đạt 84,1%; Điện đạt 92%; Trường học đạt 85%; Khu dân cư kiểu mẫu đạt 80%, Cơ sở vật chất văn hóa đạt 71 %, Môi trường đạt 72%</t>
  </si>
  <si>
    <t>2 TC: Giao thông 55%; Y tế đạt 65%;</t>
  </si>
  <si>
    <t>XXIII</t>
  </si>
  <si>
    <t>02 TC Quy hoạch, Hình thức tổ chức sản xuất, Cơ sở vật chất văn hóa,</t>
  </si>
  <si>
    <t>2 TC Quy hoạch, Hình thức tổ chức sản xuất, Cơ sở vật chất văn hóa,</t>
  </si>
  <si>
    <t>Do điều kiện thời tiết không thuận lợi nên
kỳ vừa qua tiến độ thực hiện chậm.</t>
  </si>
  <si>
    <t>03 TC: Giao thông,  Thu nhập</t>
  </si>
  <si>
    <t>03 TC: Giao thông, Thu nhập</t>
  </si>
  <si>
    <t>2.914,012/3.281</t>
  </si>
  <si>
    <t>50,865/506</t>
  </si>
  <si>
    <t>460,865/506</t>
  </si>
  <si>
    <t>88,81</t>
  </si>
  <si>
    <t>91,0</t>
  </si>
  <si>
    <t xml:space="preserve">  1/9 thôn</t>
  </si>
  <si>
    <t>12 TC: - Quy hoạch, Thủy lợi, Điện, Trường học, Bưu điện, Nhà ở, Hộ nghèo, Tỷ lệ LĐ có việc làm thường xuyên, HTTC sản xuất, Giáo dục, Y tế, An ninh TTXH.</t>
  </si>
  <si>
    <t xml:space="preserve">02 TC: CSVCVH:  Đang tiến hành đổ móng nhà VH, xây mương thoát nước sân thể thao;  Thu nhập: 2 mô hình chăn nuôi lớn đang tiến hành xây dựng chuồng trại thôn Bòng Phài và Hoàng Nam; </t>
  </si>
  <si>
    <t>12 TC: Quy hoạch, Thủy lợi, Điện, Trường học, Bưu điện, Nhà ở, Hộ nghèo, Tỷ lệ LĐ có việc làm thường xuyên, HTTC sản xuất, Giáo dục, Y tế, An ninh TTXH.</t>
  </si>
  <si>
    <t>10 tiêu chí: Quy hoạch, Điện, Trường học, Hộ nghèo, Tỷ lệ LĐ TX, HTTCSX,Giáo dục, Y tế, Bưu điện, Nhà ở.</t>
  </si>
  <si>
    <t>01 tiêu chí: Hộ nghèo: Đã xây dựng và cứng hóa được thêm 02 nhà, sắp hoàn thiện.</t>
  </si>
  <si>
    <t>02 tiêu chí: Thủy lợi, ANTTXH.</t>
  </si>
  <si>
    <t>01 Tiêu chí: ANTTXH: Xảy ra 01 vụ giết người, 2 vụ ma túy (t/c bị đánh giá giảm).</t>
  </si>
  <si>
    <t>ANTT còn phức tạp</t>
  </si>
  <si>
    <t>07 tiêu chí: Giao thông, CSVHVC, Chợ, Thu nhập, Văn hóa, Môi trường, HTTCCT, .</t>
  </si>
  <si>
    <t>03 TC: - Chợ (Đang triển khai, đã hoàn thiện mặt bằng đang đổ đất nhưng do trời mưa nên chưa đổ tiếp đất nền đường được; Môi trường: Hoàn thiện quy hoạch nghĩa trang, Dự toán thiết kế xong 2 bãi trung chuyển rác thải. HTTCCT: Xã tiếp tục tạo các điều kiện tối đa để 4 đồng chí tiếp tục đi học.</t>
  </si>
  <si>
    <t>07 tiêu chí: Giao thông, CSVHVC, Chợ, Thu nhập, Văn hóa, Môi trường, HTTCCT .</t>
  </si>
  <si>
    <t>Chưa có số liệu do</t>
  </si>
  <si>
    <t>kế toán đi họp</t>
  </si>
  <si>
    <t>Ví dụ:           1/9 thôn</t>
  </si>
  <si>
    <t>5 thôn</t>
  </si>
  <si>
    <t>6/9 thôn</t>
  </si>
  <si>
    <t>3/9 thôn</t>
  </si>
  <si>
    <t>10/10 hộ</t>
  </si>
  <si>
    <t>8/8 hộ</t>
  </si>
  <si>
    <t>5/8 hộ</t>
  </si>
  <si>
    <t>Hồ Văn Minh: Không đủ dt đất; Nguyễn Thị Tuyết: Không có lao động.</t>
  </si>
  <si>
    <t>10/10</t>
  </si>
  <si>
    <t>8/8</t>
  </si>
  <si>
    <t>XÃ SƠN PHÚ</t>
  </si>
  <si>
    <t>10 TC: Quy hoạch, Thủy lợi, Điện, Trường học, Bưu điện, Hộ nghèo, Tỷ lệ lao động có việc làm thường xuyên, Giáo dục, Y tế, An ninh trật tự xã hội.</t>
  </si>
  <si>
    <t xml:space="preserve"> -</t>
  </si>
  <si>
    <t>5 TC: Nhà ở, Hình thức tổ chức sản xuất, Thu nhập, Môi trường, Hệ thống chí trị</t>
  </si>
  <si>
    <t>3 TC: Giao thông; Cơ sở vật chất văn hóa, văn hóa</t>
  </si>
  <si>
    <t>0/8</t>
  </si>
  <si>
    <t xml:space="preserve"> 1/8</t>
  </si>
  <si>
    <t xml:space="preserve"> 8/9</t>
  </si>
  <si>
    <t>Phú Phong</t>
  </si>
  <si>
    <t>- Khởi công duy tu đường trục chính xã từ Cổng chui đến sân bóng xóm 7 (600m)</t>
  </si>
  <si>
    <t>8 TC:  Quy hoạch, Thủy lợi, Bưu điện, Hộ nghèo, Tỷ lệ LĐ có việc làm thường xuyên, Văn hóa, Giáo dục,  An ninh TTXH</t>
  </si>
  <si>
    <t>0 Tiêu chí</t>
  </si>
  <si>
    <t>Hoàn thành 400 m mương thoát nước tại thôn 3 (Đang làm hồ sơ nghiệm thu)</t>
  </si>
  <si>
    <t xml:space="preserve">- Tuyên truyền hộ dân thay dây sau công tơ không đảm bảo
- 7 hộ dã thay thế dây sau công tơ đạt chuẩn
</t>
  </si>
  <si>
    <t>- Hoàn thành sẻ phát hành lang lưới điện (18 Km)
- Làm việc với 158 hộ tại 7/7 thôn để tiến hành thay thế dây sau công tơ không đảm bảo
- Tuyên truyền cho 151 hộ tại 7/7 thôn để tiến hành thay thế dây sau công tơ không đảm bảo
- 7 hộ đã thay thế dây sau công tơ đạt chuẩn
- Điện lực Hương khê đã rà soát 106 cột và 5160 m đường dây không đảm bảo cần thay thế (Chưa thay thế cột và đường dây điện, dự án của Điện lực HK, kế hoạch đến tháng 11 xong)</t>
  </si>
  <si>
    <t xml:space="preserve">Trường MN:
- Nhà thường trực bảo vệ đang quyét sơn
- Phòng nhân viên, nhà vệ sinh giáo viên: Xong phần thô
</t>
  </si>
  <si>
    <t xml:space="preserve">Trường Mầm non:
- Đã xây dựng hồ sơ cấp giấy quyền sử dụng đất trường Mầm Non nộp lên UBND huyện, trình UBND tỉnh phê duyệt.
Trường MN:
- Nhà thường trực bảo vệ đang quyét sơn
- Phòng nhân viên, nhà vệ sinh giáo viên: xong phần thô
Trường TH:
- Hoàn thành nhà thường trực bảo vệ
- Hoàn thành nhà giáo dục thể chất
</t>
  </si>
  <si>
    <t>- Tiếp tục xây dựng nhà văn hóa xã
- Lắp đặt cầu môn sân bóng đá khu thể thao
- Nhà VH thôn 1: Đang hoàn thiện
- Nhà VH thôn 7: Xong phần thô, đang hoàn thiện
- Nhà VH thôn 5: vôi ve NVH
- Mua sắm thiết bị (ghế, tủ sách) NVH thôn: 2,4,5,6 
- Đang may phong màn sân khấu NVH thôn: 1,2,5,6,7</t>
  </si>
  <si>
    <t>- Khởi công xây dựng nhà văn hóa xã
- Lắp đặt cầu môn sân bóng đá khu thể thao
- Nhà VH thôn 1: Đang hoàn thiện
- Nhà VH thôn 7: Xong phần thô, đang hoàn thiện
- Nhà VH thôn 4: vôi ve nhà VH và tường rào, dọn vệ sinh khuôn viên NVH, trồng cây xanh phủ tường rào
- Nhà VH thôn 5: vôi ve NVH, dọn vệ sinh khuôn viên NVH
- Nhà VH thôn 6: Vệ sinh khuôn viên, vôi ve NVH
- Mua sắm thiết bị (ghế, tủ sách) NVH thôn: 2,4,5,6 
- Đang may phong màn sân khấu NVH thôn: 1,2,5,6,7</t>
  </si>
  <si>
    <t xml:space="preserve">- Hoàn thành thêm 2 nhà hộ nghèo: 
+ Nguyễn Thị Hiên (Thôn 2)
+ Trương Thị Liên (Thôn 5) </t>
  </si>
  <si>
    <t>- Hoàn thành hồ sơ các nhà thuộc hộ nghèo để vận động các hộ nâng cấp, cải tạo nhà theo tiêu chuẩn của BXD
- 7 nhà thuộc các đối tượng khác huyện và xã đã xuống vận động từng hộ nâng cấp, cải tạo nhà 
- Hoàn thành 4 nhà hộ nghèo: 
+ Nguyễn Thị Dị (Thôn 2)
+ Phan Văn Liêm (Thôn 5)
+ Nguyễn Thị Hiên (Thôn 2)
+ Trương Thị Liên (Thôn 5) 
- Tuyên truyền vận động các hộ sắp xếp nhà cửa, khuôn viên và các công trình phụ trợ đảm bảo đạt chuẩn
- Các hộ đã chỉnh trang nhà ở gọn gàng, ngăn nắp.</t>
  </si>
  <si>
    <t>Tuyên truyền người dân xây dựng mô hình phát triển sản xuất</t>
  </si>
  <si>
    <t xml:space="preserve">
- HTX chăn nuôi hươu, HTX Môi trường, HTX tiểu thủ công nghiệp Sơn Hà: Mở tài khoản NH, khắc con dấu. 
- Gửi hồ sơ lên phòng tài chính kiện toàn lại HTX Sông Tiêm theo luật 2012</t>
  </si>
  <si>
    <t>- Có 5 HTX: HTX dịch vụ Nông nghiệp, HTX Sông tiêm, HTX chăn nuôi hươu, HTX Môi trường, HTX tiểu thủ công nghiệp Sơn Hà
- Có 4 THT: THT bốc xếp hàng hóa, THT trồng nấm, THT XD dân dụng, THT liên kết bò sinh sản
- Có 11 DN</t>
  </si>
  <si>
    <t>Y tế</t>
  </si>
  <si>
    <t>Chuẩn hóa 4 chức danh, Hoàn thiện hồ sơ cán bộ, công chức: các văn bản chứng minh đạt chuẩn (Bằng TN THPT hoặc tương đương, văn bằng chứng chỉ chuyên môn,…)</t>
  </si>
  <si>
    <t>Đến nay xã đã có 15/19 cán bộ có bằng chuyên môn từ Tc trở lên</t>
  </si>
  <si>
    <t>Xã Đức Lĩnh</t>
  </si>
  <si>
    <t xml:space="preserve"> - Hoàn thành 0,346 km đường trục thôn xóm còn thiếu và bố sung, đắp lề một số tuyến;
- Thực hiện 2,6km đường ngõ xóm theo cơ chế hỗ trợ xi măng;
- Hoàn thành tối thiểu 2,825km đường nội đồng;
- Hoàn thành tối thiểu 0,54km đường trục xã, thôn có mương thoát nước; 
-Trồng cây bóng mát các trục đường xã, trục thôn</t>
  </si>
  <si>
    <t xml:space="preserve">Chỉnh trang nâng cấp các khuôn viên nhà văn hóa, khu thể thao thôn;bổ sung CSVC, tủ sách thôn bên trong NVH thôn; Bổ sung hàng rào xanh, cây xanh; </t>
  </si>
  <si>
    <t xml:space="preserve">- NVH thôn: 5/5 thôn đạt; cần bổ sung CSVC, sách tại các nhà văn hoá;
-  Khu thể thao thôn: 5/5 thôn đạt 80%
-  Cần bổ sung hàng rào xanh, cây xanh; </t>
  </si>
  <si>
    <t>Chợ nông thôn</t>
  </si>
  <si>
    <t>Đề nghị xã có đơn, biên bản họp với hộ dân, thôn trưởng đối với các hộ không có nhu cầu làm nhà trình huyện để giải quyết;
- Xoá nhà dột nát 8 nhà hộ nghèo;
-Tuyên truyền vận động người dân chỉnh trang, cải tạo nhà ở, công trình vệ sinh đạt chuẩn</t>
  </si>
  <si>
    <t>- Điều tra khảo sát lại số hộ sử dụng nước HVS; Phối hợp Trung tâm NSVSMT tỉnh, tập huấn nâng cao ý thức người dân sử dụng nước sạch (di dời chuồng trại đảm bảo vệ sinh, vệ sinh định kỳ bể lọc, sử dụng bể lọc mini...), lấu mẫu phân tích chất lượng nước;
- Đôn đốc 12 hộ chăn nuôi quy mô lớn thực hiện đề án bảo vệ môi trường theo quy định
- Bổ sung các văn bản, hồ sơ còn thiếu về hoạt động bảo vệ môi trường xanh sạch đẹp
-Lập quy hoạch chi tiết nghĩa trang, trồng cây, xây dựng nghĩa trang theo quy hoạch
- Xã có phương án xử lý bãi rác tạm hoặc đầu tư xây dựng cải tạo thành trạm trung chuyển hợp vệ sinh hoặc san lấp đóng cửa bãi rác tạm</t>
  </si>
  <si>
    <t>Xã Đức Lạng</t>
  </si>
  <si>
    <t>Chỉnh trang, đắp bổ sung lề đường 3km. Để đảm bảo đạt chuẩn bền vững</t>
  </si>
  <si>
    <t>Đắp lề 1km</t>
  </si>
  <si>
    <t xml:space="preserve">+0 tiêu chí: </t>
  </si>
  <si>
    <t>Cần xây dựng hệ thống mương thoát nước thải (3 km) các trục đường chính, cụm dân cư theo quy hoạch được duyệt (6km/8,6km).</t>
  </si>
  <si>
    <t>3,3km/8,6km</t>
  </si>
  <si>
    <t>Cần trồng cây xanh bổ sung để đạt theo quy định (6,13/11,6km)</t>
  </si>
  <si>
    <t>0km</t>
  </si>
  <si>
    <t>3,15/11,6km</t>
  </si>
  <si>
    <t>- Bổ sung phòng chức năng của NVH xã và nâng cấp sân vận động xã</t>
  </si>
  <si>
    <t>Không triển khai</t>
  </si>
  <si>
    <t>Đã xây mới NVH xã, có SVĐ xã</t>
  </si>
  <si>
    <t>NVH thôn Minh Lạng: Hoàn thiện khuôn viên, hàng rào xanh, làm nhà để xe, làm sân thể thao đoan giản</t>
  </si>
  <si>
    <t>Đã xây xong NVH, xây hàng rào, trồng cây xanh, xây nhà vệ sinh, trang trí khánh tiết, tủ sách, có bàn ghế</t>
  </si>
  <si>
    <t>NVH thôn Tiến Lạng: Hoàn thiện NVH, khuôn viên, hàng rào xanh, nhà vệ sinh, nhà để xe, hoàn thiện khánh tiết, mua săm bàn ghế.</t>
  </si>
  <si>
    <t>NVH thôn Hà Cát: Hoàn thiện NVH khuôn viên, hàng rào xanh,  nhà vệ sinh, nhà để xe, hoàn thiện khánh tiết, mua săm bàn ghế.</t>
  </si>
  <si>
    <t>NVH thôn Sơn Quang: Hoàn thiện NVH, khuôn viên, hàng rào xanh,  nhà vệ sinh, nhà để xe, hoàn thiện khánh tiết, mua săm bàn ghế.</t>
  </si>
  <si>
    <t>NVH thôn Vĩnh Yên: Hoàn thiện khuôn viên, hàng rào xanh,  nhà vệ sinh, nhà để xe, hoàn thiện khánh tiết, mua săm bàn ghế.</t>
  </si>
  <si>
    <t>Đã xây xong NVH, trang trí khánh tiết, tủ sách</t>
  </si>
  <si>
    <t>NVH thôn Tân Quang: Hoàn thiện khuôn viên, hàng rào xanh,  nhà vệ sinh, nhà để xe, hoàn thiện khánh tiết, mua săm bàn ghế.</t>
  </si>
  <si>
    <t>.- Đẩy nhanh phát triển kinh tế trang trại, gia trại, các mô hình, dự án và kinh tế hộ gia đình trên đại bàn;
- Tăng cường phát triển ngành nghề TTCN, DV, TM"
- Phần đấu thu nhập bình quân đầu người đạt 35 tr đ/ng/năm</t>
  </si>
  <si>
    <t>.- Đẩy nhanh phát triển kinh tế trang trại, gia trại, các mô hình, dự án và kinh tế hộ gia đình trên đại bàn;
- Tăng cường phát triển ngành nghề TTCN, DV, TM</t>
  </si>
  <si>
    <t>.- Xây dựng 01 mô hình sản xuất kinh doanh lớn; 02 mô hình SXKD vừa và các HTTCSX</t>
  </si>
  <si>
    <t>Tiến hành thủ tục thành lập 01 mô hình sẩn xuất lớn</t>
  </si>
  <si>
    <t>Hiện có 04 mô hình sản xuất kinh doanh lớn; 02 mô hình SXKD vừa và 30 mô hình SXKD nhỏ.</t>
  </si>
  <si>
    <t>Cũng cố, tăng cường các HTX hoạt động có hiệu quả</t>
  </si>
  <si>
    <t>Cũng cố hồ sơ, tăng cường hiệu quả hoạt động</t>
  </si>
  <si>
    <t>Hiện có 5 HTX</t>
  </si>
  <si>
    <t xml:space="preserve">Phát huy hiệu quả các THT đã thành lập </t>
  </si>
  <si>
    <t xml:space="preserve"> Có 6 THT</t>
  </si>
  <si>
    <t xml:space="preserve">Phát huy hiệu quả các DN đã thành lập </t>
  </si>
  <si>
    <t>Có 4 DN</t>
  </si>
  <si>
    <t>Cần thực hiện xây dựng nghĩa trang theo QH</t>
  </si>
  <si>
    <t>Chưa thực hiện xây dựng ngĩa trang theo QH</t>
  </si>
  <si>
    <t>Cần xây dựng hệ thống mương thoát nước thải (3km) các trục đường chính, cụm dân cư theo quy hoạch được duyệt.</t>
  </si>
  <si>
    <t>Trung lễ</t>
  </si>
  <si>
    <t xml:space="preserve"> - Bổ sung các biển báo tại các trục đường chính của 5 thôn
- Bổ sung đắp tuyến lề đường 50m thôn Trung Tiến
- Xây mới thêm ít nhất 0,445km tuyến mương thoát nước thải
- Bổ sung các cây đã chết và trồng mới thêm: 0,6km</t>
  </si>
  <si>
    <t xml:space="preserve"> 0 tiêu chí:</t>
  </si>
  <si>
    <t xml:space="preserve"> - Trường mầm non: Tổ chức xây dựng Trường mầm non
- Trường TH: Hoàn thiện các hạng mục còn lại</t>
  </si>
  <si>
    <t>50-70%</t>
  </si>
  <si>
    <t xml:space="preserve">  - Nhà văn hóa Trung Tiến: Làm nhà vệ sinh, Làm nhà để xe, Làm hàng rào thép gai Đổ đất khuôn viên nhà văn hóa
- Nhà văn hóa Trung Tiến: Làm nhà vệ sinh, Làm nhà để xe, Làm hàng rào thép gai Đổ đất khuôn viên nhà văn hóa
 - Nhà văn hóa Trung Bắc: Làm nhà để xe, Đổ đất khuôn viên nhà văn hóa
 - Nhà văn hóa Trung Nam:  Làm nhà để xe, trồng cây xanh phía trước nhà
Trồng thêm 300m hàng rào xanh tại 5 nhà văn hóa thôn</t>
  </si>
  <si>
    <t>Xuân Thành</t>
  </si>
  <si>
    <t xml:space="preserve">Đạt 10 tiêu chí gồm có: Quy hoạch, Điện, Bưu điện, Trường học, Hộ Nghèo, Tỷ lệ lao động,  Giáo dục, Y tế, Hệ thống chính trị xã hội, ANTT - XH </t>
  </si>
  <si>
    <t xml:space="preserve"> - Kéo 1,840 km đường dây hạ thế để đảm bảo an toàn hoàn thành trong tháng 7. 
- Phối hợp với chi nhánh điện lực huyện rà soát lại các hộ có dây vào công tơ không đảm bảo an toàn củng cố lại hoàn thành trong tháng 7.
</t>
  </si>
  <si>
    <t xml:space="preserve"> - Trường Mầm non: Tổ chức xây dựng nhà chức năng 3 phòng, vườn cổ tích khởi công trong tháng 7 và hoàn thành trước 20/8.  
- Trường Tiểu học: Lập hồ sơ  đền bù GPMB mở rộng khuôn viên trường học, hoàn thành trong tháng 8, Tiếp tục hoàn thành mái nhà học cấp 4, nhà xe giáo viên, nhà vệ sinh học sinh trong tháng 7.
</t>
  </si>
  <si>
    <t xml:space="preserve"> - Trường MN đạt chuẩn 2013 theo thông tư 36. 
- Đã khởi công xây dựng vườn cổ tích và thẩm định dự toán 3 phòng chức năng trường MN
- Trường TH đạt chuẩn giai đoạn 2 năm 2013 theo thông tư 32
 - Đã hoàn thiện trần nhà 5 phòng học, nhà xe giáo viên và nhà vệ sinh cho hoc sinh trường TH 
</t>
  </si>
  <si>
    <t xml:space="preserve"> - Hoàn chỉnh phòng truyền thống và phòng câu lạc bộ trong tháng 7.
- Lập phương án đền bù giải phóng mặt bằng sân thể thao xã trong tháng 7, tổ chức ký hợp đồng xây dựng mương thoát nước, nâng sân làm bờ rào dự kiến hoàn thành trong tháng 8.
- Đẩy nhanh tiến độ xây dựng nhà văn hóa thôn 7,8 hoàn thành trong tháng 7, thôn 2,5 hoàn thành trong tháng 8. Bổ sung các thiết chế văn hóa, nhà vệ sinh, nhà bếp các thôn còn lại.
- Bàn giao mặt bằng sân thể thao và hoàn chỉnh khuôn viên trong tháng 8.
- Tiếp tục trồng hàng rào xanh tại các khuôn viên hội quán các thôn hoàn thành trước ngày 10 tháng 9
</t>
  </si>
  <si>
    <t xml:space="preserve"> - Tiếp tục vận động nhân dân tham gia 
 BHYT tự nguyện và bảo hiểm cộng đồng
- Làm thủ tục đấu thầu nhà điều trị 2 tầng với 12 phòng trong tháng 7, dự kiến hoàn thành ngày 20/10. Hoàn chỉnh hồ sơ các thiết bị theo quy định.
- Xây mới nhà, cải tạo sân thuốc nam, mua sắm trang thiết bị y tế bổ sung nhà xe, bếp nấu
</t>
  </si>
  <si>
    <t>Chôn bổ sung 100 cột mốc các tuyến giao thông năm 2012 bàn giao cho dân đã bị mất</t>
  </si>
  <si>
    <t>Cơ sở vật chất văn hóa</t>
  </si>
  <si>
    <t>Xây dựng 03 mô hình lớn</t>
  </si>
  <si>
    <t>Xây dựng được xong cơ sở vật chất chuồng trại 02 mô hình chờ thả giống</t>
  </si>
  <si>
    <t>Xây dựng 05 mô hình vừa</t>
  </si>
  <si>
    <t>Xây dựng 10 mô hình nhỏ.</t>
  </si>
  <si>
    <t>Hình thức tổ chức sản xuất</t>
  </si>
  <si>
    <t>Thành lập 03 Hợp tác xã</t>
  </si>
  <si>
    <t xml:space="preserve">Thành lập mới được 02 HTX, cũng cố 01 HTX </t>
  </si>
  <si>
    <t xml:space="preserve">Thành lập  01 Doanh nghiệp. </t>
  </si>
  <si>
    <t>Làm hồ sơ thành lập Doanh nghiệp Dũng Thư</t>
  </si>
  <si>
    <t>Môi trường</t>
  </si>
  <si>
    <t>04 nghĩa trang được quy hoạch chi tiết được huyện thẩm định</t>
  </si>
  <si>
    <t xml:space="preserve"> Làm bờ rào bê tông thép gai, trồng cây xanh xung quanh nghĩa trang (theo vùng)</t>
  </si>
  <si>
    <t>Triển khai thi công xây dựng  bãi tập kết rác.</t>
  </si>
  <si>
    <t>Xây dựng quy chế hoạt động cho HTX Môi trường.</t>
  </si>
  <si>
    <t xml:space="preserve"> Lập dự toán mua thùng đựng rác các trục thôn, cụm xóm. </t>
  </si>
  <si>
    <t>Khu dân cư kiểu mẫu</t>
  </si>
  <si>
    <t>Tập trung thôn Thanh Uyên trước. Cải tạo chỉnh trang khuôn viên, công trình phụ trợ, trồng cây xanh, bổ sung các thiết chế ở Hội quán thôn.</t>
  </si>
  <si>
    <t>Vận động nhân dân triển khai các hạng mục theo quyết định phê duyệt phương án, dự toán xây dựng Khu dân cư kiểu mẫu.</t>
  </si>
  <si>
    <t>Vệ sinh đường làng ngõ xóm, đảm bảo vệ sinh môi trường trong hộ dân.</t>
  </si>
  <si>
    <t>Vận động nhân dân chỉnh trang khuôn viên nhà cửa, vườn, cổng, ngõ, sắp xếp bố trí đồ đạc ngăn nắp, khoa học, hợp lý.</t>
  </si>
  <si>
    <t>Xã Sơn Tây</t>
  </si>
  <si>
    <t>XXV</t>
  </si>
  <si>
    <t>Không có tiêu chí nào</t>
  </si>
  <si>
    <t>Lưu ý một số tiêu chí đã đạt chuẩn:
 - Tiêu chí Quy hoạch:  Bổ sung bản vẽ QH cắm mốc, kế hoạch quản lý quy chế QH;
- Đẩy nhanh tiến độ thi công xây dựng trụ sở UBND xã và 02 Nhà văn hóa thôn Đông Văn và Nam Văn;
 -Tiêu chí bưu điện: cần hoàn thiện chỉnh trang khuôn viên: làm mái che và tường rào; 
 -Trường học: đẩy nhanh tiến độ nâng cấp và chỉnh trang khuôn viên để đạt chuẩn.</t>
  </si>
  <si>
    <t>không</t>
  </si>
  <si>
    <t xml:space="preserve">2670/4343 </t>
  </si>
  <si>
    <t>1566/3466</t>
  </si>
  <si>
    <t>258/812</t>
  </si>
  <si>
    <t xml:space="preserve">04 thôn còn lại đang tiến hành khảo sát, chưa có PA-DT nhưng các thôn đều đang tiến hành chỉnh trang khu dân cư, cảnh quan môi trường và vườn hộ. </t>
  </si>
  <si>
    <t>Đã có bản vẽ bằng tay và PA-DT 10 vườn đang chờ thẩm định phê duyệt</t>
  </si>
  <si>
    <t xml:space="preserve">Trong 10 vườn, có 05 vườn đã thực hiện cơ bản đạt 70 -80%; 03 vườn đạt 60-70%; còn 02 vườn đạt dưới 50%. </t>
  </si>
  <si>
    <t>Thạch Văn</t>
  </si>
  <si>
    <t>8/19 tiêu chí: Quy hoạch; Trường học, Bưu điện, Tỷ lệ LĐ có việc làm thường xuyên, An ninh TTXH, Giáo dục, Y tế, Văn hóa</t>
  </si>
  <si>
    <t xml:space="preserve"> - Đổ 650 m lề đường giao thông tuyến Ngã ba Chợ Đạo đi Thạch Hội;
 - Nạo vét 150 m các tuyến kênh mương trong khu dân cư;
  - San lấp các tuyến lề đường trong các thôn dài 500 m;
 - Phát quang hành lang đường giao thông 400m;
 - đổ đường bê tông ngõ xóm 400m
</t>
  </si>
  <si>
    <t xml:space="preserve"> - Tỷ lệ km đường trục xã, liên xã được nhựa hóa hoặc bê tông hóa đạt chuẩn theo cấp kỹ thuật của Bộ GTVTTỷ lệ 5/5km đạt 100% chỉ tiêu;  hoàn thiện   đổ 650 m lề đường tuyến Ngã ba Chợ Đạo đi Thạch Hội;;
 - Tỷ lệ km đường trục thôn, xóm được cứng hóa đạt chuẩn theo cấp kỹ thuật của Bộ GTVT Tỷ lệ 7,963/8,363 đạt 95,2%; cần làm thêm  400m đạt 100% và đắp lề 1,97 km tuyến bưu điện cũ đi đường 19/5;
 - Tỷ lệ km đường ngõ, xóm sạch và không lầy lội vào mùa mưa; 16,320/24,903km đạt 65%; cần tiếp tục hoàn thành 1,1km để đạt 70% cứng hóa;
 -Đường trục chính nội đồng: Tỷ lệ 4,89/12km đạt 41% sô km tối thiểu cần hoàn thành để đạt chuẩn là 3,5km; 
 - Cần làm 0,45 km mương thoát nước 2 bên đường.
  - </t>
  </si>
  <si>
    <t>&gt;60%</t>
  </si>
  <si>
    <t xml:space="preserve">-Phát quang giải tỏa 22 km hành lang an toàn lưới điện (48 tuyến);
- Cần thay thế 44 cột điện và 7,3 km đường dây hạ thế chưa đảm bảo yêu cầu tại các thôn.
- Thay thế đường dây sau công tơ của 297 hộ.
-Hệ thống dây dẫn chưa đảm bảo tại thôn Trung Văn, Bắc Văn, Đông Văn
-Hành lang an toàn lưới điện chưa đảm bảo ( 5 thôn)
</t>
  </si>
  <si>
    <t xml:space="preserve"> - Phát quang được 300 m hành lang an toàn lưới điện; 
 -Thay thế đường dây sau công tơ cho 05 hộ.</t>
  </si>
  <si>
    <t xml:space="preserve"> 
- Phát quang giải tỏa 17,3/22km hành lang an toàn lưới điện;
- Cần thay thế 44 cột điện và 7,3 km đường dây hạ thế chưa đảm bảo yêu cầu tại các thôn.
- Thay thế đường dây sau công tơ của 101/297 hộ.
-Hệ thống dây dẫn chưa đảm bảo tại thôn Trung Văn, Bắc Văn, Đông Văn
</t>
  </si>
  <si>
    <t xml:space="preserve"> - Đã hoàn thành xây dựng 01 nhà theo QĐ 22; 03 nhà đã xây dựng hoàn thành 60%; 03 nhà còn lại đang vận động con cháu quyên góp để xây dựng.</t>
  </si>
  <si>
    <t xml:space="preserve"> - Đã hoàn thành xây dựng 01/07 nhà theo QĐ 22; 03/06 nhà đã xây dựng hoàn thành 60%; 03 nhà còn lại đang vận động con cháu quyên góp để xây dựng.</t>
  </si>
  <si>
    <t>Chuẩn bị khảo sát thêm 3 vườn mẫu tại thôn Hòa Bình</t>
  </si>
  <si>
    <t>Đang chỉnh trang Trường tiểu học</t>
  </si>
  <si>
    <t>Phù Việt</t>
  </si>
  <si>
    <t xml:space="preserve">   -Đang triển khai làm mới 2976,35m tại các thôn:
    +Thôn Thống Nhất : Làm nền 728,25m/1081,25m,đã  xây xong cống 728,25/728,25m; Giải phóng mặt bằng toàn bộ tuyến 353m/1081,25m còn lại;    
    +Thôn Bùi Xá : Làm xong nền 1144,4m,/1144,4m;đổ bê tông 576m/1144,4m;
    + Hòa Bình: Làm nền đất 516/516m, đổ đá 400m/516m;
    + Tuyến trung tâm xã đi Bùi Xá  Bóc phong hóa 532,1m /802,1m;đổ cấp phối 532,1m/802,1m.</t>
  </si>
  <si>
    <t xml:space="preserve"> -Số còn lại 4,7 km, đã khảo sát  được 2,06 km /4,7km :
+ Thôn Thống Nhất: Số km còn lại là 1km, đã khảo sát 0,560 km/1km; 
+ Thôn Hòa Bình: vừa khảo sát xong 1,5km/1,5km.
</t>
  </si>
  <si>
    <t>- Làm mới đổ cấp phối nến cứng 3km/7,7km; và khảo sát 2.06km/4.7km còn lại, trong đó:
+ Thôn Thống Nhất: 2km;khảo sát 0.560km/1km còn lại
+ Thôn Bùi Xá: 1km
+ Thôn Hòa Bình: khảo sát xong 1,5km/1,5km:</t>
  </si>
  <si>
    <t>- Làm được 3,353 km/8,163 km kênh mương tại các thôn 
+ Thống Nhất: 2,459km;
+ Hoà Bình: 76m/300 m;
+ Bùi Xá: 765 km;
+ Ba Giang 53m/98m;</t>
  </si>
  <si>
    <t>- Trồng 1,6 km cây xanh:
+ Tuyến Phù Việt - Thạch Thanh: 1,2 km;
+ Tuyến Đội Trều: 400m.</t>
  </si>
  <si>
    <t>- Trường mầm non : làm xong móng nhà học 2 tầng 4 phòng;đã đổ được 32/32 cột trụ, đang tiến hành xây tường;
- Trường cấp 2 Nguyễn Thiếp: đổ xong mái tầng 3 nhà học 3 tầng 12 phòng; Gia trát xong mặt ngoài tầng 3, phía trong chưa gia trát; làm khung để lợp mái tôn;</t>
  </si>
  <si>
    <t xml:space="preserve">3. Khu dân cư mẫu </t>
  </si>
  <si>
    <t>Đổ bê tông 56m/1144,4m</t>
  </si>
  <si>
    <t>- Đã xây bồn hàng rào xanh trên các tuyến đường nội thôn.
- Tổ chức các đợt ra quân xây vệ sinh MT;
- Xây dựng 765 m/2.765 km mương thoát nước;
- Cứng hóa 200m đường ngõ xóm. 
- Làm xong nền đường 1144,4m,/1144,4m;đổ bê tông 576m/1144,4m</t>
  </si>
  <si>
    <t>- Xây mới thêm 339 m mương thoát nước;
 - Làm GTNT tuyến ngõ xóm: 215m;
- Phát quang giải toả hành lang 215m;
- Chỉnh trang được 5 vườn hộ;
- Trồng mới 10 cây xanh trong khuôn viên nhà văn hóa thôn.</t>
  </si>
  <si>
    <t>- Xây dựng 2,459 km/3km mương thoát nước;
- Đổ cấp phối 2km đường nội đồng;
- Xây dựng hệ thống bồn trồng cây hàng rào xanh;
- Phá bỏ được 30 vườn tạp;
- Dời dọn 4 công trình phụ, công trình chăn nuôi;
- Chỉnh trang 5 vườn hộ;
- Phát quang giải tỏa hành lang và làm mới được 215m đường ngõ xóm;
- Trồng mới 10 cây xanh trong khuôn viên nhà văn hóa;
- Phát quang đường làng và khơi thông cống rãnh được 3km/3km;</t>
  </si>
  <si>
    <t xml:space="preserve">- 01TC: Chợ quy hoạch chuyển giai đoạn.
</t>
  </si>
  <si>
    <t>Không có tỷ lệ 
giải ngân tăng thêm</t>
  </si>
  <si>
    <t>Thôn Yên Thành</t>
  </si>
  <si>
    <t>Theo số liệu khảo sát ban đầu, đã xây dựng phương án, dự toán trình huyện thẩm định, phê duyệt, chưa có quyết định</t>
  </si>
  <si>
    <t>Thôn Yên Quý</t>
  </si>
  <si>
    <t>Thôn Minh Lạc</t>
  </si>
  <si>
    <t>Thôn Hồ Phượng</t>
  </si>
  <si>
    <t>Thôn Yên Giang</t>
  </si>
  <si>
    <t>Thôn Bình Thọ</t>
  </si>
  <si>
    <t>Vườn mẫu nhân rộng</t>
  </si>
  <si>
    <t>Đã trình huyện PA, DT
 của 2/10 vườn và hoàn thành PA, DT thêm 2 vườn chưa trình huyện.</t>
  </si>
  <si>
    <t>0/10 vườn</t>
  </si>
  <si>
    <t>0/5 vườn</t>
  </si>
  <si>
    <t>6/10 vườn</t>
  </si>
  <si>
    <t>6/5 vườn</t>
  </si>
  <si>
    <t xml:space="preserve">11/18 tiêu chí: gồm: Quy hoạch; Điện; Trường học; Bưu điện; Nhà ở dân cư; Hộ nghèo; Tỷ lệ lao động có việc làm thường xuyên; Giáo dục; Y tế; Văn hoá; Hệ thống TC CTXH. </t>
  </si>
  <si>
    <t>+ Làm 400km mương WB7</t>
  </si>
  <si>
    <t>+ Kiên cố hóa đạt chuẩn:
- Dự án WB7 được 3,5km/4 km. 
- Người dân: đạt 1,77/4,07km.
Cần thực hiện hoàn thành:
- 0,5km dự án WB7;
- 2,3km do người dân thực hiện.</t>
  </si>
  <si>
    <t>Đã tổ chức ra mắt 3 THT do Hội Phụ nữ, Hội Nông dân và Hội CCB phụ trách SX, KD có liên kết. Song việc liên kết hiện tại rất khó khăn do chuồng trại chăn nuôi của các hộ trong THT không đảm bảo các tiêu chí kỹ thuật theo yêu cầu.</t>
  </si>
  <si>
    <t xml:space="preserve">- Thành lập mới 1HTX, tổng số HTX là 6HTX, trong đó có 1 HTX có LK cần khuyến khích tối thiểu 4HTX còn lại có LK.
- Có 42 THT, chưa có số liệu LK. 
- Thành lập mới 02 DN đạt tổng số 03DN.
- Cần bổ sung hồ sơ lưu trữ đầy đủ theo quy định và hướng dẫn các THT, HTX, DN hoạt động có hiệu quả.
</t>
  </si>
  <si>
    <t xml:space="preserve"> - Làm 721 m tại xóm 3,4 theo chương trình dự án. Tiếp tục chạy dự toán 458 m tuyến đường còn lại đã đăng ký  theo cơ chế hỗ trợ xi măng
- Tiếp tục chạy sự toán và làm 695 m đường còn lại theo cơ chế hỗ trợ xi măng 
- Làm 500 m bê tông đường Đồng Mòi, Đồng Bàu tại xóm 5, 6 và đổ cấp phối 591m tại xóm 3 và xóm 7, hoàn thành trong tháng 8.
- Thực hiện vận động nhân dân đào rãnh tối thiểu đạt 2730 m và tiếp tục vận động nhân dân thực hiện phần khối lượng còn lại.
- Tiếp tục trồng thêm 2 km cây xanh đa xây dựng kế hoạch trồng trong tháng 9
</t>
  </si>
  <si>
    <t xml:space="preserve"> + Đã làm được 446m đường ngõ xóm theo cơ chế hỗ trợ xi măng.
+ Đã thi công  1.069 m đường cấp phối nội đồng.
</t>
  </si>
  <si>
    <t xml:space="preserve"> - Tổng số đường trục xã đạt chuẩn.
(10,599 km/10,599 km)
- Tổng số 5831,5 m đường trục thôn đạt chuẩn 
(5831,5 m/8273 m)
- Tổng số 6.974 m đường ngõ xóm  đạtchuẩn.
(6.794 m/8080 m). 
- Tổng số 2.991 m  đường nội đồng đạt chuẩn ( 2.991 /3.028 m)
- Đã trồng được 2/4km cây xanh ở đường trục xã.
</t>
  </si>
  <si>
    <t xml:space="preserve">10/19 tiêu chí:
-Quy hoạch; Bưu điện; Giáo dục; Văn hóa; An ninh trật tự xã hội; Tỷ lệ lao động có việc làm thường xuyên; Hệ thống chính trị xã hội; Nhà ở dân cư; Hình thức tổ chức sản xuất;Hộ nghèo
</t>
  </si>
  <si>
    <t xml:space="preserve">  + 1 tiêu chí: 
Hộ nghèo
</t>
  </si>
  <si>
    <t>Để đạt 85% còn cần kiên cố hóa 240 m. Dự án 106 hiện nay đã hoàn thành hồ sơ, báo cáo Kinh tế - Kỹ thuật, chuẩn bị thi công 1100 m, hoàn thành trong tháng 7.</t>
  </si>
  <si>
    <t xml:space="preserve"> + Đã thi công 200 m mương bê tông theo chương trình 106.</t>
  </si>
  <si>
    <t xml:space="preserve"> - Tổng số chiều dài kênh
 mương đã kiên cố hóa đạt chuẩn 6944 m /8196 m. 
</t>
  </si>
  <si>
    <t xml:space="preserve"> + Đã chỉnh trang 500 m đường dây sau công tơ</t>
  </si>
  <si>
    <t xml:space="preserve"> - Có 1,944 km đường dây trung áp  và 19,945 km đường dây hạ áp trong đó đường dây 3 pha, 4 pha có 13 km. Số cột có chiều cao&gt;=6,5m là 136 cột, loại cột có chiều cao &gt;= 7,5m  là 291 cột. 
Đã trồng bổ sung 47 cột điện
- Tỷ lệ người dân sử dụng điện thường xuyên đạt 100% (1.339hộ), số hộ sử dụng điện sản xuất: 17 hộ, số hộ sử dụng điện kinh doanh: 1 hộ. 
- Đã phát quang xong hành lang lưới điện.
- Đã chỉnh trang 500 m đường dây sau công tơ
</t>
  </si>
  <si>
    <t xml:space="preserve"> Chưa đạt</t>
  </si>
  <si>
    <t xml:space="preserve"> + Trường mầm non: Đang xây dựng vườn cổ tích, 
+ Trường tiểu học:
Họp đèn bù đất khuôn viên trường tiểu học
</t>
  </si>
  <si>
    <t xml:space="preserve"> .+ Hoàn thành nhà văn hóa xóm 7, đang tiến hành hoàn thiện nhà văn hóa  xóm 5. 
+Hoàn thiện khuôn viên khu thể thao nhà văn hóa  thôn  9, trồng xong hàng rào xanh nhà văn xóm 3,4,7. Đã hoàn thành sân 6 bóng đá cho 9 thôn và đang kéo dây thép gai trồng cây xanh. + Đang tiến hành xây dựng nhà vệ sinh nhà văn hóa thôn 4, 6. 
+ Đang hoàn thiện nhà vệ sinh 1, 3.
</t>
  </si>
  <si>
    <t xml:space="preserve"> - Có một trung tâm học tập cộng đồng và các phòng chức năng (phòng Truyền thanh, truyền thống, thư viện kiêm phòng hành chính, câu lạc bộ 
- Hiện đang chạy dự toán thiết kế sân thể thao trng tâm xã
- Hoàn thành nhà văn hóa xóm 8. Đang hoàn thiện nhà văn hóa xóm 7. NVH xóm 2 đang đổ trần. Đang hoàn thiện nhà văn hóa xóm 5.
 - Hoàn thiện khuôn viên khu thể thao nhà văn hóa  thôn  9, trồng xong hàng rào xanh nhà văn xóm 3, 4, 7.
- Đã hoàn thành sân 6 bóng đá cho 9 thôn và đang kéo dây thép gai trồng cây xanh. 
- Đang tiến hành xây dựng nhà vệ sinh nhà văn hóa thôn 4, 6; và hoàn thiện nhà vệ sinh 1, 3
</t>
  </si>
  <si>
    <t xml:space="preserve"> - Tiếp tục vận động nhân dân sử dụng bình lọc nước hộ gia đình.
- Tiếp tục vận động nhân dân giữ gìn vệ sinh đường làng, ngõ xóm; duy trì đều đặn 01 tháng 2 lần tổng vệ sinh đường làng ngõ xóm, khơi thông cống rãnh vào các ngày 10 và 25 hàng tháng;
- Tiếp tục tuyên truyền các hộ cải tạo vườn, chỉnh trang hàng rào, cổng ngõ; Thống kê số liệu để cập nhật số % hộ thực hiện (đảm bảo trên 90% số hộ thực hiện);
- Ban hành quyết định đóng 07 nghĩa trang còn lại; tuyên truyền vận động nhân dân thực hiện việc chôn cất tại nghĩa trang quy hoạch.
-Tthông báo quy hoạch chi tiết và quyết định đóng cửa 08 nghĩa trang tại 9 xóm
</t>
  </si>
  <si>
    <t xml:space="preserve"> +  Niêm yết công khai bản đồ quy hoạch nghĩa trang, Đang làm bờ rào mặt trước và cổng vào khuôn viên nghĩa trang</t>
  </si>
  <si>
    <t xml:space="preserve"> a) Kết quả:
- Nước theo QCVN 02: 2009/BYT. 4/7 mẫu, chiếm 57,14% đạt yêu cầu
- Nước hợp vệ sinh đạt 1055/1168 chiếm 90%
-77% số hộ có nhà tắm đạt chuẩn, có 97% số nhà vệ sinh đạt chuẩn.
 b) Hồ sơ:
- Đã có mẫu phân tích QCVN 02
- Đã có số liệu điều tra nước sạch hợp vệ sinh.
- Có 192/192 cơ sở ký đề án BVMT;
- Đường làng, ngõ xóm xanh, sạch đẹp; 9/9 xóm đều đồng loạt ra quân 1 tháng 2 lần toàn dân vào các ngày 10 và 25 hàng tháng do UBND xã chủ trì.
- Đã tuyên truyền các hộ cải tạo vườn, chỉnh trang hàng rào, cổng ngõ không lầy lội, chưa có số liệu % số hộ thực hiện (do đang thời điểm chỉnh trang)
a) Đã đạt:
- Đã có quy hoạch tổng thể nông thôn mới về nghĩa trang vùng Rậm Rèn - Rậm Rót, diện tích 13 ha.
- Đã đóng cửa 1/8 nghĩa trang ở xóm 6;
- Chưa ban hành Quyết định đóng cửa 07 nghĩa trang còn lại.
- Niêm yết công khai bản đồ quy hoạch nghĩa trang, - Đã làm bờ rào mặt trước và cổng vào khuôn viên nghĩa trang.
</t>
  </si>
  <si>
    <t xml:space="preserve"> - Đã bổ sung hồ sơ sổ sách theo quy định 4667, xây dựng quy chế hoạt động BCĐ chăm sóc sức khỏe xã, đã rà soát lại danh mục  trang thiết bị.</t>
  </si>
  <si>
    <t xml:space="preserve"> - Tổng số người dân tham gia các hình thức bảo hiểm y tế 3.521/4.682 người
- Đối chiếu theo quyết định số 3447 ngày 12 tháng 9 năm 2011 của Bộ y tế: Trạm y tế chưa đạt chuẩn. 
- Hiện đã chạy xong hồ sơ dự toán nhà điều trị trạm y tế chờ mở thầu vào ngày 1/8/2015.
- Đã bổ sung hồ sơ sổ sách theo quy định 4667, xây dựng quy chế hoạt động BCĐ chăm sóc sức khỏe xã, đã rà soát lại danh mục  trang thiết bị
</t>
  </si>
  <si>
    <t>Khu dân cư kiểu mẫu, Vườn mẫu</t>
  </si>
  <si>
    <t xml:space="preserve"> a) Khu dân cư mẫu
- Phê duyệt phương án: Phê duyệt phương án 1 khu dân cư kiểu mẫu, đãhoàn thành70% khối lượng công việc nhưng chưa được ứng tiền.
- Làm hàng rào xanh: Xây 120m bồn trồng cây đối với hàng rào đã xây tường, nâng tổng số hàng rào có tường được xây bồn lên 250/300m.
Trong tuần đã xây thêm 80 m bồn bờ rào xanh, 150 m bờ rào trồng cọc bê tông đường vào hội quán và khuôn viên hội quán, trồng 30 cọc bê tông tại khuôn viên thể thao; vận động chỉnh trang 10 nhà ở, vườn hộ; thảo dỡ và xây nhà ở theo QĐ 22 cho ông Trần Thanh Linh.
- Di dời chuồng trại:  Đã di dời thêm được 2 chuồng trại bất hợp lý, đến nay đã di dời 5/5 chuồng.
- Hoàn chỉnh hồ sơ trình UBND huyện làm thủ tục tạm ứng theo NQ 90…. (Hồ sơ tam ứng hoàn thành từ ngày 30 tháng 5 năm 2015)
b) Vườn mẫu:
Hoàn thành bản vẽ 2D;  giàn trồng cây dây leo; khảo sát trồng thêm cây tại vườn mẫu, thiết kế làm hệ thống tưới nước tiết kiệm.
</t>
  </si>
  <si>
    <t xml:space="preserve"> Hoàn thiện trồng hàng rào xanh, trồng cây xanh tại các vườn mẫu, cây xanh khuôn viên nhà văn hóa, hoàn thiện việc lắp đặt hệ thống vòi tưới nước tiết kiệm. các xóm còn lại đang tiến hành trồng hàng rào xanh</t>
  </si>
  <si>
    <t xml:space="preserve"> - Hoàn thiện trồng hàng rào xanh, trồng cây xanh tại các vườn mẫu, cây xanh khuôn viên nhà văn hóa,
- Hoàn thanh lắp đặt hệ thống vòi tưới nước tiết kiệm vườn mẫu. Các xóm còn lại đang tiến hành trồng hàng rào xanh
</t>
  </si>
  <si>
    <t>XÃ SƠN BẰNG</t>
  </si>
  <si>
    <t>Quy 
hoạch</t>
  </si>
  <si>
    <t>Do trời mưa nên chưa thực hiện được</t>
  </si>
  <si>
    <t xml:space="preserve">- Cần thi công 2,6 km đường trục xã để đạt chuẩn 100%.
</t>
  </si>
  <si>
    <t>- Phong hóa làm nền đường 500m tuyến Mãn Tâm</t>
  </si>
  <si>
    <t>Làm nền đường 500m/ 2600m đường trục chính xã</t>
  </si>
  <si>
    <t>- Làm thêm 1,3 km đường trục thôn để giữ vững tiêu chí.</t>
  </si>
  <si>
    <t xml:space="preserve"> Đã đổ được 100/325 m tuyến Lai Thịnh. Giải tỏa xong mặt bằng tuyến Cự Sơn</t>
  </si>
  <si>
    <t xml:space="preserve">- đường trục thôn thực hiện được 400m/1300m. </t>
  </si>
  <si>
    <t>- Thi công 4,3 km đường trục chính nội đồng để đạt chuẩn.</t>
  </si>
  <si>
    <t>Làm nền 200 m đường nội đồng tuyến Nội đồng 5, nội đồng 3.</t>
  </si>
  <si>
    <t>- đường nội đồng đang làm nền 800m tuyến nội đồng 5, nội đồng 3.</t>
  </si>
  <si>
    <t>- Khơi thông cống rãnh, đào mương thoát nước các tuyến đường.</t>
  </si>
  <si>
    <t>- Trồng cây 2 bên đường trục chính xã.</t>
  </si>
  <si>
    <t xml:space="preserve">- Xây dựng phòng chức năng văn hóa xã, tu sữa nâng cấp 9 Hội quán thôn. </t>
  </si>
  <si>
    <t>- Đã xây xong phòng chức năng văn hóa xã, 9 hội quán thôn.</t>
  </si>
  <si>
    <t>- Hoàn thiện sân vận động, cổng, sân khấu, lắp đặt hệ thống cầu môn,  kẻ sân.</t>
  </si>
  <si>
    <t>Đổ đất san gạt sân vận động xã, đang vôi ve bờ rào sân.</t>
  </si>
  <si>
    <t>- Sân vận động xã đã xây xong bờ rào.</t>
  </si>
  <si>
    <t>- Mua sắm thêm các cơ sở vật chất bên trong nhà văn hóa: Loa máy, đèn chiếu sáng, nội quy, bảng tin hoạt động nhà văn hóa, đồ khánh tiết.</t>
  </si>
  <si>
    <t>- Hoàn thiện các hạng mục còn thiếu phòng chức năng, mua sắm thêm các dụng cụ, tủ sách, trang trí trong phòng. Bổ sung các thiết chế, nội thất trang trí bên trong 4 phòng chức năng, hội trường UBND xã.</t>
  </si>
  <si>
    <t>Kiểm tra, đôn đốc các hộ bổ sung một số hạng mục còn thiếu. Giải ngân 02 mô hình lớn, 02 mô hình vừa, 01 mô hình nhỏ số tiền 410 triệu đồng</t>
  </si>
  <si>
    <t>Xây dựng 02 mô hình vừa, 01 mô hình đang xây dựng chuồng trại, 01 mô hình cơ bản xong.</t>
  </si>
  <si>
    <t>01 mô hình nhỏ đã thả giống</t>
  </si>
  <si>
    <t>Cũng cố Hợp tác xã Hoa Trang để hoạt động trở lại, phối hợp GĐ HTX môi trường làm quy chế hoạt động</t>
  </si>
  <si>
    <t xml:space="preserve">
Vận động xây bể lọc nước, làm giếng khoan,  lấy lại mẫu nước.
</t>
  </si>
  <si>
    <t>QH chi tiết xong 4 nghĩa trang.</t>
  </si>
  <si>
    <t>Xây dựng bãi trung chuyển rác</t>
  </si>
  <si>
    <t>Đang xây dựng bãi trung chuyển rác</t>
  </si>
  <si>
    <t>Đang xây dựng quy chế hoạt động HTX Môi trường</t>
  </si>
  <si>
    <t xml:space="preserve"> Cải tạo chỉnh trang khuôn viên, công trình phụ trợ ở nhà văn hóa thôn. San gạt sân vận thể dục thể thao trong nhà văn hóa thôn. Kiểm tra, nghiệm thu làm hồ sơ ứng tiền</t>
  </si>
  <si>
    <t xml:space="preserve">Cơ sở vật chất nhà văn hóa thôn đã hoàn thiện, đã đổ đất, san gạt mặt bằng thể dục thể thao phía trước.
</t>
  </si>
  <si>
    <t>Các hộ chỉnh trang vườn, xây dựng được 100m hàng rào bê tông, trồng được 45 cây cam</t>
  </si>
  <si>
    <t>Các hộ đang thực hiện theo dự toán</t>
  </si>
  <si>
    <t>Nhân dân cùng đoàn công tác huyện ủy tổ chức vệ sinh đường làng ngõ xóm thứ 7 hàng tuần</t>
  </si>
  <si>
    <t>Các đoàn thể cùng Ban phát triển thôn đến vận động các hộ thực hiện</t>
  </si>
  <si>
    <t>- Cần đắp lề, trồng cây các đoạn đường trục xã, khu dân cư mẫu đã cứng hóa.
- Tiếp tục vận động nhân dân hiến đất để mở rộng đủ nền đường theo chuẩn NTM</t>
  </si>
  <si>
    <t>- Đã cứng hóa thêm được 300m đường trục xã;
- Cứng hóa thêm 270m đường ngõ xóm, lối thôn của các khu dân cư.</t>
  </si>
  <si>
    <t xml:space="preserve">- Cứng hóa được đường vào khu dân cư mẫu và một số đoạn đường ngõ xóm khác.
</t>
  </si>
  <si>
    <t>CSVHVC</t>
  </si>
  <si>
    <t>Tiếp tục đắp nền hoàn thiện để đổ cột trụ nhà văn hóa xã</t>
  </si>
  <si>
    <t>-Đang tiến hành lắp ghép cốp pha đổ cột nhà VH, xây mương thoát nước sân thể thao 
- Bổ sung các thiết chế trong NVH thôn Kim Thành, Cây Chanh, Cây Tắt</t>
  </si>
  <si>
    <t>Đã san nền khu sân chơi, chưa lu lèn do điều kiện thời tiết không thuận lợi; Đắp thêm được gần 200m3 đất lề của đường trục xã.</t>
  </si>
  <si>
    <t>Tiến hành chuẩn bị theo đồ án để có kế hoạch xây dựng Chợ Hà Tân trên nền cũ</t>
  </si>
  <si>
    <t>Hoàn thiện đổ đất san lấp mặt bằng.</t>
  </si>
  <si>
    <t>Hoàn thành và giao mặt bằng sạch cho nhà thầu thi công đổ san nền chợ.</t>
  </si>
  <si>
    <t>Đang hướng dẫn hoàn thiện hồ sơ công nhận 4 thôn</t>
  </si>
  <si>
    <t>Trình hồ sơ lên huyện chờ phản hồi</t>
  </si>
  <si>
    <t>- Vệ sinh, nạo vét mương của đường trục xã, ngõ xóm; quy hoạch bãi tập kết để trung chuyển rác, quy hoạch nghĩa trang.</t>
  </si>
  <si>
    <t>- Nạo vét các mương trục đường chính, tập trung dân cư đảm bảo tiêu thoát nước thải, Xây dựng trạm trung chuyển rác thải, Đưa HTX MT vào hoạt động có hiệu quả,Vận động người dân xây dựng nhà vệ sinh, nhà tắm;
 -Hoàn thiện quy hoạch nghĩa trang; Lập dự toán thiết kế 2 bãi trung chuyển rác thải.</t>
  </si>
  <si>
    <t>HTTCCT</t>
  </si>
  <si>
    <t>Các cán bộ phải đạt chuẩn 100% theo quy đinh (20/24)</t>
  </si>
  <si>
    <t>Xã tiếp tục tạo các điều kiện tối đa để 4 đồng chí tiếp tục đi học</t>
  </si>
  <si>
    <t>Xã Sơn Phú</t>
  </si>
  <si>
    <t>Duy tu bảo dưỡng đường trục xã
- Cứng hóa 2.4km theo dự án;
 - Cứng hóa 0.42km theo cơ chế hỗ trợ xi măng.
 -  Cứng hóa 0.35km đường ngõ xóm theo kế hoạch cứng hóa đường theo cơ chế hỗ trợ xi măng năm 2015:
 + Tuyến từ Ngõ anh Bình đến ngõ anh Quân dài 90m;
 + Tuyến từ ngõ ông Mai đến ngõ anh Tú dài 40;
 + Tuyế từ ngõ thầy Cảnh đến mương BT dài 100m;
 + Tuyến Trục xã đến ngõ anh Tĩnh dài 50m;
 + Tuyến Ngõ ông Thanh đến ngõ ông Hình dài 70m.
- Mở rộng nền đường, đắp lề 15.2km đảm bảo nền đường 4m.
 Đỗ bây 0.6km:
 - Tuyến từ Trục xã đến Ruộng Chọ dài 0.32km;
 - Tuyến từ Trục xã đến Ngõ bà Huế dài 0.28km
 Khơi thông rãnh thoát nước 1.5km để đạt chuẩn tuyến từ Chợ Rạp đến trường TH.
  Trồng 6 km cây xanh hai bên đường trục xã</t>
  </si>
  <si>
    <t xml:space="preserve"> - Phối hợp PKTHT lập dự toán khối lượng duy tu bảo dưỡng đường trục xã;
 - Thi công 1.1km đường trục thôn theo dự án (san mặt bằng đỗ bây, lu);
 - Thi công 1.3km đường trục thôn theo dự an 135 (đắp đất, mở rộng nền đường 0,6km);
 - Nhận 50 tấn xi măng; mở rộng đắp nền đường ngõ xóm 335m;
 - Mở rộng nền đường ngõ xóm được 2km;
 - Thi công đỗ bây được 0.32km đường trục chính nội đồng;
 </t>
  </si>
  <si>
    <t xml:space="preserve"> - Đường trục xã đã đạt chuẩn 8.5/8.5km;
 - Đường trục thôn đã đạt chuẩn 0.5/4.5km;
  - Đường trục chính nội đồng đã đạt chuẩn 0.92/1.45km;
 - Đường ngõ xóm đạt chuẩn 8.5km/21.7km.
 </t>
  </si>
  <si>
    <t>Đạt 50%</t>
  </si>
  <si>
    <t xml:space="preserve"> - Tiếp tục chỉnh trang khuôn viên NVH xã, mua sắm trang thiết bị trong NVH và các phòng chức năng.
 - Xây dựng sân khấu, hệ thống thoát nước sân thể thao xã.
 - Trồng cây xanh tại khu thể thao xã.
  - Bổ sung các trang thiết bị biển bảng, trang trí khánh triết, bàn ghế, tủ sách…
 - Xây dựng hệ thống bồn hoa cây cảnh 8 thôn;
 - Xây dựng các công trình phụ trợ.
 - Xây dựng hàng rào 4 nhà văn hóa thôn;
 - Trồng cây xanh hàng rào tại 8 NVH thôn và khu thể thao</t>
  </si>
  <si>
    <t xml:space="preserve"> - San nền sân thể thao xã;
 - Xây dựng phần hoàn thiện 3 NVH thôn Công Đẳng, Cửa Nương, Vọng Sơn;
 - Lợp mái NVH thôn Hồng Kỳ;
 - Hoàn thiện phần móng 2 NVH thôn Hồ Trung, Tiên Sơn.</t>
  </si>
  <si>
    <t xml:space="preserve"> - Nhà văn hóa xã đã xong phần xây dựng;
 - Sân thể thao xã đang tiến hành thi công được 50%;
 - Nhà văn hóa thôn, đã xây dựng đạt tiêu chuẩn 2 nhà (xây dựng năm 2013 và năm 2014, đang tiến hành thi công 6 nhà.</t>
  </si>
  <si>
    <t>Đạt 60%</t>
  </si>
  <si>
    <t>Nhà ở</t>
  </si>
  <si>
    <t xml:space="preserve"> Xóa 22 nhà tạm</t>
  </si>
  <si>
    <t>Đã khởi công xây dựng 6 nhà</t>
  </si>
  <si>
    <t>Còn 16 nhà tạm</t>
  </si>
  <si>
    <t>Đạt 70%</t>
  </si>
  <si>
    <t xml:space="preserve"> - Tiếp tục xây dựng hoàn thành 3 mô hình lớn, 2 mô hình vừa
 - Rà soát lại các mô hình cho doanh thu trên 100 triệu đồng/năm</t>
  </si>
  <si>
    <t xml:space="preserve"> - 1 mô hình lớn Chăn nuôi tổng hợp đang xây chuồng;
 - 2 mô hình cam đã đào hố được 1500 hố;
 - 2 mô hình vừa đang tiến hành thu tục giao đất để trồng cam</t>
  </si>
  <si>
    <t>Hoàn thiện xây dựng 3 mô hình lớn; 2 mô hình vừa và rà soát lại mô hình nhỏ.</t>
  </si>
  <si>
    <t>Thành lập thêm 1 HTX</t>
  </si>
  <si>
    <t>Xây dựng hồ sơ 1 HTX</t>
  </si>
  <si>
    <t xml:space="preserve"> 3 mô hình vừa, 19 mô hình nhỏ, có 53 hộ dân liên kết</t>
  </si>
  <si>
    <t>hoàn thiện hồ sơ đăng ký 4 thô văn hóa 6 tháng cuối năm</t>
  </si>
  <si>
    <t>Triển khai xây dựng hàng rào 3 nghĩa trang 
Hoàn thiện xây dựng bãi trung chuyển rác, 
Triển khai phương án thu gom rác thải</t>
  </si>
  <si>
    <t>Hoàn thành dự toán thiết kế xây dựng hàng rào nghĩa trang 
Xây móng bãi trung chuyển rác</t>
  </si>
  <si>
    <t>Tỷ lệ hộ sử dụng nước sạch hợp vệ sinh đạt 100%; Đạt Quy chuẩn Quốc gia 57.1%
  Tổ chức ký cam kết môi trường cho 83/83 hộ sản xuất kinh doanh
- Đã ban hành Quyết định đóng cửa 2 nghĩa trang;
- Đã quy hoạch chi tiết 3 nghĩa trang;
 - Ban hành Quy chế quản lý nghĩa trang.</t>
  </si>
  <si>
    <t>XÃ THÁI YÊN</t>
  </si>
  <si>
    <t>10 tiêu chí: Quy hoạch, Giao thông, Thủy lợi, Điện, Bưu điện, Hộ nghèo, Tỷ lệ lao động CVLTX, Giáo dục, Văn hóa, An ninh TTXH</t>
  </si>
  <si>
    <t xml:space="preserve"> - Xây dựng phương án, dự toán mô hình điện chiếu sáng công cộng sử đụng đèn LED và thiết bị đóng ngát tự động.
 - Treo biển báo giao thông trên các điểm chính của đường trục xã.
 - Hội phụ nữ cám 50 cột mốc đường nội đồng.</t>
  </si>
  <si>
    <t>5 tiêu chí: Chợ, Nhà ở dân cư, Thu nhập, Hình thức TCSX, Hệ thống chính trị.</t>
  </si>
  <si>
    <t>Chi tiết ở biểu 2</t>
  </si>
  <si>
    <t xml:space="preserve"> Cứng hóa đạt chuẩn đường trục xã đi Trung Đoài, Trần Phú (TX36); trong đó 1,3km đã có Quyết định phê duyệt DTTK, còn 500m xã trích 800 triệu trong nguồn ĐTPT và huy động các nguồn khác để thi công trong năm 2015.
 BT hóa đạt chuẩn 2,8km đường huyện lộ 14  (HL14): Đã có Quyết đinh phê duyệt dự toán thiết kế của UBND tỉnh.
 Hoàn thiện lề đường các đoạn còn thiếu Làm mới 1.335 m đường trục thôn tại thôn Quang Trung 1, Đinh Phùng theo KH đăng ký 2015. Hoàn thành lề đường, đào mương thoát nước.                                       Làm mới 640m đường ngõ  xóm tại 3 thôn Quang Trung 1 (158m), Trần Phú (357m) và Quang Trung 2 (125m) (Củng cố)  Cần làm mới tối thiểu 4,38 km  đường trục chính để đạt chuẩn. 
- KH năm 2015 xã làm mới 7,250 km 
- Đắp lề hai bên đường.                                                                                                                                                           -Khảo sát lại số km đường trục xã, trục thôn trong khu dân cư; làm rảnh thoát nước đảm bảo đạt chuẩn tỷ lệ quy định (70%)                                                                                                                                                                         -Trồng 5km cây xanh dọc các tuyến đường liên xã, trục xã;</t>
  </si>
  <si>
    <t>- Đường nội đồng: Hoàn thành 450m đường nội đồng (tại các thôn: Đinh Phùng 320m; Trung Đoài 120m; Nam Hà 100m)
- Hoàn thành 1.970m mương thoát nước hai bên đường gồm: Nam Hà 240m; Hoa Thám 600m; Trung Đoài 350m; Lạc Thọ 400m; Nam Văn 380m
- Hoàn thành 100m đường trục thôn tại thôn Đinh Phùng.</t>
  </si>
  <si>
    <t xml:space="preserve">Cần kiên cố hóa thêm ít nhất 10,441 km để đảm bảo đạt chuẩn 85% (19,941/23,46 km). 
- Kiên cố hóa 3,7km kênh mương nội đồng do dự án WB7 đầu tư và 6,3km bằng nguồn vốn đóng góp của nhân dân. 
- Đắp lề hai bên kênh đã thi công. 
- Còn thiếu 0,441 km xã sẽ khảo sát để thi công đảm bảo đạt chuẩn </t>
  </si>
  <si>
    <t xml:space="preserve">Đã kiên cố thêm được 5700m kênh dẫn nước gồm: Quang Trung 1: 150m; Quang Trung 2: 180m; Hưng Đạo 240m; </t>
  </si>
  <si>
    <t>đã kiên cố được 5km/6,3km theo KH đầu năm. Còn lại 1,3km sẽ thi công trong thời gian tới</t>
  </si>
  <si>
    <t xml:space="preserve">Xây mới 2 trạm biến. Xây mới 9km đường dây hạ thế. Thay thế các cột điện bịt gãy. Kiểm tra và vận động hộ gia đình thay dây dẫn sau công tơ để đảm bảo điện áp.
Phát quang hành lang an toàn lưới điện, đảm bảo khoảng cách trên toàn tuyến &gt;0,5m. </t>
  </si>
  <si>
    <t>Làm việc với các hộ gia đình
 có dây dẫn bắt qua đường không đảm bảo an toàn về chiều cao. Đến nay đã có 6/6 điểm đã nâng chiều cao đảm bảo quy định</t>
  </si>
  <si>
    <t>Hoàn thành việc nâng
 cao của các tuyến dây qua đường</t>
  </si>
  <si>
    <t>Xây mới 4 nhà văn hóa thôn (Lạc Thọ; Yên Lạc; Quang Trung 1; Nam Văn); Nâng cấp, mở rộng 2 nhà VH ở Quang Trung 2 và Nam Hà
Xây dựng mới công trình vệ sinh ở 10 thôn: Nam Hà, Lạc Thọ, Hoa Thám, Trung Đoài, Trần Phú, Đinh Phùng, Yên Lạc, Quang Trung 2, Quang Trung 1, Nam Văn. Sữa chữa công trình VS ở 2 thôn Hưng Đạo, Đinh Hồ</t>
  </si>
  <si>
    <t>Xây mới Nhà VH thôn Lạc Thọ; Quang Trung 1; Yên Lạc 
hoàn thành 60% khối lượng; Nhà văn hóa thôn Nam Văn hoàn thành 35% khối lượng;
Nâng cấp nhà VH thôn Nam Hà hoàn thành 70% KL; nhà VH thôn Quang Trung 2 hoàn thành 80% khối lượng.
Bàn giao hoàn thành 4/12 công trình NVS
Khu thể thao thôn Hoa Thám hoàn thành 40% khối lượng</t>
  </si>
  <si>
    <t>Xây mới nhà VH thôn Lạc Thọ; Quang Trung 1; Yên Lạc 
hoàn thành 60% khối lượng; Nhà văn hóa thôn Nam Văn hoàn thành 30% khối lượng;
Nâng cấp nhà VH thôn Nam Hà hoàn thành 70% KL; nhà VH thôn Quang Trung 2 hoàn thành 80% khối lượng.
Bàn giao hoàn thành 4/12 công trình NVS</t>
  </si>
  <si>
    <t>Xây dựng khu dân cư kiểu mẫu, vườn mẫu</t>
  </si>
  <si>
    <t xml:space="preserve">Đang tiến hành khảo sát 10 khu dân cư còn lại để lên KH chỉ đạo xây dựng khu dân cư mẫu </t>
  </si>
  <si>
    <t>7/19: Quy hoạch, Chợ,   Nhà ở dân cư, Hộ nghèo Tỷ lệ LĐCVLTX, Giáo dục, An ninh TTXH</t>
  </si>
  <si>
    <t xml:space="preserve">- Cần làm mới tiếp 0,245km còn lại.
- Còn 2,4km đang triển khai thi công
- Vệ sinh, phát quang 2 bên đường.
</t>
  </si>
  <si>
    <t>Đã kiên hóa được 5.125/7.77km cần làm 2.645 để đạt 100%</t>
  </si>
  <si>
    <t>8/19: Quy hoạch, Chợ,   Nhà ở dân cư, Hộ nghèo Tỷ lệ LĐCVLTX, Hình thức TCSX,  Giáo dục, An ninh TTXH</t>
  </si>
  <si>
    <t>0.4km</t>
  </si>
  <si>
    <t>0.6km</t>
  </si>
  <si>
    <t>Đã cứng hó được 5.31km/13.99km</t>
  </si>
  <si>
    <t>0.3km</t>
  </si>
  <si>
    <t>Lập danh sách các hộ có đường dây sau công tơ chưa đảm bảo khoảng cách.
Đang triển khai đầu tư nâng cấp hệ thống đường dây, cột điện không đảm bảo.Di dời trạm điện. Bổ sung hồ sơ thiết kế, bàn giao mặt bằng, bổ sung biên bản phát quang. Ra thông báo
Tuyên truyền các hộ dân thay thế chỉnh trang đường dây sau công tơ đảm bảo tiết diện tối thiểu 2,5mm, chiều cao đạt tối thiểu 4,5m so với mặt đất.</t>
  </si>
  <si>
    <t>Đã khảo sát  hệ thống điện trên địa bàn xã đang triển khai đầu tư nâng cấp thêm trạm để  bảo điện áp cấp cho người dân. Đã Di dời trạm điện tại trung tâm ra nơi quy hoạch. Đã Lập danh sách các hộ có đường dây sau công tơ chưa đảm bảo khoảng cách.
Đang đầu tư nâng cấp hệ thống đường dây, cột điện, thay thế xà, sứ không đảm bảo.
Ra thông báo tuyên truyền các hộ dân thay thế chỉnh trang đường dây sau công tơ đảm bảo tiết diện tối thiểu 2,5mm, chiều cao đạt tối thiểu 4,5m so với mặt đất.
đã bổ sung hồ sơ bản vẽ thiết kế và hồ sơ đầu tư, bàn giao.</t>
  </si>
  <si>
    <t>Hoàn thành các hồ sơ thủ như dự toán thiết kế, đang vận động nguồn để thi công.</t>
  </si>
  <si>
    <t>Hoàn thành phần thô tầng 1</t>
  </si>
  <si>
    <t>3 hội quán thôn đã xong phần thô nay đang dần hoàn thiện. Nâng cấp khuôn viên hội quán 2 thôn.</t>
  </si>
  <si>
    <t>3 hội quán thôn đã xong phần thô nay đang dần hoàn thiện. Naag cấp khuôn viên hội quán 2 thôn.</t>
  </si>
  <si>
    <t>Đã chỉnh trang khuôn viên hàng rào Nam Tiến.</t>
  </si>
  <si>
    <t>Bàn giao mặt bằng</t>
  </si>
  <si>
    <t>Điều tra thu nhập bình quân đầu người năm 2015</t>
  </si>
  <si>
    <t>Thẩm định kết quả thu nhập BQ 2014 đạt 24.4 triệu</t>
  </si>
  <si>
    <t>Thẩm định kết quản thu nhập BQ 2014 đạt 24.4 triệu</t>
  </si>
  <si>
    <t>Thành lập mới 1 HTX</t>
  </si>
  <si>
    <t>Lập DS người dân tham gia BHYT 3.908/5000 người  (Đạt 78.2%)</t>
  </si>
  <si>
    <t>Nâng cấp 6 phòng xuống cấp, hoàn thành xây dựng khuôn viên hàng rào</t>
  </si>
  <si>
    <t>Hoàn thiện Hồ sơ thiết kế bản vẽ thi công trạm y tế và nâng cấp 6 phòng xuống cấp, hoàn thành xây dựng khuôn viên hàng rào.</t>
  </si>
  <si>
    <t>Thẩm định rà soát xã công nhận và công nhận lại danh hiệu văn hóa thôn.</t>
  </si>
  <si>
    <t>3/6 thôn đạt chuẩn</t>
  </si>
  <si>
    <t>Đang làm quy hoạch chi tiết nghĩa trang</t>
  </si>
  <si>
    <t xml:space="preserve">Đang làn quy hoạch chi tiết. Ban hành quy chế quản lý nghĩa trang, Ra thông báo đóng cửa nghĩa trang, </t>
  </si>
  <si>
    <t>Bổ sung Hồ sơ lưu trữ</t>
  </si>
  <si>
    <t>Hệ thống TCCTXH</t>
  </si>
  <si>
    <t>Các chức danh còn nợ bằng CTMTTQ-BTĐTN-CT HLHPN-PCT HĐND, PCT UBND)
Cần bổ sung để CB xã đạt chuẩn về trình độ chức năng</t>
  </si>
  <si>
    <t>Đang học</t>
  </si>
  <si>
    <t>HT
TCCT XH</t>
  </si>
  <si>
    <t>- 4 Cán bộ đang được cử đi đào tạo
- 1 cán bộ nghỉ hưu</t>
  </si>
  <si>
    <t>Đường ngõ xóm Cần phải làm 4.778/19.981(24%)</t>
  </si>
  <si>
    <t>Thôn Trường Thanh hoàn thành nâng cấp, mở rộng 360m /360 m.; Nhận 37 tấn xi măng</t>
  </si>
  <si>
    <t>9285/19.981 km</t>
  </si>
  <si>
    <t>đổ xong sàn tầng 1 và tiến hành xây dựng tầng 2 nhà làm việc xã;
6/6 thônhoàn thành chỉnh trang nhà văn hóa: Xây bồn hoa, làm rạp, làm nhà kho.</t>
  </si>
  <si>
    <t>Nâng cấp nhà làm việc UBND xã. 
Đổ xong sàn tầng 1 và tiến hành xây dựng tầng 2 nhà làm việc xã 14 phòng (2 tầng).
- Hoàn thành xong dự toán nâng cấp, chỉnh trang hội trường các thôn
- Hoàn thành xong dự toán nâng cấp sân bóng đá xã
- 6/6 thônhoàn thành chỉnh trang nhà văn hóa: Xây bồn hoa, làm rạp, làm nhà kho.</t>
  </si>
  <si>
    <t xml:space="preserve">Nâng HTX từ 03 lên 05  HTX.
</t>
  </si>
  <si>
    <t xml:space="preserve">Đổ xong móng và tiến hành xây dựng nhà bưu điện văn hóa xã </t>
  </si>
  <si>
    <t>Hồ sơ thiết kế và dự toán đã được phòng KT-HT thẩm định. Đã đổ xong móng và tiến hành nhà bưu điện văn hóa xã ;6/6 thôn có internet</t>
  </si>
  <si>
    <t>- Trường tiểu học: 
+ Cụm chính: Đang hoàn chỉnh phần thô 8 phòng học (2 tầng), đang hoàn chỉnh các hạng mục còn lại; và xây dựng xong móng 01 nhà đa chức năng.
+ Cụm lẻ: Đã hoàn thành nhà để xe, láng sân, san lấp mặt bằng khuôn viên của trường .</t>
  </si>
  <si>
    <t>-Trường mầm non: đạt chuẩn QG mức độ 1. 
-THCS đạt chuẩn QG mức độ 1 
- Trường tiểu học: 
+ Cụm chính: Đang hoàn chỉnh phần thô 8 phòng học (2 tầng), đang hoàn chỉnh các hạng mục còn lại; và xây dựng xong móng 01 nhà đa chức năng.
+ Cụm lẻ: Đã hoàn thành hàng rào, nhà để xe, cổng trường, láng sân san lấp mặt bằng khuôn viên của trường .</t>
  </si>
  <si>
    <t>MH trồng rau sạch ở vùng Cựa Miếu thôn Đan Trung đang làm đất để trồng rau; Làm khuôn viên và trồng cây ở MH trang trại tổng hợp  vùng Cồn váy thôn Đan Trung và MH trang trại tổng hợp ở vùng Bồ Lồ thôn Thanh Hòa</t>
  </si>
  <si>
    <t>Hệ thống tổ chức chính trị XH</t>
  </si>
  <si>
    <t xml:space="preserve">Cán bộ xã đạt chuẩn 20/21 người (Chức danh chỉ huy trưởng QS xã đang đi học); </t>
  </si>
  <si>
    <t>Chức danh chỉ huy trưởng QS xã Đang được đào tạo đến 30/9/2015 hoàn thành xong</t>
  </si>
  <si>
    <t>- Có đủ tổ chức hệ thống chính trị cơ sở theo quy định.
- Đảng bộ, chính quyền xã đạt tiêu chuẩn “ Trong sạch vững mạnh”.
- Các tổ chức đoàn thể chính trị của xã  đều đạt danh hiệu tiến tiến trở lên</t>
  </si>
  <si>
    <t>An ninh trật tư XH</t>
  </si>
  <si>
    <t>Năm 2015 Ban công an xã cần phấn đấu đạt danh hiệu tiên tiến</t>
  </si>
  <si>
    <t>Phấn đấu năm 2015 Ban CA xã đạt danh hiệu tiên tiến</t>
  </si>
  <si>
    <t>- Năm 2014 Ban CA xã đạt danh hiệu tiên tiến.
-Không có tổ chức, cá nhân hoạt động chống Đảng, chính quyền, phá hoại kinh tế; truyền đạo trái pháp luật, khiếu kiện đông người kéo dài.
-Không có tụ điểm phức tạp về trật tự xã hội và không phát sinh thêm người mắc các tệ nạn XH</t>
  </si>
  <si>
    <t>05 tiêu chí: Trường học, môi trường, Hệ thống tổ chức chính trị vững mạnh , an ninh trật tự xã hội, hình thức tổ chức SX</t>
  </si>
  <si>
    <t>04 tiêu chí: Trường học, môi trường, Hệ thống tổ chức chính trị vững mạnh , an ninh trật tự xã hội</t>
  </si>
  <si>
    <t>9 Tiêu chí ( Quy hoạch, Chợ, Bưu điện, Nhà ở dân cư, Hô nghèo, Tỷ lệ lao động có VLTX, Giao dục, Y tế, ANTTXH)</t>
  </si>
  <si>
    <t>- Khoi công xây dựng 450m đường bê tông liên gia</t>
  </si>
  <si>
    <t xml:space="preserve"> - Hoàn thành hồ sơ được Ủy ban nhân dân huyện phê duyệt </t>
  </si>
  <si>
    <t>- Hoàn thành xây dựng 50 cột điện hạ thế trên địa bàn.</t>
  </si>
  <si>
    <t>- Hoàn thành xây dựng 1 trạm biến áp trên địa bàn
'- Hoàn thành đổ móng 50 cột điện hạ thế</t>
  </si>
  <si>
    <t>Mỡ thầu xây dựng nhà bếp trường Mầm non</t>
  </si>
  <si>
    <t xml:space="preserve">Hoàn thành khảo sát thiết kế xây dựng  trình UBND huyện Kỳ Anh phê duyệt </t>
  </si>
  <si>
    <t>Hoàn Thành xây dựng nhà văn hóa xa</t>
  </si>
  <si>
    <t>-  Hoàn Thành xây dựng nhà văn hóa xa
,- Các thôn hoàn thành xây dựng
 rạp che, nhà vệ sinh, nhà xe</t>
  </si>
  <si>
    <t>- Khởi công xây dựng chuồng trại tại Khe Chanh</t>
  </si>
  <si>
    <t>- Xây dựng hồ sơ 1HTX dịch vụ NN</t>
  </si>
  <si>
    <t>-Trên địa bàn có 2HTX: 1 HTX NN và 1 HTX môi trường</t>
  </si>
  <si>
    <t xml:space="preserve">Đã đạt chuẩn </t>
  </si>
  <si>
    <t>10 TC: Quy hoạch, Bưu điện, Y tế, Nhà ở dân cư, Giáo dục, Tỷ lệ LĐ có VLTX, An ninh TTXH, Chợ, Hộ nghèo, Môi trường</t>
  </si>
  <si>
    <t>10 TC: Quy hoạch, Bưu điện, Y tế, Nhà ở dân cư, Giáo dục, tỷ lệ LĐ có VLTX, An ninh TTXH, Chợ, Hộ nghèo, Môi trường</t>
  </si>
  <si>
    <t xml:space="preserve">8TC: Giao thông, Thủy lợi, Cơ sở vật chất văn hóa, Văn hóa, Trường học, Thu nhập, Điện, HTCTXH vững mạnh </t>
  </si>
  <si>
    <t xml:space="preserve">6TC: Cơ sở vật chất văn hóa, Điện, Giao thông,Trường học, Thu nhập, HTCTXH vững mạnh </t>
  </si>
  <si>
    <t>QUANG LỘC</t>
  </si>
  <si>
    <t>- Cứng hóa 0.6km đường trục thôn
- hoàn thành ≥3.5km đơngf trục chính nội đồng.
- Trồng  ≥ 0.6km cây bóng mát đương trục xã.</t>
  </si>
  <si>
    <t>Hoàn thành 0 .67km đường trục chính nội đồng
hoàn thành 4 cống thoát nước trên tuyến đương trục thôn Yên Bình-Trà Dương.</t>
  </si>
  <si>
    <t>- 4km đương trục thôn
- 12,97 km đương trục chính nội đồng
- 2.6km đường trục xã có cây bóng mát.</t>
  </si>
  <si>
    <t>……</t>
  </si>
  <si>
    <t xml:space="preserve">Hoàn thiện thêm 2 bồn hoa trong khuôn viên nhà VH thôn Trà Dương. 
</t>
  </si>
  <si>
    <t>- Nâng cấp 2/9 nhà văn hóa thôn.
- Xây dựng 3/9 khu thể thao thôn.
- Trồng 660m hàng rào xanh ở các nhà văn hóa thôn.</t>
  </si>
  <si>
    <t>Đổ 100m3 đất và san lấp mặt bằng sân thể thao xã.
Tiếp tục hoàn thiện nhà văn hóa Hương Đình
- Đôn đốc việc làm hàng rào xanh ở các nhà văn hóa xóm.</t>
  </si>
  <si>
    <t>- 7/9 thôn có nhà van hóa thôn
- 6/9 thôn có khu thể thao đạt chuẩn.
- Trồng được 375/1035 mét hàng rào xanh của nhà văn hóa.</t>
  </si>
  <si>
    <t>- Điều tra thu nhập trên đại bàn toàn xã.
- Thành lập 3 mô hình lớn, 2 mô hình vừa.</t>
  </si>
  <si>
    <t>Khảo sát, hoàn thiện hồ sơ thành lập 3 mô hình lớn</t>
  </si>
  <si>
    <t>- Hiện tại xã có 35 mô hình trong đó 3 mô hình vừa và 32 mô hình nhỏ.</t>
  </si>
  <si>
    <t xml:space="preserve"> 'Thành lập thêm 2 HTX.
- Hoàn chỉnh hồ sơ của các HTX, THT, DN</t>
  </si>
  <si>
    <t>Xúc tiến thành lập 1 HTX Chăn nuôi và 1 HTX Rau củ quả.</t>
  </si>
  <si>
    <t>- Xã có 3 THT, 3 HTX, 3 DN có liên
 kết</t>
  </si>
  <si>
    <t>12 tiêu chí bao gồm: Quy hoạch, Thủy lợi, Điện, Chợ nông thôn, Bưu điện, Hộ Nghèo, Tỷ lệ lao động có việc làm thường xuyên, Giáo dục, Y tế, Văn hóa, Hệ thống TCCT XH, An ninh trật tự xã hội.</t>
  </si>
  <si>
    <t>3.586.592</t>
  </si>
  <si>
    <t>4.304.908</t>
  </si>
  <si>
    <t>44,860đ</t>
  </si>
  <si>
    <t>40,14</t>
  </si>
  <si>
    <t>9/9 thôn</t>
  </si>
  <si>
    <t>0/5</t>
  </si>
  <si>
    <t>Đã chọn 4 vườn mẫu</t>
  </si>
  <si>
    <t>- Cần xây dựng 1,5km đường trục xã, trồng thêm 1,76km cây bóng mát
- Cần cứng hóa 4,96 km đường nội đồng (đã cứng hóa  được 12,54/17,5km)</t>
  </si>
  <si>
    <t>- Đổ cấp phối 5,7km (28 tuyến 595m3)</t>
  </si>
  <si>
    <t xml:space="preserve">- đường trục xã đã làm được 6,05, 0,3km rãnh thoát nước 2 bên đường, </t>
  </si>
  <si>
    <t>Kiên cố hóa 7,2km mương bê tông (đã kiên cố hóa được 4,23/13,2km</t>
  </si>
  <si>
    <t>450m trên 3 tuyến (Kinh Bắc - Nương rọ, Kinh Bắc - Kẹ Nậy, Kinh Bắc - Nhà sen)</t>
  </si>
  <si>
    <t>Đã kiên cố hóa được 4,65km</t>
  </si>
  <si>
    <t>Di dời các cột điện vi phạm hành lang giao thông, căng lại hệ thống đường dây hạ áp, thay thế toàn bộ cột điện dây điện tại thông Bồng Sơn</t>
  </si>
  <si>
    <t>- Cải tạo được 1,9km lưới điện ở 8 thôn (trừ thôn Bồng Sơn)</t>
  </si>
  <si>
    <t>- Bổ sung, lắp mới 407 cột điện, cải tạo 1,9km lưới điện</t>
  </si>
  <si>
    <t>Trường mầm non: bổ sung thêm các đồ chơi trẻ em, nâng cấp các hạng mục sân chơi vườn cổ tích, nhà xe, công trình vệ sinh, nhà thường trực
Trường tiểu học: Xây mới 2 tầng trường tiểu học, nhà bảo vệ, nhà xe giáo viên, nhà đa chức năng ( đã triển khai đổ móng)</t>
  </si>
  <si>
    <t xml:space="preserve"> - Trường Mầm non:  Đang xây nhà để xe Giáo viên, Vườn cổ tích, Hoàn thiện nhà thường trực
- Tiểu học: Đã đóng xong cốp pha mái bằng tầng 2, Lát gạch block sân trường (80%)
</t>
  </si>
  <si>
    <t>Đã Hoàn thành xong nhà thường trực</t>
  </si>
  <si>
    <t>Nâng cấp nhà văn hóa xã, bổ sung các phòng chức năng, làm bờ bao mềm, bổ sung cây xanh, các dụng cụ thể thao đơn giản tại khu thể thao xã, xây mới trụ sở 2 tầng (đã triển khai đổ móng)
Hoàn thành 1 nhà văn hóa thôn đang xây mới, nâng cấp 8 nhà văn hóa thôn còn lại, bổ sung các công trình phụ trợ (nhà xe, nhà vệ sinh, trồng cây xanh, hàng rào xanh, ), trồng cây xanh tại sân vận động, nâng cấp 5 khu thể thao thôn</t>
  </si>
  <si>
    <t>- Hoàn thiện phần khung mái che thôn Trung Hòa
- Đỗ móng bờ rào 75m, Đang da trát, Trang bị mua sắm nội thất hội quán, thôn Liên Minh.</t>
  </si>
  <si>
    <t>Chợ</t>
  </si>
  <si>
    <t>Chuyển đổi mô hình quản lý chợ, bổ sung các bảng hiệu nội quy, quy chế xây dựng hệ thống thoát nước, hệ thống cấp điện nước để phục vụ kinh doanh, nâng cấp hạ tầng chợ.</t>
  </si>
  <si>
    <t xml:space="preserve"> Hoàn thiện xây hàng rào, 1 nhà để xe</t>
  </si>
  <si>
    <t>- Đã hoàn thiện nâng cấp xong hệ thống đình chợ, hệ thống hàng rào</t>
  </si>
  <si>
    <t>Nâng cấp 4 nhà</t>
  </si>
  <si>
    <t>Đang triển khai xây dựng mới 1 chính sách (Nguyễn Sỹ Minh thôn Tây Bắc)</t>
  </si>
  <si>
    <t>Còn 3 nhà</t>
  </si>
  <si>
    <t>12,53 triệu đồng/người/năm</t>
  </si>
  <si>
    <t xml:space="preserve"> thu nhập năm 2014, đạt 22,47 triệu đồng/ người/ năm.</t>
  </si>
  <si>
    <t xml:space="preserve"> Bổ sung hồ sơ các mô hình SXKD (4 MH lớn, 6 MH vừa, 18 MH nhỏ). </t>
  </si>
  <si>
    <t>4 MH lớn, 6 MH vừa, 18 MH nhỏ</t>
  </si>
  <si>
    <t>Thành lập mới 2 HTX, 2THT, 1DN</t>
  </si>
  <si>
    <t>3 HTX, 1THT, 1DN</t>
  </si>
  <si>
    <t>Xây mới trạm y tế 2 tầng (đã đổ móng), bổ sung trang thiết bị khám chữa bệnh, chỉnh trang khuôn  viên vườn thuốc nam, bổ sung sổ sách theo dõi theo 10 tiêu chí</t>
  </si>
  <si>
    <t>2 tiêu chí: Y tế, Môi trường</t>
  </si>
  <si>
    <t>2 tiêu chí: Trường học, cơ sở vật chất văn hóa</t>
  </si>
  <si>
    <t>80% so với phương án, dự toán</t>
  </si>
  <si>
    <t>Khu dân cư mẫu thôn Bình Hà: Hoàn thiện NVH, làm hàng rào bao quang NVH 450m, làm cổng NVH, trồng cây xanh tại NVH, giải tỏa hàng lang 3 tuyến đường trục chính, làm mương thoát nước 210m, nâng cấp giếng, làm nhà xe, làm sân bóng chuyền, xây 145m bờ rào xanh, 10 bồn hoa, 8 chậu cảnh, làm 2 tuyến diện chiếu sáng 280m, mua tủ sách, xây nhà vệ sinh, làm sân bóng chuyền</t>
  </si>
  <si>
    <t>20% so với phương án dự toán</t>
  </si>
  <si>
    <t>4/5 thôn còn lại tổ chức rà soát các nội dung theo 10 tiêu chí</t>
  </si>
  <si>
    <t>4/5 thôn còn lại tổ chức rà soát các nội dung theo 10 tiêu chí, triển khai xây NVH thôn, làm hệ thống điện chiếu sáng</t>
  </si>
  <si>
    <t>XXVI</t>
  </si>
  <si>
    <t xml:space="preserve">
Thái 
Yên</t>
  </si>
  <si>
    <t xml:space="preserve"> - Trường mầm non: hoàn thiện đổ đất, xây cổng, tường rào và tiến hành xây dựng nhà học 2 tầng
 -  Trường tiểu học: Lắp cửa, quét vôi, trần nhà giáo dục thể chất;
 - Trường THCS: Xây phần thô và hoàn thiện nhà thư viện, phòng tổ chuyên môn.</t>
  </si>
  <si>
    <t xml:space="preserve"> - Trường mầm non: Đổ đất san mặt bằng
 - Trường THCS: Đã xây xong phần thô tầng 1 nhà thư viện và phòng tổ chuyên môn.
 - Trường Tiểu học: Đang làm cửa nhà giáo dục thể chất.</t>
  </si>
  <si>
    <t xml:space="preserve"> - Đã xây xong phần thô tầng 1 nhà thư viện trường THCS;
 - Đang hoàn thiện phòng giáo dục thể chất trường tiểu học.
 - Đang đổ đất xây dựng trường mầm non giai đoạn 1;
 - Đang làm hồ sơ mở rộng khuôn viên trường tiểu học. </t>
  </si>
  <si>
    <t xml:space="preserve"> - Hoàn thiện phần thô NVH xã để tiến hành lợp mái, trang trí khánh tiết;
 - Hoàn thiện đổ đất và làm hàng rào, trồng cây xanh tại sân vận động xã;
 - Cải tạo nhà truyền thống xã
 - Thôn Bình Định: Khẩn trương xây xong phần thô NVH.
 - Thôn Bình Hà: Hoàn thiện nhà vệ sinh.
 - Thôn Bình Tiến A: Hoàn thiện xây dựng NVH, trang trí khánh tiết
 - Thôn Bình Tiến B: Làm cổng, trang trí khánh tiết
 - Thôn Bình Tân: Hoàn thiện xây dựng NVH, trang trí khánh tiết.
 - Xây dựng 4/5 khu thể thao của 5 thôn đạt chuẩn</t>
  </si>
  <si>
    <t xml:space="preserve"> - NVH xã: Đã hoàn thiện vào da.
 - Sân vận động xã: Đang đổ đất.
 - NVH Bình Định: Đã nhận gạch và đang xây thô.
 - NVH Bình Tiến A: Hoàn thiện xây dốc để chuẩn bị lợp mái
 - NVH Bình Tiến B: Sơn lại cửa và lắp cửa
 - NVH Bình Tân: Đã nhận gạch và đang xây thô.</t>
  </si>
  <si>
    <t xml:space="preserve"> - Đang triển khai xây dựng nhà văn hóa xã: đã hoàn thiện vào da
 - Đang đổ đất nâng cấp sân vận động xã;
- Thôn Bình Định: Đang xây phần thô
 - Thôn Bình Hà: Cơ bản đạt
 - Thôn Bình Tiến A: Chuẩn bị lợp mái.
 - Thôn Bình Tiến B: Cơ bản đạt
 - Thôn Bình Tân: Đang xây phần thô
 - Khu thể thao của 1/5 thôn đã đạt chuẩn.</t>
  </si>
  <si>
    <t xml:space="preserve"> - Hoàn thiện thêm 1 bãi đổ xe.để bố trí sắp xếp xe đúng quy định.
 - Làm thêm lán bán hàng ngoài trời</t>
  </si>
  <si>
    <t>Đã chuyển đổi mô hình quản lý chợ, treo biển hiệu chợ, bố trí cân đối chứng, thiết bị phòng chống cháy, làm mương thoát nước, làm hàng rào, bố trí khu vệ sinh, làm lán bán hàng ngoài trời, đổ đất bãi đổ xe. Có 2 đình chính và 20 kiot</t>
  </si>
  <si>
    <t>Chưa đạt
(95%)</t>
  </si>
  <si>
    <t xml:space="preserve"> - Thành lập BCĐ tính thu nhập BQ năm 2015 để điều tra thu nhập;
 - Bổ sung hợp dồng liên kết của các mô hình kinh tế.</t>
  </si>
  <si>
    <t xml:space="preserve"> - Đã bổ sung hợp đồng liên kết giữa 9 mô hình vừa về TTCN với DN</t>
  </si>
  <si>
    <t xml:space="preserve"> -  Kết quả TNBQ năm 2014 đạt 30,01 triệu đồng/người/năm.
 -  Kết quả có 66 mô hình về TTCN và nông nghiệp;
 - Hướng dẫn các hộ làm hợp đồng liên kết với DN:</t>
  </si>
  <si>
    <t>Bổ sung hồ sơ các DN, HTX, THT</t>
  </si>
  <si>
    <t xml:space="preserve"> - Làm hợp đồng liên kết của HTX chế biến lâm sản;
 - HTX chế biến lâm sản đã được cấp giấy phép kinh doanh</t>
  </si>
  <si>
    <t xml:space="preserve"> - Có 3 THT: THT Máy cày, THT Vì dân, THT Chăn nuôi thu mua chế biến nông sản. Đã hoàn thiện hồ sơ THT;
 - Có Có 2 HTX hoạt động có hiệu quả: HTX Nông nghiệp, HTX Môi trường;
 - Đã tách HTX chợ, kiện toàn HTX Nước sạch, Làm hồ so thành lập HTX chế biến lâm sản;
 - 20 DN hoạt động có hiệu quả</t>
  </si>
  <si>
    <t>Chưa đạt
(90%)</t>
  </si>
  <si>
    <t xml:space="preserve"> - Hoàn thiện rà soát số người tham gia BHYT.
 - Tuyên truyền vận động nhân dân tham gia BHYT;
 - Tiến hành đổ mái và triển khai xây tầng 2 để hoàn thiện</t>
  </si>
  <si>
    <t xml:space="preserve"> - Hoàn thiện rà soát tỷ lệ tham gia BHYT. Kết quả đạt 69,8%
 - Đang đan thép để chuẩn bị đổ bằng tầng 1.</t>
  </si>
  <si>
    <t xml:space="preserve"> - Tỷ lệ người dân tham gia BHYT đạt 62%.
 - Đang tổ chức rà soát số người tham gia BHYT;
 - Đang triển khai xây nhà y tế 2 tầng: đã xây xong phần thô tầng 1, chuẩn bị đổ bằng</t>
  </si>
  <si>
    <t>Chưa đạt
(60%)</t>
  </si>
  <si>
    <t xml:space="preserve"> - Vận động các hộ dân còn lại đấu nối, sử dụng nước sạch.
 - Tuyên truyền vận động các hộ, các chủ phun ra phun ở điểm tập trung.
 - Xây dựng hàng rào bằng dây thép gai và cột bê tông của 3 nghĩa trang, trồng cây xanh tại các nghĩa trang.
 - Tiếp tục hoàn thiện các tuyến mương thoát nước </t>
  </si>
  <si>
    <t xml:space="preserve"> - Đang làm 547 m mương thoát nước trong khu dân cư.
 - Thôn Bình Hà đang triển khai làm hàng rào và trồng cây xanh tại nghĩa trang.</t>
  </si>
  <si>
    <t xml:space="preserve"> - Tỷ lệ nước sạch: 89%, tỷ lệ nước hợp vệ sinh: 100%;
 - 773/773 cơ sở SXKD đã ký cam kết BVMT, 14/14 hộ chăn nuôi có sử dụng bể biogas.
 - Xây dựng 5 điểm phun sơn PU tập trung ở cụm TTCN.
 - Đã được huyện phê duyệt quy hoạch chi tiết nghĩa trang.
 - 1/3 Nghĩa trang đang làm hàng rào bảo vệ và trồng cây xanh.</t>
  </si>
  <si>
    <t>Chưa đạt
(70%)</t>
  </si>
  <si>
    <t>Hệ thống chính trị</t>
  </si>
  <si>
    <t xml:space="preserve"> - Các đồng chí cán bộ đang theo học phải tập trung để hoàn thành khóa học có bằng tốt nghiệp:</t>
  </si>
  <si>
    <t xml:space="preserve"> - 18/22 cán bộ công chức đạt chuẩn.
</t>
  </si>
  <si>
    <t>Chưa đạt
(82%)</t>
  </si>
  <si>
    <t xml:space="preserve">
  11/19 tiêu chí, gồm: Quy hoạch, Giao thông, Thủy lợi, Điện, Bưu điện, Nhà ở dân cư, Hộ nghèo, Tỷ kệ lao động có VLTX, Giáo dục, Văn hóa, An ninh trật tự XH </t>
  </si>
  <si>
    <r>
      <t>7/19 tiêu chí: Trường học, Bưu điện, Hộ nghèo, Tỷ lệ lao động có việc làm thường xuyên, Văn hóa, Giáo dục, An nin</t>
    </r>
    <r>
      <rPr>
        <sz val="12"/>
        <color indexed="8"/>
        <rFont val="¹ÙÅÁÃ¼"/>
        <family val="1"/>
      </rPr>
      <t>h trật tự</t>
    </r>
  </si>
  <si>
    <r>
      <t>12/19 tiêu chí: Quy hoạch, Thuỷ lợi, Điện, Bưu điện, chợ nông thôn, Nhà ở dân cư, Hộ nghèo, Tỷ lệ LĐ có việc làm thườn</t>
    </r>
    <r>
      <rPr>
        <b/>
        <i/>
        <sz val="12"/>
        <rFont val=".VnTime"/>
        <family val="2"/>
      </rPr>
      <t>g xuyên, Giáo dục, Y tế, Văn hoá,  ANTTXH</t>
    </r>
  </si>
  <si>
    <r>
      <t xml:space="preserve">12/19 tiêu chí: Quy hoạch, Thuỷ </t>
    </r>
    <r>
      <rPr>
        <b/>
        <sz val="12"/>
        <rFont val="Arial"/>
        <family val="2"/>
      </rPr>
      <t>lợi, Điện, Bưu điện, chợ nông thôn, Nhà ở dân cư, Hộ nghèo, Tỷ lệ LĐ có việc làm thường xuyên, Giáo dục, Y tế, Văn hoá,  ANTTXH</t>
    </r>
  </si>
  <si>
    <t>1.1. Tỷ lệ km đường trục thôn, xóm được cứng hóa đạt chuẩn theo cấp kỹ thuật của Bộ GTVT</t>
  </si>
  <si>
    <r>
      <t xml:space="preserve">- Từ ngày 24/7/2015 đến 30/7/15 khởi công và đang làm mới thêm 272m/839.4m còn lại, trong đó: </t>
    </r>
    <r>
      <rPr>
        <sz val="10"/>
        <color indexed="8"/>
        <rFont val="Times New Roman"/>
        <family val="1"/>
      </rPr>
      <t xml:space="preserve">
+ Thống Nhất: đã xây xong cống tuyến 728,25m/1081,25m; Giải phóng mặt bằng toàn bộ tuyến 353m/1081,25m còn lại;    </t>
    </r>
    <r>
      <rPr>
        <sz val="10"/>
        <color indexed="10"/>
        <rFont val="Times New Roman"/>
        <family val="1"/>
      </rPr>
      <t xml:space="preserve">
</t>
    </r>
    <r>
      <rPr>
        <sz val="10"/>
        <rFont val="Times New Roman"/>
        <family val="1"/>
      </rPr>
      <t>+ Bùi Xá:đổ bê tông 56m/1144,4m;</t>
    </r>
    <r>
      <rPr>
        <sz val="10"/>
        <color indexed="10"/>
        <rFont val="Times New Roman"/>
        <family val="1"/>
      </rPr>
      <t xml:space="preserve">
</t>
    </r>
    <r>
      <rPr>
        <sz val="10"/>
        <rFont val="Times New Roman"/>
        <family val="1"/>
      </rPr>
      <t>+ Hòa Bình: Làm thêm nền đất      216m/516m;đổ đá 400m/516m;</t>
    </r>
    <r>
      <rPr>
        <sz val="10"/>
        <color indexed="10"/>
        <rFont val="Times New Roman"/>
        <family val="1"/>
      </rPr>
      <t xml:space="preserve">
+ Tuyến trung tâm xã đi Bùi Xá: đổ cấp phối 532,1m/802,1m, đang chuẩn bị lu; đang tiến hành làm thủ tục đền bù giải phóng mặt bằng đoạn còn lại 270m/802,1m; </t>
    </r>
  </si>
  <si>
    <r>
      <t>1.2.Tỷ lệ km đường trục chính nội đồng được cứng hóa, xe</t>
    </r>
    <r>
      <rPr>
        <sz val="11"/>
        <color indexed="8"/>
        <rFont val="Calibri"/>
        <family val="2"/>
      </rPr>
      <t xml:space="preserve"> cơ giới đi lại thuận tiện</t>
    </r>
  </si>
  <si>
    <r>
      <t xml:space="preserve">1.3. Đường trục xã và trục thôn </t>
    </r>
    <r>
      <rPr>
        <sz val="12"/>
        <rFont val="Arial"/>
        <family val="2"/>
      </rPr>
      <t xml:space="preserve">trong khu dân cư có rãnh tiêu thoát nước 2 bên đường </t>
    </r>
  </si>
  <si>
    <r>
      <t>-</t>
    </r>
    <r>
      <rPr>
        <sz val="10"/>
        <rFont val="Times New Roman"/>
        <family val="1"/>
      </rPr>
      <t xml:space="preserve"> Làm thêm được: 418 m:</t>
    </r>
    <r>
      <rPr>
        <sz val="10"/>
        <color indexed="10"/>
        <rFont val="Times New Roman"/>
        <family val="1"/>
      </rPr>
      <t xml:space="preserve">
</t>
    </r>
    <r>
      <rPr>
        <sz val="10"/>
        <color indexed="8"/>
        <rFont val="Times New Roman"/>
        <family val="1"/>
      </rPr>
      <t>+ Thống Nhất: mương thoát nước còn lại 880m, đã xây mới 339 m/880m;</t>
    </r>
    <r>
      <rPr>
        <sz val="10"/>
        <color indexed="10"/>
        <rFont val="Times New Roman"/>
        <family val="1"/>
      </rPr>
      <t xml:space="preserve">
</t>
    </r>
    <r>
      <rPr>
        <sz val="10"/>
        <color indexed="8"/>
        <rFont val="Times New Roman"/>
        <family val="1"/>
      </rPr>
      <t>+ Thôn Ba Giang: 53 m/98m;</t>
    </r>
    <r>
      <rPr>
        <sz val="10"/>
        <color indexed="10"/>
        <rFont val="Times New Roman"/>
        <family val="1"/>
      </rPr>
      <t xml:space="preserve">
</t>
    </r>
    <r>
      <rPr>
        <sz val="10"/>
        <rFont val="Times New Roman"/>
        <family val="1"/>
      </rPr>
      <t>+ Thôn Hòa Bình: mương thoát nước còn lại 250m, đã xây thêm được 26m/250m</t>
    </r>
    <r>
      <rPr>
        <sz val="10"/>
        <color indexed="10"/>
        <rFont val="Times New Roman"/>
        <family val="1"/>
      </rPr>
      <t xml:space="preserve">
</t>
    </r>
  </si>
  <si>
    <r>
      <t>1.4. Đường trục xã có trồng cây bóng mát, khoản</t>
    </r>
    <r>
      <rPr>
        <sz val="11"/>
        <color indexed="60"/>
        <rFont val="Calibri"/>
        <family val="2"/>
      </rPr>
      <t>g cách cây tuỳ loại cây nhưng đảm bảo có khả năng giao tán sau khi cây trưởng thành</t>
    </r>
  </si>
  <si>
    <t>2.1. Tỷ lệ trường học các cấp: mầm non,  tiểu học, THCS có cơ sở vật chất đạt chuẩn quốc gia</t>
  </si>
  <si>
    <r>
      <t>- Trường mầm non: đổ xong cột trụ, được 25/25 cột trụ còn lại, đang tiến hành xây tường.
- Trường cấp 2</t>
    </r>
    <r>
      <rPr>
        <sz val="11"/>
        <color indexed="8"/>
        <rFont val="Calibri"/>
        <family val="2"/>
      </rPr>
      <t xml:space="preserve"> Nguyễn Thiếp: đang làm khung để lợp mái tôn</t>
    </r>
  </si>
  <si>
    <r>
      <t xml:space="preserve">3.1.  </t>
    </r>
    <r>
      <rPr>
        <sz val="10"/>
        <color indexed="8"/>
        <rFont val="Times New Roman"/>
        <family val="1"/>
      </rPr>
      <t>Khu dân cư mẫu Bùi Xá</t>
    </r>
  </si>
  <si>
    <t>3.2. Khu dân cư mẫu Thống Nhất</t>
  </si>
  <si>
    <r>
      <t>11/18 tiêu chí, gồm: Quy hoạch; Điện; Trường học; Bưu điện; Nhà ở dân cư; Hộ nghèo; Tỷ lệ lao động có việc làm thường xuyên; Giáo dục; Y tế; Văn hoá; Hệ thống TC CTXH</t>
    </r>
    <r>
      <rPr>
        <b/>
        <sz val="10"/>
        <rFont val="Times New Roman"/>
        <family val="1"/>
      </rPr>
      <t xml:space="preserve">. </t>
    </r>
  </si>
  <si>
    <r>
      <t xml:space="preserve">+ Đường trục xã:
- Làm mới 2,14 km gồm:
- Làm đường TX 78 1,75 km: Đang chờ UBND tỉnh phê duyệt triển khai, do BQL Dự án Huyện làm chủ đầu tư.
- Đường TX79 0,39 km: Xã đã hoàn thiện nền đường, mặt đường được trường Đại học thủy lợi xi măng tươi.
- Hoàn thiện 3,78km lề đường TX79
- Bổ sung 14 biển báo hiệu.
- Chăm sóc, bổ sung cây xanh tại các tuyến: 200 cây xà cừ.
</t>
    </r>
    <r>
      <rPr>
        <b/>
        <sz val="10"/>
        <rFont val="Times New Roman"/>
        <family val="1"/>
      </rPr>
      <t>+ Đường trục thông:</t>
    </r>
    <r>
      <rPr>
        <sz val="10"/>
        <rFont val="Times New Roman"/>
        <family val="1"/>
      </rPr>
      <t xml:space="preserve">
- Đắp lề đường 1,15km gồm: Yên Quý 0,35km, Minh Lạc 0,5km, Yên Thành 0,3km.
- Khơi thông mương thoát nước 1,2km tại: Yên Quý 0,3km, Minh Lạc 0,3km, Yên Mỹ 0,1km, Yên Giang 0,2km, Hồ Phượng 0,3km
 - Bổ sung biển báo tại 7 tuyến của 7 thôn: 14 biển
</t>
    </r>
    <r>
      <rPr>
        <b/>
        <sz val="10"/>
        <rFont val="Times New Roman"/>
        <family val="1"/>
      </rPr>
      <t xml:space="preserve">+ Đường ngõ xóm:
</t>
    </r>
    <r>
      <rPr>
        <sz val="10"/>
        <rFont val="Times New Roman"/>
        <family val="1"/>
      </rPr>
      <t>- Đắp mở rộng mặt đường đủ 3m chiều dài 25,39km;
- Đắp lề đường 10,28km;
- Khơi thông 10km kênh mương thoát nước.</t>
    </r>
    <r>
      <rPr>
        <b/>
        <sz val="10"/>
        <rFont val="Times New Roman"/>
        <family val="1"/>
      </rPr>
      <t xml:space="preserve">
+ Rảnh thoát nước 2 bên đường trục xã và trục thôn: 
</t>
    </r>
    <r>
      <rPr>
        <sz val="10"/>
        <rFont val="Times New Roman"/>
        <family val="1"/>
      </rPr>
      <t xml:space="preserve">- Nạo vét, khơi thông mương thoát nước 0,9km tại: Đường TX 78: 0,4km, TX 79 0,5km.
</t>
    </r>
  </si>
  <si>
    <r>
      <t>+ Đường ngõ xóm:</t>
    </r>
    <r>
      <rPr>
        <sz val="10"/>
        <rFont val="Times New Roman"/>
        <family val="1"/>
      </rPr>
      <t xml:space="preserve">
- Đắp lề đường: tổng 1,25km/10,28km, trong đó thôn Bình Thọ 1,15km và thôn Yên Quý 0,1km.
- Khơi thông kênh mương thoát nước thôn Bình Thọ 1,15km/10km 
</t>
    </r>
    <r>
      <rPr>
        <b/>
        <sz val="10"/>
        <rFont val="Times New Roman"/>
        <family val="1"/>
      </rPr>
      <t xml:space="preserve">
</t>
    </r>
  </si>
  <si>
    <r>
      <t>+ Đường trục xã: 
- Hoàn thiện 3,78km lề đường TX79
- Bổ sung 14 biển báo hiệu.
Cần
- Làm mới 2,14 km gồm:
- Làm đường TX 78 1,75 km: Đang chờ UBND tỉnh phê duyệt triển khai, do BQL Dự án Huyện làm chủ đầu tư.
- Đường TX79 0,39 km: Xã đã hoàn thiện nền đường, mặt đường được trường Đại học thủy lợi xi măng tươi.
- Chăm sóc, bổ sung cây xanh tại các tuyến: 200 cây xà cừ.</t>
    </r>
    <r>
      <rPr>
        <b/>
        <sz val="10"/>
        <rFont val="Times New Roman"/>
        <family val="1"/>
      </rPr>
      <t xml:space="preserve">
+ Đường trục thôn: </t>
    </r>
    <r>
      <rPr>
        <sz val="10"/>
        <rFont val="Times New Roman"/>
        <family val="1"/>
      </rPr>
      <t xml:space="preserve">
- Đã đắp được 0,35/1,15km lề đường cần hoàn thành 0,8km còn lại tại Minh Lạc 0,5km, Yên Thành 0,3km.
- Đã khơi thông được 0.6/1,2km. Cần khôi thông tiếp 0.6km tại Minh Lạc 0,3km, Yên Mỹ 0,1km, Yên Giang 0,2km.
 - Cần bổ sung biển báo tại 7 tuyến của 7 thôn: 14 biển</t>
    </r>
    <r>
      <rPr>
        <b/>
        <sz val="10"/>
        <rFont val="Times New Roman"/>
        <family val="1"/>
      </rPr>
      <t xml:space="preserve">
+ Đường ngõ xóm: </t>
    </r>
    <r>
      <rPr>
        <sz val="10"/>
        <rFont val="Times New Roman"/>
        <family val="1"/>
      </rPr>
      <t xml:space="preserve">
Đã:
- Đắp lề đường 1,25/10,28 km.
- Khơi thông 1,15km/10km kênh mương thoát nước.
Cần
- Đắp mở rộng mặt đường đủ 3m chiều dài 25,39km;
- Đắp lề đường: 9,03/10,28 km.
- Khơi thông 8,85km/10km kênh mương thoát nước
</t>
    </r>
    <r>
      <rPr>
        <b/>
        <sz val="10"/>
        <rFont val="Times New Roman"/>
        <family val="1"/>
      </rPr>
      <t>+ Rảnh thoát nước 2 bên đường trục xã và trục thôn:</t>
    </r>
    <r>
      <rPr>
        <sz val="10"/>
        <rFont val="Times New Roman"/>
        <family val="1"/>
      </rPr>
      <t xml:space="preserve"> Cần nạo vét, khơi thông mương thoát nước 0,9km tại: Đường TX 78: 0,4km, TX 79 0,5km.
</t>
    </r>
  </si>
  <si>
    <t>7/19 tiêu chí: Điện, Trường học,  Hộ nghèo, Tỷ lệ LĐ có việc làm thường xuyên, Nha o dan cu, Giáo dục, An ninh TTXHh</t>
  </si>
  <si>
    <r>
      <t>- Hoàn thành 5,45 km đường nội đồng (chính sách ximang: 3,95km, dự án: 1,5 km);
- Hoàn thành</t>
    </r>
    <r>
      <rPr>
        <sz val="10"/>
        <color indexed="10"/>
        <rFont val="Times New Roman"/>
        <family val="1"/>
      </rPr>
      <t xml:space="preserve"> </t>
    </r>
    <r>
      <rPr>
        <sz val="10"/>
        <rFont val="Times New Roman"/>
        <family val="1"/>
      </rPr>
      <t>0,35</t>
    </r>
    <r>
      <rPr>
        <sz val="10"/>
        <color indexed="10"/>
        <rFont val="Times New Roman"/>
        <family val="1"/>
      </rPr>
      <t xml:space="preserve"> </t>
    </r>
    <r>
      <rPr>
        <sz val="10"/>
        <color indexed="8"/>
        <rFont val="Times New Roman"/>
        <family val="1"/>
      </rPr>
      <t>k</t>
    </r>
    <r>
      <rPr>
        <sz val="10"/>
        <rFont val="Times New Roman"/>
        <family val="1"/>
      </rPr>
      <t>m đường ngõ xóm.
- Hoàn thành 0,10 km đường trục thôn</t>
    </r>
  </si>
  <si>
    <r>
      <t xml:space="preserve">10/19 tiêu chí:  QH, thủy lợi, điện, chợ, nhà ở dân cư, Hộ nghèo, Tỷ lệ LĐ có việc làm thường xuyên, y </t>
    </r>
    <r>
      <rPr>
        <sz val="10"/>
        <color indexed="8"/>
        <rFont val="Times New Roman"/>
        <family val="1"/>
      </rPr>
      <t>tế, văn hóa, Giáo dục.</t>
    </r>
  </si>
  <si>
    <r>
      <t xml:space="preserve">11/19 tiêu chí:  QH, thủy lợi, điện, chợ, nhà </t>
    </r>
    <r>
      <rPr>
        <b/>
        <sz val="11"/>
        <color indexed="9"/>
        <rFont val="Calibri"/>
        <family val="2"/>
      </rPr>
      <t>ở dân cư, Hộ nghèo, Tỷ lệ LĐ có việc làm thường xuyên, y tế, văn hóa, Giáo dục, Hình thức tổ chức SX</t>
    </r>
  </si>
  <si>
    <t>7/19 tiêu chí:  Bưu điện, Hộ nghèo, Tỷ lệ LĐ có việc làm thường xuyên, Giáo dục, Y tế, Văn hoá, Thủy lợi</t>
  </si>
  <si>
    <t>7/19 tiêu chí: Thủy lợi,  Bưu điện, Hộ nghèo, Tỷ lệ LĐ có việc làm thường xuyên, Giáo dục, Y tế, Văn hoá</t>
  </si>
  <si>
    <r>
      <t xml:space="preserve"> - Nâng cấp, mở rộng đường trục thôn để đạt chuẩn (300/400m): Từ Ngã ba đường Hà quan đến cửa Ông Bình X5, Từ đường trục chính đến trường Mầm non                     
 - </t>
    </r>
    <r>
      <rPr>
        <sz val="10"/>
        <color indexed="10"/>
        <rFont val="Times New Roman"/>
        <family val="1"/>
      </rPr>
      <t>Số lũy kế (Nâng cấp, mở rộng 2,1 Km đường trục thôn (Có hồ sơ nghiệm thu bàn giao đưa vào sử dụng)</t>
    </r>
  </si>
  <si>
    <r>
      <t>7/19 tiêu chí:  Bưu điện, Hộ nghèo, Tỷ lệ lao động có việc làm thường xuyên, Giáo dục, An ninh trật tự xã hội, Quy h</t>
    </r>
    <r>
      <rPr>
        <sz val="10"/>
        <rFont val="Helv"/>
        <family val="2"/>
      </rPr>
      <t>oạch và quản lý quy hoạch</t>
    </r>
  </si>
  <si>
    <t>7/19 tiêu chí:  Bưu điện, Hộ nghèo, Tỷ lệ lao động có việc làm thường xuyên, Giáo dục, An ninh trật tự xã hội, Quy hoạch và quản lý quy hoạch</t>
  </si>
  <si>
    <r>
      <t xml:space="preserve">11/18 tiêu chí:  Quy hoạch, Thủy lợi, Điện; </t>
    </r>
    <r>
      <rPr>
        <sz val="10"/>
        <color indexed="8"/>
        <rFont val="Times New Roman"/>
        <family val="1"/>
      </rPr>
      <t>Bưu điện; Trường học; Giáo dục, Tỷ lệ LĐ có việc làm thường xuyên, Hộ nghèo, Y tế; Văn hóa, An ninh TTXH</t>
    </r>
  </si>
  <si>
    <r>
      <t>11/18 tiêu chí:  Quy hoạch, Thủy lợi, Điện; Bưu điện; Trường học; Giáo dục, Tỷ lệ LĐ có việc làm thường xuyên, Hộ ngh</t>
    </r>
    <r>
      <rPr>
        <sz val="11"/>
        <rFont val="±¼¸²Ã¼"/>
        <family val="3"/>
      </rPr>
      <t>èo, Y tế; Văn hóa, An ninh TTXH</t>
    </r>
  </si>
  <si>
    <r>
      <t xml:space="preserve"> Thu nhập bình quân đầu người/năm </t>
    </r>
    <r>
      <rPr>
        <i/>
        <sz val="10"/>
        <color indexed="8"/>
        <rFont val="Times New Roman"/>
        <family val="1"/>
      </rPr>
      <t>(35 triệu đồng/người/năm)</t>
    </r>
    <r>
      <rPr>
        <sz val="10"/>
        <color indexed="8"/>
        <rFont val="Times New Roman"/>
        <family val="1"/>
      </rPr>
      <t xml:space="preserve"> </t>
    </r>
  </si>
  <si>
    <t>9/18 tiêu chí:  Quy hoạch, Thuỷ Lợi, Bưu điện, Hình thức TCSX, Tỷ lệ lao động có VLTX, Giáo dục, Y tế, Văn hoá, An ninh trật tự</t>
  </si>
  <si>
    <r>
      <t xml:space="preserve">9/18 tiêu chí:  Quy hoạch, Thuỷ </t>
    </r>
    <r>
      <rPr>
        <b/>
        <sz val="12"/>
        <rFont val="Arial"/>
        <family val="2"/>
      </rPr>
      <t>Lợi, Bưu điện, Hình thức TCSX, Tỷ lệ lao động có VLTX, Giáo dục, Y tế, Văn hoá, An ninh trật tự</t>
    </r>
  </si>
  <si>
    <t>12/18 tiêu chí: Quy hoạch; Thuỷ lợi; Điện; Bưu điện; Trường học; Nhà ở dân cư; Hộ nghèo; Tỷ lệ lao động có việc làm thường xuyên; Giáo dục; Y tế; Văn hoá; An ninh trật tự xã hội</t>
  </si>
  <si>
    <r>
      <t xml:space="preserve"> - Phối hợp với Trung tâm nước sạch  tỉnh lấy mẫu nước phân tích  để so sách QCVN 02/2009/BYT</t>
    </r>
    <r>
      <rPr>
        <b/>
        <sz val="10"/>
        <rFont val="Times New Roman"/>
        <family val="1"/>
      </rPr>
      <t>;</t>
    </r>
    <r>
      <rPr>
        <sz val="10"/>
        <rFont val="Times New Roman"/>
        <family val="1"/>
      </rPr>
      <t xml:space="preserve">
 - Cần kiểm tra lại hồ sơ, thường xuyên tuyên truyền để các hộ sản xuất và chăn nuôi thực hiện tốt công tác bảo vệ môi trường.   
 - Vận động các hộ chỉnh trang hàng rào, cổng  ngõ và các công trình vệ sinh.                                    - Hoàn thành và trình UBND huyện phê duyệt quy hoạch chi tiết nghĩa trang Cồn Hôi thôn Thành Yên và Thôn Minh Hòa.
 - Xây dựng nghĩa trang theo quy hoạch (GPMB, bờ rào, mương thoát nước, đường nghĩa trang, cây xanh...);
- Ban hành Quyết quyết định đóng cửa các quyết định đóng cửa các nghĩa trang ngoài quy hoạch.
</t>
    </r>
  </si>
  <si>
    <r>
      <t xml:space="preserve"> - Phối hợp với Trung tâm nước sạch  tỉnh lấy mẫu nước phân tích  để so sách QCVN 02/2009/BYT</t>
    </r>
    <r>
      <rPr>
        <b/>
        <sz val="10"/>
        <rFont val="Times New Roman"/>
        <family val="1"/>
      </rPr>
      <t>;</t>
    </r>
    <r>
      <rPr>
        <sz val="10"/>
        <rFont val="Times New Roman"/>
        <family val="1"/>
      </rPr>
      <t xml:space="preserve">
 - Vận động các hộ chỉnh trang hàng rào, cổng  ngõ và các công trình vệ sinh.            
 - Hoàn thành và trình UBND huyện phê duyệt quy hoạch chi tiết nghĩa trang Cồn Hôi thôn Thành Yên và Thôn Minh Hòa.
 - Xây dựng nghĩa trang theo quy hoạch (GPMB, bờ rào, mương thoát nước, đường nghĩa trang, cây xanh...);
 - Ban hành Quyết quyết định đóng cửa các quyết định đóng cửa các nghĩa trang ngoài quy hoạch.
</t>
    </r>
  </si>
  <si>
    <r>
      <t>12/19 tiêu chí: Thủy lợi, điện, Trường học; hộ nghèo, Bưu điện, Văn hóa, Tỷ lệ lao động có việc làm thường xuyên, Giáo dục, Y tế, hệ thống tổ chức chính trị xã hội, An ninh trật tự xã hội , Nha</t>
    </r>
    <r>
      <rPr>
        <sz val="12"/>
        <rFont val="바탕체"/>
        <family val="1"/>
      </rPr>
      <t>̀ ở dân cư</t>
    </r>
  </si>
  <si>
    <r>
      <t>12 TC: - Quy hoạch, Thủy lợi, Đi</t>
    </r>
    <r>
      <rPr>
        <sz val="10"/>
        <rFont val="VnTimes"/>
        <family val="0"/>
      </rPr>
      <t>ện, Trường học, Bưu điện, Nhà ở, Hộ nghèo, Tỷ lệ LĐ có việc làm thường xuyên, HTTC sản xuất, Giáo dục, Y tế, An ninh TTXH.</t>
    </r>
  </si>
  <si>
    <r>
      <t>12 TC: - Quy hoạch, Thủy lợi, Điện, Trường học, Bưu điện, Nhà ở, Hộ nghèo, Tỷ lệ LĐ có việc làm thường xuyên, H</t>
    </r>
    <r>
      <rPr>
        <sz val="11"/>
        <rFont val="‚l‚r ‚oƒSƒVƒbƒN"/>
        <family val="3"/>
      </rPr>
      <t>TTC sản xuất, Giáo dục, Y tế, An ninh TTXH.</t>
    </r>
  </si>
  <si>
    <r>
      <t xml:space="preserve">10/18 tiêu chí:  Quy hoạch, Thủy lợi, Điện, </t>
    </r>
    <r>
      <rPr>
        <sz val="10"/>
        <rFont val=" "/>
        <family val="1"/>
      </rPr>
      <t>Trường học, Bưu điện, Hộ nghèo, Tỷ lệ lao động có việc làm thường xuyên, Giáo dục, Y tế, An ninh trật tự xã hội.</t>
    </r>
  </si>
  <si>
    <t>10/18 tiêu chí:  Quy hoạch, Thủy lợi, Điện, Trường học, Bưu điện, Hộ nghèo, Tỷ lệ lao động có việc làm thường xuyên, Giáo dục, Y tế, An ninh trật tự xã hội.</t>
  </si>
  <si>
    <r>
      <t xml:space="preserve">12/19 tiêu chí: Quy hoạch, Thuỷ lợi, Điện, Bưu điện, chợ nông thôn, Nhà ở dân cư, Hộ </t>
    </r>
    <r>
      <rPr>
        <b/>
        <u val="single"/>
        <sz val="11"/>
        <color indexed="8"/>
        <rFont val=".VnBook-AntiquaH"/>
        <family val="2"/>
      </rPr>
      <t>nghèo, Tỷ lệ LĐ có việc làm thường xuyên, Giáo dục, Y tế, Văn hoá,  ANTTXH</t>
    </r>
  </si>
  <si>
    <r>
      <t xml:space="preserve">12/19 tiêu chí: Quy hoạch, Thuỷ lợi, Điện, Bưu điện, chợ nông thôn, Nhà ở dân cư, Hộ </t>
    </r>
    <r>
      <rPr>
        <sz val="11"/>
        <rFont val="Times New Roman"/>
        <family val="0"/>
      </rPr>
      <t>nghèo, Tỷ lệ LĐ có việc làm thường xuyên, Giáo dục, Y tế, Văn hoá,  ANTTXH</t>
    </r>
  </si>
  <si>
    <r>
      <t>Gồm 18 tiêu chí: Quy hoạch, Thuỷ lợi, Điện, Bưu điện, Chợ nông thôn, Nhà ở dân cư, Hộ nghèo, Tỷ lệ LĐ có việc làm thường xuyên, Giáo dục, Y tế, Văn hoá,  ANTTXH, Giao thông, Trường học, cơ sở VC văn hóa; Thu nhập; Hình thức tổ chức SX; Hệ thống Tổ chức chính trị xã hội vững mạnh.</t>
    </r>
  </si>
  <si>
    <r>
      <t>Gồm 18 tiêu chí: Quy hoạch, Thuỷ lợi, Điện, Bưu điện, Chợ nông thôn, Nhà ở dân cư, Hộ nghèo, Tỷ lệ LĐ có việc làm thư</t>
    </r>
    <r>
      <rPr>
        <sz val="11"/>
        <color indexed="8"/>
        <rFont val="Times New Roman"/>
        <family val="1"/>
      </rPr>
      <t>ờng xuyên, Giáo dục, Y tế, Văn hoá,  ANTTXH, Giao thông, Trường học, cơ sở VC văn hóa; Thu nhập; Hình thức tổ chức SX; Hệ thống Tổ chức chính trị xã hội vững mạnh.</t>
    </r>
  </si>
  <si>
    <r>
      <t xml:space="preserve"> 11/18 TC: Quy hoạch, Điện, Trường học, Bưu điện, Nhà ở dân cư, Hộ nghèo, Tỷ lệ lao động có việc làm thường xuyên, Giáo dục, Y tế, Văn hóa, Hệ thống tổ chức chính trị xã hội.</t>
    </r>
  </si>
  <si>
    <r>
      <t xml:space="preserve"> 11/18 TC: Quy hoạch, Điện, Trườ</t>
    </r>
    <r>
      <rPr>
        <sz val="11"/>
        <rFont val="Helv"/>
        <family val="2"/>
      </rPr>
      <t>ng học, Bưu điện, Nhà ở dân cư, Hộ nghèo, Tỷ lệ lao động có việc làm thường xuyên, Giáo dục, Y tế, Văn hóa, Hệ thống tổ chức chính trị xã hội.</t>
    </r>
  </si>
  <si>
    <r>
      <t>7/18 TC: Giao thông; Thuỷ lợi; Cơ sở vật chấ</t>
    </r>
    <r>
      <rPr>
        <sz val="11"/>
        <color indexed="8"/>
        <rFont val="Times New Roman"/>
        <family val="1"/>
      </rPr>
      <t>t văn hoá; Thu nhập; Hình thức tổ chức sản xuất; Môi trường; ANTTXH</t>
    </r>
  </si>
  <si>
    <r>
      <t>7/18 TC: Giao thông; Thuỷ lợi; Cơ sở vật chất văn hoá; Thu nhập; Hình thức tổ chức sản xuất; Môi trường; ANTTX</t>
    </r>
  </si>
  <si>
    <t>- Thực hiện KHHGĐ
- Xây nhà 2 tầng 12 phòng (10 phòng làm việc, 2 phòng vệ sinh) Trạm y tế: Diện tích 300m2
- Mua sắm trang thiết bị để đảm bảo làm việc
- Hố đốt rác
- Khuôn viên vườn thuốc Trạm y tế</t>
  </si>
  <si>
    <t>Khởi công xây trạm y tế</t>
  </si>
  <si>
    <t>- Tuyên truyền, vận động kế hoạch hóa gia đình, không sinh con thứ 3. Tỷ lệ sinh con thư 3 đạt 11%
- Vận động người dân tham gia BHYT đầy đủ. Điểu tra tỷ lệ người dân tham gia BHYT đạt 74%
- Khởi công xây trạm y tế</t>
  </si>
  <si>
    <t>Tuyên truyền người dân xây dựng giếng, nhà vệ sinh, chuồng trại chăn nuôi đảm bảo hợp vệ sinh</t>
  </si>
  <si>
    <t>- Trường tiểu học: nhà bán trú khối lượng xây dựng tăng thêm 5%;
- Trường THCS: xây dựng nhà 2 tầng, bộ môn khối lượng tăng thêm 5%</t>
  </si>
  <si>
    <t>- Trường tiểu học:
+ Xây dựng 01 nhà thể thao: khối lượng đạt 75%;
+ Xây dựng nhà bán trú: khối lượng đạt 50%; 
+ Xây dựng cổng trường và nhà bảo vệ: khối lượng đạt 70%
- Trường THCS:
+ Xây dựng 01 nhà 2 tầng bộ môn khối lượng đạt 55%</t>
  </si>
  <si>
    <t>- Mở rộng 1,85km đường trục xã từ mặt đường 3m lên 3,5 m; Đắp lề đường 1 km đường trục thôn, 2 km đường ngõ xóm, lắp biển báo trọng tải tại các tuyến đường trục xã, biển chỉ dẫn tại cổng xã</t>
  </si>
  <si>
    <t>- Làm mặt bằng các tuyến đường trục xã mở mặt bê tông từ 3m lên 3,5m</t>
  </si>
  <si>
    <t>- 91% đường trục xã đạt chuẩn, 76% đường trục thôn đạt chuẩn, 73% đường ngõ xóm đạt chuẩn, 70% đường nội đồng đạt chuẩn, 70% đường trục xã và trục thôn có rãnh thoát nước, 80% đường trục xã có cây bóng mát</t>
  </si>
  <si>
    <t>- Hoàn thành việc giải phóng mặt bằng và đổ đáy 200m kênh mương tại xóm 2.</t>
  </si>
  <si>
    <t>- Sẻ phát được thêm 10km hành lang an toàn lưới điện;
- Thay thế được 04 hộ có dường dây điện sau công tơ</t>
  </si>
  <si>
    <t>- Hoàn thành thay thế 54 cột điện và kéo được 4295/4295m đường dây điện; 
- Sẻ phát được 10/20km hàng lang sau an toàn lưới điện;
- Thay thế được 04 hộ sau công tơ (Cần thay thế thêm 196 hộ đường dây sau công tơ không đảm bảo)</t>
  </si>
  <si>
    <t>-  Xây dựng trụ sở trạm y tế, khối lượng xây dựng tăng thêm 5%</t>
  </si>
  <si>
    <t>- Xây dựng trụ sở trạm y tế, khối lượng đạt 55%</t>
  </si>
  <si>
    <t>Xóa 05 nhà ở trong đó có 02 nhà thuộc diện chính sách theo QĐ 22, 03 nhà theo QĐ 67</t>
  </si>
  <si>
    <t xml:space="preserve">- Triển khai làm nền và móng 05 nhà ở </t>
  </si>
  <si>
    <t>- Triển khai làm nền và móng 05 nhà ở; 
- 87% nhà đạt chuẩn theo tiêu chuẩn Bộ Xây dựng</t>
  </si>
  <si>
    <t>Đăng ký 7 thôn đạt chuẩn Làng văn hóa (1,4, 5, 8,9, 10,11)  trong năm 2015. Phấn đấu đến hết năm 2015 có 8/11 thôn đạt tiêu chuẩn Làng văn hóa.</t>
  </si>
  <si>
    <t>Hoàn thiện hồ sơ công nhận làng văn hóa cho 07 thôn: 1,4, 5, 8,9, 10,11</t>
  </si>
  <si>
    <t>Có 4 xóm đạt tiêu chuẩn làng văn hóa</t>
  </si>
  <si>
    <t>Đã hoàn thiện hồ sơ hiện nay nhà thầu đang triển khai thi công 1,4km mương thoát nước 02 bên đường trục xã, thôn</t>
  </si>
  <si>
    <t>Đang triển khai đổ 0,5 km còn lại (đổ thêm được 0,250km)</t>
  </si>
  <si>
    <t>đã đạt 6,261/8,157 km đạt chuẩn</t>
  </si>
  <si>
    <t>Đã hoàn thiện phần đào móng</t>
  </si>
  <si>
    <t>Đang triển khai làm mới sân bóng chuyền</t>
  </si>
  <si>
    <t>Đang rải đá 4x6 làm sân bóng chuyền được 30%</t>
  </si>
  <si>
    <t>Đang hoàn thiện làm hàng rào bằng cọc BT,rào ống thép được 90% công việc</t>
  </si>
  <si>
    <t>Đang tập kế vật liệu XD bồn hoa của nhà VH thôn 3; đã hoàn thành đường vào hội quán dài 25m (thôn 3) Thôn 2 đã hoàn thành lát gạch bloc từ đường vào hội quán dài 22m; thôn 1 đang hoàn thiện đổ BT đường vào hội quán 50/100m</t>
  </si>
  <si>
    <t>Đã hoàn thiện hàng rào cộc BT  rào thép gai 04 hộ; 04 hộ đang triển khai đào mống; đổ cộc BT</t>
  </si>
  <si>
    <t>Đến nay đã có 376/457 nhà đạt chuẩn theo bộ XD</t>
  </si>
  <si>
    <t>Đã hoàn thiện hồ sơ HTX môi trường; đang trình cấp có thẩm quyền phê duyệt</t>
  </si>
  <si>
    <t>đã có 5/5HTX đang hoàn thiện hồ sơ các HTX</t>
  </si>
  <si>
    <t>Đang hoàn thiện hồ sơ THT;  hiện nay THT đã làm việc với công ty giống để cung ứng cây giống (cam; chanh); Đang làm hồ sơ để thành lập THT chăn nuôi thỏ (12 hộ)</t>
  </si>
  <si>
    <t>Xã đã đi kiểm tra các hộ đăng ký chăn nuôi thỏ làm chuồng theo mẫu thiết kế để huyện về kiểm tra nghiệm thu</t>
  </si>
  <si>
    <t>Xã đã làm việc với C ty cao su; hiện nay đang làm các thủ tục hồ sơ gửi vào tỉnh để xin cấp đất</t>
  </si>
  <si>
    <t>Xã đã quy hoạch 01 bãi trung chuyển rác với quy mô 02ha; xã đã làm việc với đơn vị nhà thầu về thiết kế; quy hoạch dự toán</t>
  </si>
  <si>
    <t>Toàn xã đã ra quân phát sẽ cây cối; quyết dọn vệ sinh đường làng ngõ xóm được 9,5/10km</t>
  </si>
  <si>
    <t>Đã hoàn thiện hồ sơ đang trình huyện phê duyệt</t>
  </si>
  <si>
    <t>Đã thành lập 01 HTX môi trường, đang trình các phòng chuyên môn huyện phê duyệt các thủ tục hồ sơ</t>
  </si>
  <si>
    <t>Triển khai làm 2km đường trục xã</t>
  </si>
  <si>
    <t>Tiếp tục xây nhà thiết bị trường tiểu học; xây 3 nhà bảo vệ/ 3 trường (mầm non, tiểu học, THCS).</t>
  </si>
  <si>
    <t xml:space="preserve">Đổ xong trụ và tiến hành xây tường nhà văn hóa
</t>
  </si>
  <si>
    <t>Chỉnh trang 2 nhà ở.</t>
  </si>
  <si>
    <t>Xây dựn 2 mô hình chăn nuôi tại thôn Yên Du, Bình Phong; 01 mô hình tròng trọt tại thôn Bình phong.</t>
  </si>
  <si>
    <t>Vận động mua thêm 3 thẻ BHYT</t>
  </si>
  <si>
    <t xml:space="preserve"> Tiếp tục phúc tra 4 thôn (Quang Thành, Cao Phong, Thanh Bình và Tân Hưng) để công nhận “Thôn văn hóa”.</t>
  </si>
  <si>
    <t>Xã Ích Hậu</t>
  </si>
  <si>
    <t>Làm mới 91m đường ngõ xóm tại thôn Ích Mỹ;
- Làm mới 200m đường trục chính nội đồng tại thôn Phù Ích (150m), thôn Thống Nhất (50m); 
- Chỉnh trang 150m mương thoát nước (làm mới nắp đậy) tại thôn Thống Nhất</t>
  </si>
  <si>
    <t xml:space="preserve">- Đường trục thôn: Kiên cố được  0,232/0,346km (đạt 67%) luỹ kế đến nay 3,795/5,595 km ; 
-  Đường ngõ xóm: Kiên cố 2,258/2,6km (đạt 87%) luỹ kế đến nay kiên cố được 11,720/15,579 km;
- Đường nội đồng: Kiên cố được 3,365/2,825km (đạt 119%), luỹ kế đến nay 11,921/17,083 km 
- Số km mương đạt chuẩn  3,404/5,595 km; Hoàn thành chỉnh trang 1450/1450m mương thoát nước (làm mới nắp đậy);
- Trồng được 700/1500 cây tại các tuyến đường trục thôn </t>
  </si>
  <si>
    <t>+ 0 tiêu chí</t>
  </si>
  <si>
    <t xml:space="preserve">Bổ sung đầu sách nhà văn hoá </t>
  </si>
  <si>
    <t xml:space="preserve">Khởi công nhà hộ Lê Văn Quân thôn Thống Nhất  </t>
  </si>
  <si>
    <t xml:space="preserve"> Hoàn thành 24 nhà thuộc diện chính sách theo QĐ 22, 7 nhà hộ nghèo, còn 01 nhà đang xây dựng</t>
  </si>
  <si>
    <t>- Chỉnh trang 150m mương thoát nước (làm nắp đậy mương)</t>
  </si>
  <si>
    <t xml:space="preserve"> -  Khảo sát tình hình sử dụng nước sạch hợp vệ sinh; 
- Hoàn thành việc chính trang mương thoát nước 1450/1450m đường trục thôn, ngõ xóm (làm nắp đậy); 
- Di dời, chỉnh trang 206/273 hộ có công trình vệ sinh, chuồng trại bất hợp lý</t>
  </si>
  <si>
    <t>Mưa không thể triển khai</t>
  </si>
  <si>
    <t>Triển khai các công việc để làm Nhà truyền thống và phòng Thư viện</t>
  </si>
  <si>
    <t>Hoàn thiện xong gia trát NVH</t>
  </si>
  <si>
    <t xml:space="preserve">Đã xây và đã hoàn thiện NVH, đã xây hàng rào </t>
  </si>
  <si>
    <t>Láng nền và sơn trong nhà</t>
  </si>
  <si>
    <t>Đã xây và hoàn thiện NVH</t>
  </si>
  <si>
    <t>Lát nền và sơn hoàn thiện</t>
  </si>
  <si>
    <t xml:space="preserve">Đã xây và hoàn thiện NVH, đã xây hàng rào </t>
  </si>
  <si>
    <t>Hoàn thiện 30m mương thoát nước còn lại ThônTrung Nam</t>
  </si>
  <si>
    <t xml:space="preserve">478m mương thoát nước thải
</t>
  </si>
  <si>
    <t xml:space="preserve"> Nhà ăn bán trú trườn tiểu học: Hoàn thành phần gia trát, lát gạch nền, vôi ve.</t>
  </si>
  <si>
    <t xml:space="preserve">  + Thôn Trung Tiến (Khu dân cư mẫu):
Đỗ thêm 280 m3 cát.
Làm hàng rào xanh: Giăng 100m giây thép gai tại Nhà văn hóa thôn.  
Treo 03 biển "Gia đình văn hóa"; "Làng Văn hóa"; "Quy chế dân chủ cơ sở".
+ Thôn Trung Nam
Treo 03 biển "Gia đình văn hóa"; "Làng Văn hóa"; "Quy chế dân chủ cơ sở" tại Nhà Văn hóa thôn.
Xây 04 bồn cây trong Nhà văn hóa thôn.
Đỗ 10m nắp mương thoát nước Nhà văn hóa thôn.
Trồng 15m cây xanh phía cổng chính Nhà văn hóa thôn.
Bổ sung 8 bàn trong Nhà văn hóa thôn.
Sửa lại ban công nhà văn hóa thôn: lắp thêm 2 tấm che 2 bên ban công
Hoàn thiện nâng cấp sân bóng chuyền: đã đổ xong thêm 20m2 bê tông.
+ Thôn Trung Bắc:
Treo 03 biển "Gia đình văn hóa"; "Làng Văn hóa"; "Quy chế dân chủ cơ sở" tại Nhà Văn hóa thôn.
Bổ sung hệ thống loa máy, lắp ri đô trong Nhà văn hóa.
+ Thôn Trung Khánh:
Treo 03 biển "Gia đình văn hóa"; "Làng Văn hóa"; "Quy chế dân chủ cơ sở" tại Nhà Văn hóa thôn.
+ Thôn Trung Đông:
Treo 01 biển "Quy chế dân chủ cơ sở" tại Nhà Văn hóa thôn.
Trần 100m2 Nhà văn hóa thôn.
</t>
  </si>
  <si>
    <t xml:space="preserve">
</t>
  </si>
  <si>
    <t>MH lớn: xây dựng 01 MH lớn và 01 MH vừa</t>
  </si>
  <si>
    <r>
      <t>Đổ 350 m</t>
    </r>
    <r>
      <rPr>
        <vertAlign val="superscript"/>
        <sz val="10"/>
        <rFont val="Times New Roman"/>
        <family val="1"/>
      </rPr>
      <t xml:space="preserve">3 </t>
    </r>
    <r>
      <rPr>
        <sz val="10"/>
        <rFont val="Times New Roman"/>
        <family val="1"/>
      </rPr>
      <t>cát san lấp mặt bằng xây dựng Mô hình quy mô lớn nuôi trên 100 con/lứa Nuôi bò chất lượng cao.</t>
    </r>
  </si>
  <si>
    <t>Tỷ lệ lao động có việc làm thường xuyên</t>
  </si>
  <si>
    <t>Tổ chức tập huấn Điều tra lao động việc làm năm 2015 cho các thành viên điều tra viên của 5 đơn vị thôn xóm.</t>
  </si>
  <si>
    <t>Tỷ lệ lao động qua đào tạo</t>
  </si>
  <si>
    <t>Tổ chức tập huấn Điều tra lao động qua đào tạo năm 2015 cho các thành viên điều tra viên của 5 đơn vị thôn xóm.</t>
  </si>
  <si>
    <t xml:space="preserve"> - Lập phương án và dự toán tiến hành tu sửa, bảo dưỡng 2 km đường trục xã (tuyến từ nhà anh Bé nghĩa đi thôn Thành Sơn và tuyến từ nhà Tân Bình đến nhà Ông Hạo) đã xuống cấp  trình thẩm định, phê duyệt trong tháng 6 
 - Tiến hành xây dựng 0,86 km tại thôn Thanh Văn. Thực hiện thêm 0,55 km tại thôn Thanh Văn; 0,2 km thôn Thành Hải 0,35 km. 
 - Hoàn thành thi công các tuyến sau: 
 + Tuyến từ nhà anh Thống đến ao ông Thanh 460 m thôn Thành Sơn;
 + Tuyến Cầu Vẹo đi vùng SX rau công nghệ cao 902 m;
 - Tuyến đông Đồng rống đến trại ông Thắng 680 m;
 - Tuyến ông Hạo đi Lòi Xanh 850 m;
 - Tuyến cựa anh Báo đi  Phụ Lão 359 m;
 - Tuyến cồn Phụ Lão đến đường đi bãi rác 850 m.
 - Làm rãnh thoát nước đường giao thông trong khu dân cư với chiều dài 8,6 km.
 - Bổ sung đảm bảo đủ số lượng theo quy định, dự kiến trồng bổ sung trong tháng 8,9.</t>
  </si>
  <si>
    <t xml:space="preserve">  - Đổ đất nền đường các tuyến đường trục nội đồng sau:
 + Tuyến Đồng Rống đến trại ông Thắng 680 m thôn Thành Phú.
 + Tuyến từ vườn Cổ Lão đến đường đi bãi rác 800m. 
 + Tuyến ngõ anh Báo đi cồn Phụ Lão 359 m thôn Thành Văn.
 - Đẩy nhanh tiến độ thi công xây dựng 0,29 km tại thôn Thanh Văn.</t>
  </si>
  <si>
    <t xml:space="preserve"> - Tu sửa, bảo dưỡng 3,7 km đường trục xã;
 - Đẩy nhanh tiến độ thi công xây dựng 0,29 km đường trục thôn tại thôn Thanh Văn; 
 - Thực hiện thêm 0,35km tại thôn Thành Hải; 
 - Đẩy nhanh tiến độ thi công 1,861 km đường trục chính nội đồng. Cần cứng hóa ít nhất thêm 2,639km;
 - Làm rãnh thoát nước đường giao thông trong khu dân cư với chiều dài 8,6 km;
 - Trồng bổ sung cây bóng mát dọc đường trục xã, thôn (20%);
 - Vệ sinh đường làng ngõ xóm, đắp bù phụ lề đường còn thiếu.</t>
  </si>
  <si>
    <t xml:space="preserve"> 10 tiêu chí</t>
  </si>
  <si>
    <t xml:space="preserve"> Không</t>
  </si>
  <si>
    <t xml:space="preserve"> - Cần bổ sung Báo cáo kế hoạch sử dụng, quản lý điều tiết nước phục vụ sản xuất hàng năm của HTX hoàn thành trong tháng 7/2015.  
 - Cần kiên cố ít nhất 1,5km mương cứng hóa
 - Hiện đã hoàn thành hồ sơ, đang thi công 1,88 km theo chương trình hỗ trợ xi măng và 0,39 km theo dự án (đã lập hồ sơ và triển khai) </t>
  </si>
  <si>
    <t xml:space="preserve"> -  Đã hoàn thành 0,06 km kênh mương tuyến từ đương 106 đi Đồng kỵ.
 - Khởi công tuyến Đồng Rống 902m. </t>
  </si>
  <si>
    <t xml:space="preserve"> - Cần kiên cố hóa kênh mương do xã quản lý cố ít nhất 1,41 km mương cứng hóa. 
</t>
  </si>
  <si>
    <t>Cơ sở vật chất Văn hóa</t>
  </si>
  <si>
    <t xml:space="preserve"> - Nhà văn hoá xã: 
 + Chỉnh trang lại nhà văn hóa, bổ sung thêm thiết chế (ghế ngồi, khánh tiết trong nhà văn hoá).
 + Bổ sung trang thiết bị của 5 phòng chức năng  (máy tính, các đầu sách, dụng cụ thể thao, văn nghệ, bàn ghế làm việc).
 - Đối với khu thể thao xã: Đẩy nhanh tiến độ hoàn thành hàng rào khuôn viên và trồng cây xanh.
  - Nhà văn hóa thôn:
  + Đẩy nhanh tiến độ hoàn thành 4 nhà văn hóa thôn đó là Thôn Thành Long, Thôn Thành Hải, thôn Minh Hòa, Thôn Hương Hòa).
 + Tiến hành làm nhà vệ sinh và các công trình phụ trợ của 7 thôn đó là thôn Thành Hải, Minh Hòa, Hương Hòa, Thành Long, Thành Vân, Thanh Văn và Thành Sơn)
 + Tiến hành mua trang thiết bị: bàn ghế, tủ sách, phông màn ở 9 nhà văn hóa thôn.
 + Các thôn còn lại tiến hành xây dựng khuôn viên khu thể thao thôn. 
 + 6 thôn tiến hành làm bồn hoa cây cảnh.
 + 10/10 thôn tiếp tục phủ xanh hàng rào xanh.
</t>
  </si>
  <si>
    <t xml:space="preserve"> - Khu thể thao xã : xây móng bao, dựng cột bê tông, khởi công xây nhà vệ sinh.
 - Nhà văn hóa thôn: hoàn thành nhà văn hóa và các công trình phụ trợ thôn Thành Long.</t>
  </si>
  <si>
    <t xml:space="preserve"> - Nhà văn hoá xã: 
 + Chỉnh trang lại nhà văn hóa, bổ sung thêm thiết chế (ghế ngồi, khánh tiết trong nhà văn hoá).
 + Bổ sung trang thiết bị của 5 phòng chức năng  (máy tính, các đầu sách, dụng cụ thể thao, văn nghệ, bàn ghế làm việc).
 - Đối với khu thể thao xã: Đẩy nhanh tiến độ hoàn thành hàng rào khuôn viên và trồng cây xanh.
 - Nhà văn hóa thôn:
 + Đẩy nhanh tiến độ hoàn thành 3 nhà văn hóa thôn đó là Thôn thôn Thành Hải, thôn Minh Hòa, Thôn Hương Hòa).
 + Tiến hành làm nhà vệ sinh và các công trình phụ trợ của 6 thôn đó là thôn Thành Hải, Minh Hòa, Hương Hòa, Thành Vân, Thanh Văn và Thành Sơn)
 + Tiến hành mua trang thiết bị: bàn ghế, tủ sách, phông màn ở 9 nhà văn hóa thôn.
 + Các thôn còn lại tiến hành xây dựng khuôn viên khu thể thao thôn. 
 + 6 thôn tiến hành làm bồn hoa cây cảnh.
 + 10/10 thôn tiếp tục phủ xanh hàng rào xanh.
</t>
  </si>
  <si>
    <t xml:space="preserve"> - Làm tờ trình xin chủ trương, ý kiến của MTTQ huyện xem xét ưu tiên nguồn lực thực hiện đối với các nhà chính sách. Ứng kinh phí hỗ trợ theo Quyết định 22 để các hộ triển khai thị công kịp thời hoàn thành trước 30/9.</t>
  </si>
  <si>
    <t xml:space="preserve"> - khởi công xây dựng nhà theo QĐ 22 cho gia đình bà Trần Thị Thanh ở thôn Thành Yên và sửa chữa nhà cho hộ ông Phan Xuân Phương thôn Hương Hòa.</t>
  </si>
  <si>
    <t xml:space="preserve"> - Hoàn thiện 3 nhà theo QĐ 22</t>
  </si>
  <si>
    <t xml:space="preserve"> - Giải phóng mặt bằng, san ủi đường vào nghĩa trang;
 - Khởi công xây dựng điểm tập kết trung chuyển rác thải;
 - Tổ chức ra quân vệ sinh môi trường trên địa bàn toàn xã; 
 - Đã kiểm tra lại hồ sơ và vận động thêm 7 hộ chăn nuôi lập đề án bảo vệ môi trường đơn giản.</t>
  </si>
  <si>
    <t>Xuân Phổ</t>
  </si>
  <si>
    <r>
      <t xml:space="preserve">9/19 tiêu chí:  Quy hoạch; Bưu điện ; Giáo dục; Văn hóa; Tỷ lệ LĐ có việc làm thường xuyên; </t>
    </r>
    <r>
      <rPr>
        <b/>
        <sz val="10"/>
        <color indexed="63"/>
        <rFont val="Times New Roman"/>
        <family val="1"/>
      </rPr>
      <t xml:space="preserve"> Hệ thống chính trị xã hội;</t>
    </r>
    <r>
      <rPr>
        <b/>
        <sz val="10"/>
        <rFont val="Times New Roman"/>
        <family val="1"/>
      </rPr>
      <t xml:space="preserve">  An ninh TTXH;</t>
    </r>
    <r>
      <rPr>
        <b/>
        <sz val="10"/>
        <color indexed="63"/>
        <rFont val="Times New Roman"/>
        <family val="1"/>
      </rPr>
      <t xml:space="preserve"> Nhà ở dân cư; Hình thức tổ chức sản xuất.</t>
    </r>
  </si>
  <si>
    <t>7 TC: Quy hoạch, Hộ nghèo, Tỷ lệ LĐCVLTX, Nhà ở dân cư,Chợ, Giáo dục, An ninh TTXH</t>
  </si>
  <si>
    <r>
      <t>10/19 tiêu chí:  QH, thủy lợi, điện, chợ, nhà ở dân cư, Hộ nghèo, Tỷ lệ LĐ có việc làm thường xuyên</t>
    </r>
    <r>
      <rPr>
        <sz val="11"/>
        <rFont val="Helv"/>
        <family val="2"/>
      </rPr>
      <t xml:space="preserve">, y tế, văn hóa, Giáo dục, </t>
    </r>
  </si>
  <si>
    <t>9 TC: Quy hoạch; Bưu điện; Giáo dục; Văn hóa; An ninh trật tự xã hội; Tỷ lệ lao động có việc làm thường xuyên; Hệ thống chính trị xã hội; Nhà ở dân cư; Hình thức tổ chức sản xuất.</t>
  </si>
</sst>
</file>

<file path=xl/styles.xml><?xml version="1.0" encoding="utf-8"?>
<styleSheet xmlns="http://schemas.openxmlformats.org/spreadsheetml/2006/main">
  <numFmts count="1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00"/>
    <numFmt numFmtId="168" formatCode="0.0"/>
    <numFmt numFmtId="169" formatCode="0.00000"/>
    <numFmt numFmtId="170" formatCode="0.000"/>
    <numFmt numFmtId="171" formatCode="_-* #,##0\ _₫_-;\-* #,##0\ _₫_-;_-* &quot;-&quot;\ _₫_-;_-@_-"/>
    <numFmt numFmtId="172" formatCode="_-* #,##0.00\ _₫_-;\-* #,##0.00\ _₫_-;_-* &quot;-&quot;??\ _₫_-;_-@_-"/>
    <numFmt numFmtId="173" formatCode="00.000"/>
    <numFmt numFmtId="174" formatCode="&quot;?&quot;#,##0;&quot;?&quot;\-#,##0"/>
    <numFmt numFmtId="175" formatCode="_-* #,##0_-;\-* #,##0_-;_-* &quot;-&quot;_-;_-@_-"/>
    <numFmt numFmtId="176" formatCode="&quot;$&quot;#,##0;[Red]\-&quot;$&quot;#,##0"/>
    <numFmt numFmtId="177" formatCode="&quot;\&quot;#,##0.00;[Red]&quot;\&quot;\-#,##0.00"/>
    <numFmt numFmtId="178" formatCode="&quot;\&quot;#,##0;[Red]&quot;\&quot;\-#,##0"/>
    <numFmt numFmtId="179" formatCode="#,##0\ &quot;F&quot;;[Red]\-#,##0\ &quot;F&quot;"/>
    <numFmt numFmtId="180" formatCode="#,##0.00\ &quot;F&quot;;\-#,##0.00\ &quot;F&quot;"/>
    <numFmt numFmtId="181" formatCode="_-* #,##0.00\ _$_-;_-* #,##0.00\ _$\-;_-* &quot;-&quot;??\ _$_-;_-@_-"/>
    <numFmt numFmtId="182" formatCode="\$#,##0\ ;\(\$#,##0\)"/>
    <numFmt numFmtId="183" formatCode="_-&quot;£&quot;* #,##0_-;\-&quot;£&quot;* #,##0_-;_-&quot;£&quot;* &quot;-&quot;_-;_-@_-"/>
    <numFmt numFmtId="184" formatCode="#,##0\ &quot;kr&quot;;\-#,##0\ &quot;kr&quot;"/>
    <numFmt numFmtId="185" formatCode="_-* #,##0.00_-;\-* #,##0.00_-;_-* &quot;-&quot;??_-;_-@_-"/>
    <numFmt numFmtId="186" formatCode="_-&quot;$&quot;* #,##0_-;\-&quot;$&quot;* #,##0_-;_-&quot;$&quot;* &quot;-&quot;_-;_-@_-"/>
    <numFmt numFmtId="187" formatCode="_-&quot;$&quot;* #,##0.00_-;\-&quot;$&quot;* #,##0.00_-;_-&quot;$&quot;* &quot;-&quot;??_-;_-@_-"/>
    <numFmt numFmtId="188" formatCode="_-&quot;Z$&quot;* #,##0_-;\-&quot;Z$&quot;* #,##0_-;_-&quot;Z$&quot;* &quot;-&quot;_-;_-@_-"/>
    <numFmt numFmtId="189" formatCode="##.##%"/>
    <numFmt numFmtId="190" formatCode="_ * #,##0.00_ ;_ * \-#,##0.00_ ;_ * &quot;-&quot;??_ ;_ @_ "/>
    <numFmt numFmtId="191" formatCode="_ * #,##0_ ;_ * \-#,##0_ ;_ * &quot;-&quot;_ ;_ @_ "/>
    <numFmt numFmtId="192" formatCode="_-* #,##0\ _F_-;\-* #,##0\ _F_-;_-* &quot;-&quot;\ _F_-;_-@_-"/>
    <numFmt numFmtId="193" formatCode="_(&quot;Z$&quot;* #,##0_);_(&quot;Z$&quot;* \(#,##0\);_(&quot;Z$&quot;* &quot;-&quot;_);_(@_)"/>
    <numFmt numFmtId="194" formatCode="_-&quot;ñ&quot;* #,##0_-;\-&quot;ñ&quot;* #,##0_-;_-&quot;ñ&quot;* &quot;-&quot;_-;_-@_-"/>
    <numFmt numFmtId="195" formatCode="_-* #,##0.00\ _F_-;\-* #,##0.00\ _F_-;_-* &quot;-&quot;??\ _F_-;_-@_-"/>
    <numFmt numFmtId="196" formatCode="_-* #,##0.00\ _ñ_-;\-* #,##0.00\ _ñ_-;_-* &quot;-&quot;??\ _ñ_-;_-@_-"/>
    <numFmt numFmtId="197" formatCode="_-* #,##0.00\ _V_N_D_-;\-* #,##0.00\ _V_N_D_-;_-* &quot;-&quot;??\ _V_N_D_-;_-@_-"/>
    <numFmt numFmtId="198" formatCode="_(&quot;$&quot;\ * #,##0_);_(&quot;$&quot;\ * \(#,##0\);_(&quot;$&quot;\ * &quot;-&quot;_);_(@_)"/>
    <numFmt numFmtId="199" formatCode="_-* #,##0\ &quot;F&quot;_-;\-* #,##0\ &quot;F&quot;_-;_-* &quot;-&quot;\ &quot;F&quot;_-;_-@_-"/>
    <numFmt numFmtId="200" formatCode="_-* #,##0\ &quot;ñ&quot;_-;\-* #,##0\ &quot;ñ&quot;_-;_-* &quot;-&quot;\ &quot;ñ&quot;_-;_-@_-"/>
    <numFmt numFmtId="201" formatCode="_-* #,##0\ _ñ_-;\-* #,##0\ _ñ_-;_-* &quot;-&quot;\ _ñ_-;_-@_-"/>
    <numFmt numFmtId="202" formatCode="_-* #,##0\ _V_N_D_-;\-* #,##0\ _V_N_D_-;_-* &quot;-&quot;\ _V_N_D_-;_-@_-"/>
    <numFmt numFmtId="203" formatCode="_ &quot;\&quot;* #,##0_ ;_ &quot;\&quot;* \-#,##0_ ;_ &quot;\&quot;* &quot;-&quot;_ ;_ @_ "/>
    <numFmt numFmtId="204" formatCode="###0"/>
    <numFmt numFmtId="205" formatCode="&quot;Z$&quot;#,##0_);[Red]\(&quot;Z$&quot;#,##0\)"/>
    <numFmt numFmtId="206" formatCode="_-&quot;Z$&quot;* #,##0.00_-;\-&quot;Z$&quot;* #,##0.00_-;_-&quot;Z$&quot;* &quot;-&quot;??_-;_-@_-"/>
    <numFmt numFmtId="207" formatCode="&quot;Z$&quot;#&quot;Z$&quot;##0_);\(&quot;Z$&quot;#&quot;Z$&quot;##0\)"/>
    <numFmt numFmtId="208" formatCode="_(&quot;RM&quot;* #,##0.00_);_(&quot;RM&quot;* \(#,##0.00\);_(&quot;RM&quot;* &quot;-&quot;??_);_(@_)"/>
    <numFmt numFmtId="209" formatCode="_(&quot;RM&quot;* #,##0_);_(&quot;RM&quot;* \(#,##0\);_(&quot;RM&quot;* &quot;-&quot;_);_(@_)"/>
    <numFmt numFmtId="210" formatCode="#,##0.000000"/>
    <numFmt numFmtId="211" formatCode="_ &quot;\&quot;* #,##0.00_ ;_ &quot;\&quot;* \-#,##0.00_ ;_ &quot;\&quot;* &quot;-&quot;??_ ;_ @_ "/>
    <numFmt numFmtId="212" formatCode="_(* #,##0.00000000_);_(* \(#,##0.00000000\);_(* &quot;-&quot;??_);_(@_)"/>
    <numFmt numFmtId="213" formatCode="\$#,##0_);\(\$#,##0\)"/>
    <numFmt numFmtId="214" formatCode="#,##0.0_);\(#,##0.0\)"/>
    <numFmt numFmtId="215" formatCode="&quot;£&quot;#,##0.00"/>
    <numFmt numFmtId="216" formatCode="_ * #,##0.00_)&quot;£&quot;_ ;_ * \(#,##0.00\)&quot;£&quot;_ ;_ * &quot;-&quot;??_)&quot;£&quot;_ ;_ @_ "/>
    <numFmt numFmtId="217" formatCode="0.0%;\(0.0%\)"/>
    <numFmt numFmtId="218" formatCode="##,###.##"/>
    <numFmt numFmtId="219" formatCode="_-* #,##0.00\ &quot;F&quot;_-;\-* #,##0.00\ &quot;F&quot;_-;_-* &quot;-&quot;??\ &quot;F&quot;_-;_-@_-"/>
    <numFmt numFmtId="220" formatCode="#0.##"/>
    <numFmt numFmtId="221" formatCode="0.000_)"/>
    <numFmt numFmtId="222" formatCode="#,##0;\(#,##0\)"/>
    <numFmt numFmtId="223" formatCode="_ &quot;R&quot;\ * #,##0_ ;_ &quot;R&quot;\ * \-#,##0_ ;_ &quot;R&quot;\ * &quot;-&quot;_ ;_ @_ "/>
    <numFmt numFmtId="224" formatCode="&quot;Z$&quot;#,##0.000_);[Red]\(&quot;Z$&quot;#,##0.00\)"/>
    <numFmt numFmtId="225" formatCode="##,##0%"/>
    <numFmt numFmtId="226" formatCode="#,###%"/>
    <numFmt numFmtId="227" formatCode="##.##"/>
    <numFmt numFmtId="228" formatCode="###,###"/>
    <numFmt numFmtId="229" formatCode="###.###"/>
    <numFmt numFmtId="230" formatCode="##,###.####"/>
    <numFmt numFmtId="231" formatCode="\t0.00%"/>
    <numFmt numFmtId="232" formatCode="##,##0.##"/>
    <numFmt numFmtId="233" formatCode="_(\§\g\ #,##0_);_(\§\g\ \(#,##0\);_(\§\g\ &quot;-&quot;??_);_(@_)"/>
    <numFmt numFmtId="234" formatCode="_(\§\g\ #,##0_);_(\§\g\ \(#,##0\);_(\§\g\ &quot;-&quot;_);_(@_)"/>
    <numFmt numFmtId="235" formatCode="_-&quot;F&quot;\ * #,##0.0_-;_-&quot;F&quot;\ * #,##0.0\-;_-&quot;F&quot;\ * &quot;-&quot;??_-;_-@_-"/>
    <numFmt numFmtId="236" formatCode="&quot;\&quot;#,##0.00;[Red]&quot;\&quot;&quot;\&quot;&quot;\&quot;&quot;\&quot;&quot;\&quot;&quot;\&quot;\-#,##0.00"/>
    <numFmt numFmtId="237" formatCode="\t#\ ??/??"/>
    <numFmt numFmtId="238" formatCode="\§\g#,##0_);\(\§\g#,##0\)"/>
    <numFmt numFmtId="239" formatCode="_-[$€-2]* #,##0.00_-;\-[$€-2]* #,##0.00_-;_-[$€-2]* &quot;-&quot;??_-"/>
    <numFmt numFmtId="240" formatCode="_ * #,##0.00_)_d_ ;_ * \(#,##0.00\)_d_ ;_ * &quot;-&quot;??_)_d_ ;_ @_ "/>
    <numFmt numFmtId="241" formatCode="#,##0_);\-#,##0_)"/>
    <numFmt numFmtId="242" formatCode="#."/>
    <numFmt numFmtId="243" formatCode="&quot;Z$&quot;#,##0_);\(&quot;Z$&quot;#,##0\)"/>
    <numFmt numFmtId="244" formatCode="#,##0\ &quot;$&quot;_);\(#,##0\ &quot;$&quot;\)"/>
    <numFmt numFmtId="245" formatCode="mmm"/>
    <numFmt numFmtId="246" formatCode="#,###"/>
    <numFmt numFmtId="247" formatCode="&quot;R&quot;\ #,##0.00;&quot;R&quot;\ \-#,##0.00"/>
    <numFmt numFmtId="248" formatCode="&quot;D&quot;&quot;D&quot;&quot;D&quot;\ mmm\ &quot;D&quot;__"/>
    <numFmt numFmtId="249" formatCode="#,##0\ &quot;$&quot;_);[Red]\(#,##0\ &quot;$&quot;\)"/>
    <numFmt numFmtId="250" formatCode="&quot;$&quot;###,0&quot;.&quot;00_);[Red]\(&quot;$&quot;###,0&quot;.&quot;00\)"/>
    <numFmt numFmtId="251" formatCode="&quot;\&quot;#,##0;[Red]\-&quot;\&quot;#,##0"/>
    <numFmt numFmtId="252" formatCode="&quot;\&quot;#,##0.00;\-&quot;\&quot;#,##0.00"/>
    <numFmt numFmtId="253" formatCode="#,##0.00_);\-#,##0.00_)"/>
    <numFmt numFmtId="254" formatCode="#,##0.000_);\(#,##0.000\)"/>
    <numFmt numFmtId="255" formatCode="#"/>
    <numFmt numFmtId="256" formatCode="&quot;¡Ì&quot;#,##0;[Red]\-&quot;¡Ì&quot;#,##0"/>
    <numFmt numFmtId="257" formatCode="_(&quot;.&quot;* #&quot;Z$&quot;##0_);_(&quot;.&quot;* \(#&quot;Z$&quot;##0\);_(&quot;.&quot;* &quot;-&quot;_);_(@_)"/>
    <numFmt numFmtId="258" formatCode="&quot;Z$&quot;#&quot;Z$&quot;##0_);[Red]\(&quot;Z$&quot;#&quot;Z$&quot;##0\)"/>
    <numFmt numFmtId="259" formatCode="#,##0.00\ &quot;F&quot;;[Red]\-#,##0.00\ &quot;F&quot;"/>
    <numFmt numFmtId="260" formatCode="&quot;.&quot;#,##0.00_);[Red]\(&quot;.&quot;#,##0.00\)"/>
    <numFmt numFmtId="261" formatCode="#&quot;,&quot;##0.00\ &quot;F&quot;;[Red]\-#&quot;,&quot;##0.00\ &quot;F&quot;"/>
    <numFmt numFmtId="262" formatCode="&quot;£&quot;#,##0;[Red]\-&quot;£&quot;#,##0"/>
    <numFmt numFmtId="263" formatCode="_-* #,##0.0\ _F_-;\-* #,##0.0\ _F_-;_-* &quot;-&quot;??\ _F_-;_-@_-"/>
    <numFmt numFmtId="264" formatCode="_-&quot;£&quot;* #,##0.00_-;\-&quot;£&quot;* #,##0.00_-;_-&quot;£&quot;* &quot;-&quot;??_-;_-@_-"/>
    <numFmt numFmtId="265" formatCode="_(* #,##0.00_ \ \ *);_(* \(#,##0.00\);_(* &quot;-&quot;??_);_(@_)"/>
    <numFmt numFmtId="266" formatCode="0.00000000000E+00;\?"/>
    <numFmt numFmtId="267" formatCode="#,##0\ &quot;FB&quot;;[Red]\-#,##0\ &quot;FB&quot;"/>
    <numFmt numFmtId="268" formatCode="#,##0.00\ \ \ \ "/>
    <numFmt numFmtId="269" formatCode="&quot;£&quot;#,##0;\-&quot;£&quot;#,##0"/>
    <numFmt numFmtId="270" formatCode="&quot;Rp&quot;#,##0.00_);[Red]\(&quot;Rp&quot;#,##0.00\)"/>
    <numFmt numFmtId="271" formatCode="_-* ###,0&quot;.&quot;00\ _F_B_-;\-* ###,0&quot;.&quot;00\ _F_B_-;_-* &quot;-&quot;??\ _F_B_-;_-@_-"/>
    <numFmt numFmtId="272" formatCode="&quot;\&quot;#,##0;&quot;\&quot;\-#,##0"/>
    <numFmt numFmtId="273" formatCode="#,##0.00\ \ "/>
    <numFmt numFmtId="274" formatCode="#,##0\ &quot;F&quot;;\-#,##0\ &quot;F&quot;"/>
    <numFmt numFmtId="275" formatCode="_-* #,##0\ _F_-;\-* #,##0\ _F_-;_-* &quot;-&quot;??\ _F_-;_-@_-"/>
    <numFmt numFmtId="276" formatCode="#,##0.0\½"/>
    <numFmt numFmtId="277" formatCode="_-* ###,0&quot;.&quot;00_-;\-* ###,0&quot;.&quot;00_-;_-* &quot;-&quot;??_-;_-@_-"/>
    <numFmt numFmtId="278" formatCode="&quot;$&quot;#,##0;\-&quot;$&quot;#,##0"/>
    <numFmt numFmtId="279" formatCode="0.000\ "/>
    <numFmt numFmtId="280" formatCode="#,##0\ &quot;Lt&quot;;[Red]\-#,##0\ &quot;Lt&quot;"/>
    <numFmt numFmtId="281" formatCode="&quot;\&quot;#,##0;&quot;\&quot;&quot;\&quot;&quot;\&quot;&quot;\&quot;&quot;\&quot;&quot;\&quot;&quot;\&quot;\-#,##0"/>
    <numFmt numFmtId="282" formatCode="_(&quot;Z$&quot;* #,##0.00_);_(&quot;Z$&quot;* \(#,##0.00\);_(&quot;Z$&quot;* &quot;-&quot;??_);_(@_)"/>
    <numFmt numFmtId="283" formatCode="#,##0.000;[Red]#,##0.000"/>
  </numFmts>
  <fonts count="247">
    <font>
      <sz val="12"/>
      <name val="Times New Roman"/>
      <family val="1"/>
    </font>
    <font>
      <sz val="12"/>
      <color indexed="8"/>
      <name val="Times New Roman"/>
      <family val="2"/>
    </font>
    <font>
      <sz val="10"/>
      <name val="Arial"/>
      <family val="2"/>
    </font>
    <font>
      <sz val="10"/>
      <name val=".VnTime"/>
      <family val="2"/>
    </font>
    <font>
      <b/>
      <sz val="12"/>
      <name val="Times New Roman"/>
      <family val="1"/>
    </font>
    <font>
      <b/>
      <i/>
      <sz val="12"/>
      <name val="Times New Roman"/>
      <family val="1"/>
    </font>
    <font>
      <b/>
      <i/>
      <sz val="12"/>
      <color indexed="10"/>
      <name val="Times New Roman"/>
      <family val="1"/>
    </font>
    <font>
      <b/>
      <sz val="11"/>
      <name val="Times New Roman"/>
      <family val="1"/>
    </font>
    <font>
      <sz val="11"/>
      <name val="Times New Roman"/>
      <family val="1"/>
    </font>
    <font>
      <b/>
      <i/>
      <sz val="11"/>
      <name val="Times New Roman"/>
      <family val="1"/>
    </font>
    <font>
      <b/>
      <sz val="10"/>
      <name val="Times New Roman"/>
      <family val="1"/>
    </font>
    <font>
      <sz val="10"/>
      <name val="Times New Roman"/>
      <family val="1"/>
    </font>
    <font>
      <i/>
      <sz val="10"/>
      <name val="Times New Roman"/>
      <family val="1"/>
    </font>
    <font>
      <sz val="11"/>
      <color indexed="8"/>
      <name val="Times New Roman"/>
      <family val="1"/>
    </font>
    <font>
      <sz val="10"/>
      <color indexed="30"/>
      <name val="Times New Roman"/>
      <family val="1"/>
    </font>
    <font>
      <b/>
      <sz val="15"/>
      <color indexed="56"/>
      <name val="Times New Roman"/>
      <family val="2"/>
    </font>
    <font>
      <b/>
      <sz val="13"/>
      <color indexed="56"/>
      <name val="Times New Roman"/>
      <family val="2"/>
    </font>
    <font>
      <b/>
      <sz val="11"/>
      <color indexed="56"/>
      <name val="Times New Roman"/>
      <family val="2"/>
    </font>
    <font>
      <b/>
      <sz val="18"/>
      <color indexed="56"/>
      <name val="Cambria"/>
      <family val="2"/>
    </font>
    <font>
      <i/>
      <sz val="11"/>
      <name val="Times New Roman"/>
      <family val="1"/>
    </font>
    <font>
      <sz val="10"/>
      <color indexed="8"/>
      <name val="Times New Roman"/>
      <family val="1"/>
    </font>
    <font>
      <sz val="14"/>
      <name val="Times New Roman"/>
      <family val="1"/>
    </font>
    <font>
      <sz val="11"/>
      <color indexed="8"/>
      <name val="Calibri"/>
      <family val="2"/>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name val="??"/>
      <family val="3"/>
    </font>
    <font>
      <sz val="12"/>
      <name val="????"/>
      <family val="0"/>
    </font>
    <font>
      <sz val="12"/>
      <name val="???"/>
      <family val="3"/>
    </font>
    <font>
      <sz val="12"/>
      <name val="Courier"/>
      <family val="3"/>
    </font>
    <font>
      <sz val="11"/>
      <name val="–¾’©"/>
      <family val="1"/>
    </font>
    <font>
      <b/>
      <u val="single"/>
      <sz val="14"/>
      <color indexed="8"/>
      <name val=".VnBook-AntiquaH"/>
      <family val="2"/>
    </font>
    <font>
      <sz val="11"/>
      <name val=".VnTime"/>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sz val="12"/>
      <name val="¹ÙÅÁÃ¼"/>
      <family val="1"/>
    </font>
    <font>
      <sz val="12"/>
      <name val="Helv"/>
      <family val="2"/>
    </font>
    <font>
      <sz val="10"/>
      <name val="±¼¸²A¼"/>
      <family val="3"/>
    </font>
    <font>
      <sz val="12"/>
      <name val=".VnTime"/>
      <family val="2"/>
    </font>
    <font>
      <sz val="10"/>
      <color indexed="8"/>
      <name val=".VnTime"/>
      <family val="2"/>
    </font>
    <font>
      <sz val="8"/>
      <name val="Arial"/>
      <family val="2"/>
    </font>
    <font>
      <b/>
      <sz val="12"/>
      <name val="Arial"/>
      <family val="2"/>
    </font>
    <font>
      <b/>
      <sz val="18"/>
      <name val="Arial"/>
      <family val="2"/>
    </font>
    <font>
      <b/>
      <sz val="14"/>
      <name val=".VnTimeH"/>
      <family val="2"/>
    </font>
    <font>
      <sz val="12"/>
      <name val="Arial"/>
      <family val="2"/>
    </font>
    <font>
      <sz val="14"/>
      <name val=".VnArial"/>
      <family val="2"/>
    </font>
    <font>
      <sz val="10"/>
      <name val=" "/>
      <family val="1"/>
    </font>
    <font>
      <sz val="14"/>
      <name val="뼻뮝"/>
      <family val="3"/>
    </font>
    <font>
      <sz val="12"/>
      <name val="바탕체"/>
      <family val="3"/>
    </font>
    <font>
      <sz val="12"/>
      <name val="뼻뮝"/>
      <family val="3"/>
    </font>
    <font>
      <sz val="9"/>
      <name val="Arial"/>
      <family val="2"/>
    </font>
    <font>
      <b/>
      <sz val="12"/>
      <color indexed="8"/>
      <name val="Arial"/>
      <family val="2"/>
    </font>
    <font>
      <sz val="8"/>
      <name val="Times New Roman"/>
      <family val="1"/>
    </font>
    <font>
      <sz val="12"/>
      <name val="VNI-Times"/>
      <family val="0"/>
    </font>
    <font>
      <sz val="10"/>
      <name val=".VnArial"/>
      <family val="2"/>
    </font>
    <font>
      <sz val="12"/>
      <name val="돋움체"/>
      <family val="3"/>
    </font>
    <font>
      <b/>
      <sz val="10"/>
      <name val="SVNtimes new roman"/>
      <family val="2"/>
    </font>
    <font>
      <sz val="12"/>
      <name val="VNtimes New Roman"/>
      <family val="2"/>
    </font>
    <font>
      <sz val="10"/>
      <name val="AngsanaUPC"/>
      <family val="1"/>
    </font>
    <font>
      <sz val="10"/>
      <name val="??"/>
      <family val="3"/>
    </font>
    <font>
      <sz val="12"/>
      <name val="|??¢¥¢¬¨Ï"/>
      <family val="1"/>
    </font>
    <font>
      <sz val="10"/>
      <name val="VNI-Times"/>
      <family val="0"/>
    </font>
    <font>
      <sz val="10"/>
      <name val="Helv"/>
      <family val="2"/>
    </font>
    <font>
      <sz val="10"/>
      <color indexed="8"/>
      <name val="Arial"/>
      <family val="2"/>
    </font>
    <font>
      <sz val="10"/>
      <name val="MS Sans Serif"/>
      <family val="2"/>
    </font>
    <font>
      <sz val="12"/>
      <name val=".VnArial"/>
      <family val="2"/>
    </font>
    <font>
      <sz val="11"/>
      <name val="‚l‚r ‚oƒSƒVƒbƒN"/>
      <family val="3"/>
    </font>
    <font>
      <sz val="14"/>
      <name val="VnTime"/>
      <family val="0"/>
    </font>
    <font>
      <b/>
      <u val="single"/>
      <sz val="10"/>
      <name val="VNI-Times"/>
      <family val="0"/>
    </font>
    <font>
      <b/>
      <sz val="10"/>
      <name val=".VnArial"/>
      <family val="2"/>
    </font>
    <font>
      <sz val="11"/>
      <color indexed="10"/>
      <name val=".VnArial Narrow"/>
      <family val="2"/>
    </font>
    <font>
      <sz val="12"/>
      <name val=".VnArial Narrow"/>
      <family val="2"/>
    </font>
    <font>
      <sz val="10"/>
      <name val="VnTimes"/>
      <family val="0"/>
    </font>
    <font>
      <sz val="12"/>
      <color indexed="8"/>
      <name val="¹ÙÅÁÃ¼"/>
      <family val="1"/>
    </font>
    <font>
      <sz val="13"/>
      <color indexed="8"/>
      <name val="Times New Roman"/>
      <family val="2"/>
    </font>
    <font>
      <sz val="13"/>
      <color indexed="9"/>
      <name val="Times New Roman"/>
      <family val="2"/>
    </font>
    <font>
      <sz val="11"/>
      <name val="VNtimes new roman"/>
      <family val="2"/>
    </font>
    <font>
      <sz val="11"/>
      <name val="±¼¸²Ã¼"/>
      <family val="3"/>
    </font>
    <font>
      <sz val="11"/>
      <name val="Arial"/>
      <family val="2"/>
    </font>
    <font>
      <sz val="12"/>
      <name val="Tms Rmn"/>
      <family val="0"/>
    </font>
    <font>
      <sz val="11"/>
      <name val="µ¸¿ò"/>
      <family val="0"/>
    </font>
    <font>
      <sz val="12"/>
      <name val="System"/>
      <family val="1"/>
    </font>
    <font>
      <b/>
      <sz val="10"/>
      <name val="Helv"/>
      <family val="0"/>
    </font>
    <font>
      <b/>
      <sz val="8"/>
      <color indexed="12"/>
      <name val="Arial"/>
      <family val="2"/>
    </font>
    <font>
      <sz val="8"/>
      <color indexed="8"/>
      <name val="Arial"/>
      <family val="2"/>
    </font>
    <font>
      <sz val="8"/>
      <name val="SVNtimes new roman"/>
      <family val="2"/>
    </font>
    <font>
      <sz val="10"/>
      <name val="VNI-Aptima"/>
      <family val="0"/>
    </font>
    <font>
      <sz val="11"/>
      <name val="Tms Rmn"/>
      <family val="0"/>
    </font>
    <font>
      <b/>
      <sz val="13"/>
      <name val=".VnArial Narrow"/>
      <family val="2"/>
    </font>
    <font>
      <sz val="13"/>
      <name val=".VnTime"/>
      <family val="2"/>
    </font>
    <font>
      <sz val="14"/>
      <name val=".VnTime"/>
      <family val="2"/>
    </font>
    <font>
      <sz val="10"/>
      <name val="MS Serif"/>
      <family val="1"/>
    </font>
    <font>
      <sz val="10"/>
      <name val="Courier"/>
      <family val="3"/>
    </font>
    <font>
      <sz val="11"/>
      <name val="VNcentury Gothic"/>
      <family val="2"/>
    </font>
    <font>
      <b/>
      <sz val="15"/>
      <name val="VNcentury Gothic"/>
      <family val="2"/>
    </font>
    <font>
      <sz val="12"/>
      <name val="SVNtimes new roman"/>
      <family val="2"/>
    </font>
    <font>
      <sz val="10"/>
      <name val="SVNtimes new roman"/>
      <family val="2"/>
    </font>
    <font>
      <b/>
      <sz val="13"/>
      <color indexed="63"/>
      <name val="Times New Roman"/>
      <family val="2"/>
    </font>
    <font>
      <sz val="13"/>
      <color indexed="62"/>
      <name val="Times New Roman"/>
      <family val="2"/>
    </font>
    <font>
      <sz val="10"/>
      <color indexed="8"/>
      <name val="MS Sans Serif"/>
      <family val="2"/>
    </font>
    <font>
      <sz val="10"/>
      <name val="Arial CE"/>
      <family val="0"/>
    </font>
    <font>
      <sz val="10"/>
      <color indexed="16"/>
      <name val="MS Serif"/>
      <family val="1"/>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0"/>
      <name val=".VnArialH"/>
      <family val="2"/>
    </font>
    <font>
      <b/>
      <sz val="12"/>
      <name val=".VnBook-AntiquaH"/>
      <family val="2"/>
    </font>
    <font>
      <b/>
      <sz val="12"/>
      <color indexed="9"/>
      <name val="Tms Rmn"/>
      <family val="0"/>
    </font>
    <font>
      <b/>
      <sz val="12"/>
      <name val="Helv"/>
      <family val="0"/>
    </font>
    <font>
      <b/>
      <sz val="1"/>
      <color indexed="8"/>
      <name val="Courier"/>
      <family val="3"/>
    </font>
    <font>
      <b/>
      <sz val="8"/>
      <name val="MS Sans Serif"/>
      <family val="2"/>
    </font>
    <font>
      <b/>
      <sz val="10"/>
      <name val=".VnTime"/>
      <family val="2"/>
    </font>
    <font>
      <sz val="12"/>
      <name val="??"/>
      <family val="1"/>
    </font>
    <font>
      <sz val="12"/>
      <name val="±¼¸²Ã¼"/>
      <family val="3"/>
    </font>
    <font>
      <sz val="10"/>
      <name val="VNI-Helve"/>
      <family val="0"/>
    </font>
    <font>
      <b/>
      <sz val="13"/>
      <color indexed="9"/>
      <name val="Times New Roman"/>
      <family val="2"/>
    </font>
    <font>
      <u val="single"/>
      <sz val="12"/>
      <color indexed="12"/>
      <name val=".VnTime"/>
      <family val="2"/>
    </font>
    <font>
      <sz val="8"/>
      <name val="VNarial"/>
      <family val="2"/>
    </font>
    <font>
      <b/>
      <i/>
      <sz val="12"/>
      <name val=".VnAristote"/>
      <family val="2"/>
    </font>
    <font>
      <b/>
      <sz val="11"/>
      <name val="Helv"/>
      <family val="0"/>
    </font>
    <font>
      <sz val="10"/>
      <name val=".VnAvant"/>
      <family val="2"/>
    </font>
    <font>
      <sz val="7"/>
      <name val="Small Fonts"/>
      <family val="2"/>
    </font>
    <font>
      <b/>
      <sz val="12"/>
      <name val="VN-NTime"/>
      <family val="0"/>
    </font>
    <font>
      <sz val="10"/>
      <name val="VNarial"/>
      <family val="2"/>
    </font>
    <font>
      <sz val="11"/>
      <name val="VNI-Aptima"/>
      <family val="0"/>
    </font>
    <font>
      <sz val="13"/>
      <color indexed="52"/>
      <name val="Times New Roman"/>
      <family val="2"/>
    </font>
    <font>
      <b/>
      <sz val="11"/>
      <name val="Arial"/>
      <family val="2"/>
    </font>
    <font>
      <sz val="11"/>
      <name val="VNswitzerlandCondLight"/>
      <family val="2"/>
    </font>
    <font>
      <b/>
      <sz val="10"/>
      <name val="MS Sans Serif"/>
      <family val="2"/>
    </font>
    <font>
      <sz val="8"/>
      <name val="Wingdings"/>
      <family val="0"/>
    </font>
    <font>
      <sz val="8"/>
      <name val="Helv"/>
      <family val="0"/>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amily val="0"/>
    </font>
    <font>
      <u val="single"/>
      <sz val="10"/>
      <color indexed="12"/>
      <name val="Arial"/>
      <family val="2"/>
    </font>
    <font>
      <sz val="8"/>
      <name val="MS Sans Serif"/>
      <family val="2"/>
    </font>
    <font>
      <b/>
      <sz val="10.5"/>
      <name val=".VnAvantH"/>
      <family val="2"/>
    </font>
    <font>
      <sz val="10"/>
      <name val="3C_Times_T"/>
      <family val="0"/>
    </font>
    <font>
      <sz val="10"/>
      <name val="VNbook-Antiqua"/>
      <family val="2"/>
    </font>
    <font>
      <sz val="11"/>
      <color indexed="32"/>
      <name val="VNI-Times"/>
      <family val="0"/>
    </font>
    <font>
      <b/>
      <sz val="8"/>
      <color indexed="8"/>
      <name val="Helv"/>
      <family val="0"/>
    </font>
    <font>
      <sz val="10"/>
      <name val="Symbol"/>
      <family val="1"/>
    </font>
    <font>
      <b/>
      <sz val="10"/>
      <name val="VNI-Univer"/>
      <family val="0"/>
    </font>
    <font>
      <b/>
      <sz val="12"/>
      <name val="VNI-Times"/>
      <family val="0"/>
    </font>
    <font>
      <sz val="11"/>
      <name val=".VnAvant"/>
      <family val="2"/>
    </font>
    <font>
      <b/>
      <sz val="13"/>
      <color indexed="8"/>
      <name val=".VnTimeH"/>
      <family val="2"/>
    </font>
    <font>
      <b/>
      <sz val="12"/>
      <name val=".VnTime"/>
      <family val="2"/>
    </font>
    <font>
      <sz val="10"/>
      <name val="VnTime"/>
      <family val="0"/>
    </font>
    <font>
      <b/>
      <u val="double"/>
      <sz val="12"/>
      <color indexed="12"/>
      <name val=".VnBahamasB"/>
      <family val="2"/>
    </font>
    <font>
      <b/>
      <i/>
      <u val="single"/>
      <sz val="12"/>
      <name val=".VnTimeH"/>
      <family val="2"/>
    </font>
    <font>
      <b/>
      <sz val="13"/>
      <color indexed="52"/>
      <name val="Times New Roman"/>
      <family val="2"/>
    </font>
    <font>
      <sz val="10"/>
      <name val=".VnArial Narrow"/>
      <family val="2"/>
    </font>
    <font>
      <sz val="9.5"/>
      <name val=".VnBlackH"/>
      <family val="2"/>
    </font>
    <font>
      <b/>
      <sz val="10"/>
      <name val=".VnBahamasBH"/>
      <family val="2"/>
    </font>
    <font>
      <b/>
      <sz val="11"/>
      <name val=".VnArialH"/>
      <family val="2"/>
    </font>
    <font>
      <b/>
      <sz val="13"/>
      <color indexed="8"/>
      <name val="Times New Roman"/>
      <family val="2"/>
    </font>
    <font>
      <b/>
      <sz val="10"/>
      <name val=".VnArialH"/>
      <family val="2"/>
    </font>
    <font>
      <sz val="13"/>
      <color indexed="17"/>
      <name val="Times New Roman"/>
      <family val="2"/>
    </font>
    <font>
      <sz val="13"/>
      <color indexed="60"/>
      <name val="Times New Roman"/>
      <family val="2"/>
    </font>
    <font>
      <sz val="13"/>
      <color indexed="10"/>
      <name val="Times New Roman"/>
      <family val="2"/>
    </font>
    <font>
      <i/>
      <sz val="13"/>
      <color indexed="23"/>
      <name val="Times New Roman"/>
      <family val="2"/>
    </font>
    <font>
      <sz val="8"/>
      <name val="VNI-Helve"/>
      <family val="0"/>
    </font>
    <font>
      <sz val="10"/>
      <name val="VNtimes new roman"/>
      <family val="2"/>
    </font>
    <font>
      <sz val="8"/>
      <name val=".VnTime"/>
      <family val="2"/>
    </font>
    <font>
      <b/>
      <sz val="8"/>
      <name val="VN Helvetica"/>
      <family val="0"/>
    </font>
    <font>
      <b/>
      <sz val="10"/>
      <name val="VN AvantGBook"/>
      <family val="0"/>
    </font>
    <font>
      <b/>
      <sz val="16"/>
      <name val=".VnTime"/>
      <family val="2"/>
    </font>
    <font>
      <sz val="9"/>
      <name val=".VnTime"/>
      <family val="2"/>
    </font>
    <font>
      <b/>
      <i/>
      <sz val="12"/>
      <name val=".VnTime"/>
      <family val="2"/>
    </font>
    <font>
      <sz val="13"/>
      <color indexed="20"/>
      <name val="Times New Roman"/>
      <family val="2"/>
    </font>
    <font>
      <sz val="10"/>
      <name val="명조"/>
      <family val="3"/>
    </font>
    <font>
      <u val="single"/>
      <sz val="12"/>
      <color indexed="12"/>
      <name val="Times New Roman"/>
      <family val="1"/>
    </font>
    <font>
      <u val="single"/>
      <sz val="12"/>
      <color indexed="36"/>
      <name val="Times New Roman"/>
      <family val="1"/>
    </font>
    <font>
      <sz val="10"/>
      <color indexed="12"/>
      <name val="Times New Roman"/>
      <family val="1"/>
    </font>
    <font>
      <vertAlign val="superscript"/>
      <sz val="10"/>
      <name val="Times New Roman"/>
      <family val="1"/>
    </font>
    <font>
      <sz val="10"/>
      <color indexed="10"/>
      <name val="Times New Roman"/>
      <family val="1"/>
    </font>
    <font>
      <b/>
      <sz val="10"/>
      <color indexed="8"/>
      <name val="Times New Roman"/>
      <family val="1"/>
    </font>
    <font>
      <i/>
      <sz val="10"/>
      <color indexed="8"/>
      <name val="Times New Roman"/>
      <family val="1"/>
    </font>
    <font>
      <b/>
      <u val="single"/>
      <sz val="11"/>
      <color indexed="8"/>
      <name val=".VnBook-AntiquaH"/>
      <family val="2"/>
    </font>
    <font>
      <sz val="11"/>
      <color indexed="60"/>
      <name val="Times New Roman"/>
      <family val="1"/>
    </font>
    <font>
      <b/>
      <sz val="11"/>
      <color indexed="60"/>
      <name val="Times New Roman"/>
      <family val="1"/>
    </font>
    <font>
      <sz val="11"/>
      <name val="Helv"/>
      <family val="2"/>
    </font>
    <font>
      <sz val="11"/>
      <color indexed="63"/>
      <name val="Times New Roman"/>
      <family val="1"/>
    </font>
    <font>
      <sz val="11"/>
      <color indexed="12"/>
      <name val="Times New Roman"/>
      <family val="1"/>
    </font>
    <font>
      <b/>
      <i/>
      <sz val="11"/>
      <color indexed="12"/>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2"/>
      <color indexed="20"/>
      <name val="Times New Roman"/>
      <family val="1"/>
    </font>
    <font>
      <sz val="12"/>
      <color indexed="17"/>
      <name val="Times New Roman"/>
      <family val="2"/>
    </font>
    <font>
      <u val="single"/>
      <sz val="10.2"/>
      <color indexed="12"/>
      <name val="Times New Roman"/>
      <family val="1"/>
    </font>
    <font>
      <sz val="12"/>
      <color indexed="62"/>
      <name val="Times New Roman"/>
      <family val="2"/>
    </font>
    <font>
      <sz val="12"/>
      <color indexed="52"/>
      <name val="Times New Roman"/>
      <family val="2"/>
    </font>
    <font>
      <sz val="12"/>
      <color indexed="60"/>
      <name val="Times New Roman"/>
      <family val="2"/>
    </font>
    <font>
      <sz val="11"/>
      <color indexed="8"/>
      <name val="Arial"/>
      <family val="2"/>
    </font>
    <font>
      <b/>
      <sz val="12"/>
      <color indexed="63"/>
      <name val="Times New Roman"/>
      <family val="2"/>
    </font>
    <font>
      <b/>
      <sz val="12"/>
      <color indexed="8"/>
      <name val="Times New Roman"/>
      <family val="2"/>
    </font>
    <font>
      <sz val="12"/>
      <color indexed="10"/>
      <name val="Times New Roman"/>
      <family val="2"/>
    </font>
    <font>
      <b/>
      <sz val="10"/>
      <color indexed="63"/>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2"/>
      <color theme="11"/>
      <name val="Times New Roman"/>
      <family val="1"/>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2"/>
      <color theme="10"/>
      <name val="Times New Roman"/>
      <family val="1"/>
    </font>
    <font>
      <sz val="12"/>
      <color rgb="FF3F3F76"/>
      <name val="Times New Roman"/>
      <family val="2"/>
    </font>
    <font>
      <sz val="12"/>
      <color rgb="FFFA7D00"/>
      <name val="Times New Roman"/>
      <family val="2"/>
    </font>
    <font>
      <sz val="12"/>
      <color rgb="FF9C6500"/>
      <name val="Times New Roman"/>
      <family val="2"/>
    </font>
    <font>
      <sz val="11"/>
      <color theme="1"/>
      <name val="Arial"/>
      <family val="2"/>
    </font>
    <font>
      <sz val="11"/>
      <color theme="1"/>
      <name val="Calibri"/>
      <family val="2"/>
    </font>
    <font>
      <sz val="11"/>
      <color theme="1"/>
      <name val="Times New Roman"/>
      <family val="2"/>
    </font>
    <font>
      <sz val="10"/>
      <color theme="1"/>
      <name val=".VnTime"/>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72">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rgb="FFC6EFCE"/>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rgb="FFFFFFCC"/>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15"/>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62">
    <border>
      <left/>
      <right/>
      <top/>
      <bottom/>
      <diagonal/>
    </border>
    <border>
      <left style="thin"/>
      <right style="thin"/>
      <top style="thin"/>
      <bottom style="thin"/>
    </border>
    <border>
      <left style="thin"/>
      <right style="thin"/>
      <top style="dotted"/>
      <bottom style="dotted"/>
    </border>
    <border>
      <left style="thin"/>
      <right style="thin"/>
      <top style="double"/>
      <bottom style="hair"/>
    </border>
    <border>
      <left/>
      <right/>
      <top/>
      <bottom style="hair"/>
    </border>
    <border>
      <left style="thin"/>
      <right style="thin"/>
      <top style="hair"/>
      <bottom style="hair"/>
    </border>
    <border>
      <left style="double"/>
      <right style="double"/>
      <top style="hair"/>
      <bottom style="hair"/>
    </border>
    <border>
      <left style="thin"/>
      <right style="thin"/>
      <top>
        <color indexed="63"/>
      </top>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bottom style="thin"/>
    </border>
    <border>
      <left style="thin"/>
      <right style="thin"/>
      <top style="thin"/>
      <bottom/>
    </border>
    <border>
      <left style="thin"/>
      <right/>
      <top/>
      <bottom style="thin"/>
    </border>
    <border>
      <left style="thin"/>
      <right>
        <color indexed="63"/>
      </right>
      <top>
        <color indexed="63"/>
      </top>
      <bottom>
        <color indexed="63"/>
      </bottom>
    </border>
    <border>
      <left/>
      <right style="double"/>
      <top/>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ck"/>
      <right>
        <color indexed="63"/>
      </right>
      <top style="thick"/>
      <bottom>
        <color indexed="63"/>
      </bottom>
    </border>
    <border>
      <left style="thin">
        <color indexed="22"/>
      </left>
      <right style="thin">
        <color indexed="22"/>
      </right>
      <top style="thin">
        <color indexed="22"/>
      </top>
      <bottom style="thin">
        <color indexed="22"/>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style="thin"/>
      <right>
        <color indexed="63"/>
      </right>
      <top style="thin"/>
      <bottom style="thin"/>
    </border>
    <border>
      <left style="thin"/>
      <right style="thin"/>
      <top style="thin">
        <color indexed="8"/>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style="thin"/>
      <top/>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right/>
      <top style="double"/>
      <bottom/>
    </border>
    <border>
      <left style="thin"/>
      <right style="medium"/>
      <top style="medium"/>
      <bottom style="thin"/>
    </border>
    <border>
      <left/>
      <right style="medium">
        <color indexed="63"/>
      </right>
      <top/>
      <bottom/>
    </border>
    <border>
      <left style="double"/>
      <right style="thin"/>
      <top style="double"/>
      <bottom/>
    </border>
    <border>
      <left>
        <color indexed="63"/>
      </left>
      <right>
        <color indexed="63"/>
      </right>
      <top style="thin">
        <color indexed="62"/>
      </top>
      <bottom style="double">
        <color indexed="62"/>
      </bottom>
    </border>
    <border>
      <left style="double"/>
      <right style="thin"/>
      <top style="hair"/>
      <bottom style="double"/>
    </border>
    <border>
      <left>
        <color indexed="63"/>
      </left>
      <right>
        <color indexed="63"/>
      </right>
      <top style="thin">
        <color theme="4"/>
      </top>
      <bottom style="double">
        <color theme="4"/>
      </bottom>
    </border>
    <border>
      <left style="medium"/>
      <right style="thin"/>
      <top/>
      <bottom/>
    </border>
    <border>
      <left style="hair">
        <color indexed="13"/>
      </left>
      <right style="hair">
        <color indexed="13"/>
      </right>
      <top style="hair">
        <color indexed="13"/>
      </top>
      <bottom style="hair">
        <color indexed="13"/>
      </bottom>
    </border>
    <border>
      <left style="thin"/>
      <right style="thin"/>
      <top style="hair"/>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tted">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color indexed="63"/>
      </left>
      <right style="thin"/>
      <top style="thin"/>
      <bottom style="thin"/>
    </border>
    <border>
      <left/>
      <right/>
      <top/>
      <bottom style="thin"/>
    </border>
    <border>
      <left>
        <color indexed="63"/>
      </left>
      <right style="thin"/>
      <top style="thin"/>
      <bottom>
        <color indexed="63"/>
      </bottom>
    </border>
    <border>
      <left>
        <color indexed="63"/>
      </left>
      <right style="thin"/>
      <top>
        <color indexed="63"/>
      </top>
      <bottom>
        <color indexed="63"/>
      </bottom>
    </border>
  </borders>
  <cellStyleXfs count="18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8" fontId="68" fillId="0" borderId="0" applyFont="0" applyFill="0" applyBorder="0" applyAlignment="0" applyProtection="0"/>
    <xf numFmtId="0" fontId="53" fillId="0" borderId="0" applyNumberFormat="0" applyFill="0" applyBorder="0" applyAlignment="0" applyProtection="0"/>
    <xf numFmtId="0" fontId="69" fillId="0" borderId="0">
      <alignment/>
      <protection/>
    </xf>
    <xf numFmtId="3" fontId="70" fillId="0" borderId="1">
      <alignment/>
      <protection/>
    </xf>
    <xf numFmtId="189" fontId="71" fillId="0" borderId="2">
      <alignment horizontal="center"/>
      <protection hidden="1"/>
    </xf>
    <xf numFmtId="189" fontId="71" fillId="0" borderId="2">
      <alignment horizontal="center"/>
      <protection hidden="1"/>
    </xf>
    <xf numFmtId="164" fontId="72" fillId="0" borderId="3" applyFont="0" applyBorder="0">
      <alignment/>
      <protection/>
    </xf>
    <xf numFmtId="173" fontId="39" fillId="0" borderId="0" applyFont="0" applyFill="0" applyBorder="0" applyAlignment="0" applyProtection="0"/>
    <xf numFmtId="0" fontId="73" fillId="0" borderId="0" applyFont="0" applyFill="0" applyBorder="0" applyAlignment="0" applyProtection="0"/>
    <xf numFmtId="174" fontId="39" fillId="0" borderId="0" applyFont="0" applyFill="0" applyBorder="0" applyAlignment="0" applyProtection="0"/>
    <xf numFmtId="0" fontId="2" fillId="0" borderId="0" applyNumberFormat="0" applyFill="0" applyBorder="0" applyAlignment="0" applyProtection="0"/>
    <xf numFmtId="190" fontId="73" fillId="0" borderId="0" applyFont="0" applyFill="0" applyBorder="0" applyAlignment="0" applyProtection="0"/>
    <xf numFmtId="0" fontId="74" fillId="0" borderId="4">
      <alignment/>
      <protection/>
    </xf>
    <xf numFmtId="191" fontId="73" fillId="0" borderId="0" applyFont="0" applyFill="0" applyBorder="0" applyAlignment="0" applyProtection="0"/>
    <xf numFmtId="175" fontId="40" fillId="0" borderId="0" applyFont="0" applyFill="0" applyBorder="0" applyAlignment="0" applyProtection="0"/>
    <xf numFmtId="185" fontId="40" fillId="0" borderId="0" applyFont="0" applyFill="0" applyBorder="0" applyAlignment="0" applyProtection="0"/>
    <xf numFmtId="185" fontId="40" fillId="0" borderId="0" applyFont="0" applyFill="0" applyBorder="0" applyAlignment="0" applyProtection="0"/>
    <xf numFmtId="176" fontId="42" fillId="0" borderId="0" applyFont="0" applyFill="0" applyBorder="0" applyAlignment="0" applyProtection="0"/>
    <xf numFmtId="0" fontId="7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75" fillId="0" borderId="0">
      <alignment/>
      <protection/>
    </xf>
    <xf numFmtId="40" fontId="62" fillId="0" borderId="0" applyFont="0" applyFill="0" applyBorder="0" applyAlignment="0" applyProtection="0"/>
    <xf numFmtId="38" fontId="62" fillId="0" borderId="0" applyFont="0" applyFill="0" applyBorder="0" applyAlignment="0" applyProtection="0"/>
    <xf numFmtId="0" fontId="2" fillId="0" borderId="0" applyNumberFormat="0" applyFill="0" applyBorder="0" applyAlignment="0" applyProtection="0"/>
    <xf numFmtId="175" fontId="53" fillId="0" borderId="0" applyFont="0" applyFill="0" applyBorder="0" applyAlignment="0" applyProtection="0"/>
    <xf numFmtId="0" fontId="2" fillId="0" borderId="0">
      <alignment/>
      <protection/>
    </xf>
    <xf numFmtId="42" fontId="76" fillId="0" borderId="0" applyFont="0" applyFill="0" applyBorder="0" applyAlignment="0" applyProtection="0"/>
    <xf numFmtId="0" fontId="77" fillId="0" borderId="0">
      <alignment/>
      <protection/>
    </xf>
    <xf numFmtId="192" fontId="53" fillId="0" borderId="0" applyFont="0" applyFill="0" applyBorder="0" applyAlignment="0" applyProtection="0"/>
    <xf numFmtId="42" fontId="76" fillId="0" borderId="0" applyFont="0" applyFill="0" applyBorder="0" applyAlignment="0" applyProtection="0"/>
    <xf numFmtId="0" fontId="77" fillId="0" borderId="0">
      <alignment/>
      <protection/>
    </xf>
    <xf numFmtId="42" fontId="76" fillId="0" borderId="0" applyFont="0" applyFill="0" applyBorder="0" applyAlignment="0" applyProtection="0"/>
    <xf numFmtId="0" fontId="78" fillId="0" borderId="0">
      <alignment vertical="top"/>
      <protection/>
    </xf>
    <xf numFmtId="0" fontId="3" fillId="0" borderId="0" applyNumberFormat="0" applyFill="0" applyBorder="0" applyAlignment="0" applyProtection="0"/>
    <xf numFmtId="193" fontId="76" fillId="0" borderId="0" applyFont="0" applyFill="0" applyBorder="0" applyAlignment="0" applyProtection="0"/>
    <xf numFmtId="0" fontId="3" fillId="0" borderId="0" applyNumberFormat="0" applyFill="0" applyBorder="0" applyAlignment="0" applyProtection="0"/>
    <xf numFmtId="0" fontId="7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7" fillId="0" borderId="0">
      <alignment/>
      <protection/>
    </xf>
    <xf numFmtId="0" fontId="3" fillId="0" borderId="0" applyNumberFormat="0" applyFill="0" applyBorder="0" applyAlignment="0" applyProtection="0"/>
    <xf numFmtId="0" fontId="77" fillId="0" borderId="0">
      <alignment/>
      <protection/>
    </xf>
    <xf numFmtId="0" fontId="77" fillId="0" borderId="0">
      <alignment/>
      <protection/>
    </xf>
    <xf numFmtId="0" fontId="79" fillId="0" borderId="0" applyFont="0" applyFill="0" applyBorder="0" applyAlignment="0" applyProtection="0"/>
    <xf numFmtId="0" fontId="79" fillId="0" borderId="0" applyFont="0" applyFill="0" applyBorder="0" applyAlignment="0" applyProtection="0"/>
    <xf numFmtId="0" fontId="77" fillId="0" borderId="0">
      <alignment/>
      <protection/>
    </xf>
    <xf numFmtId="0" fontId="3" fillId="0" borderId="0" applyNumberFormat="0" applyFill="0" applyBorder="0" applyAlignment="0" applyProtection="0"/>
    <xf numFmtId="42" fontId="76" fillId="0" borderId="0" applyFont="0" applyFill="0" applyBorder="0" applyAlignment="0" applyProtection="0"/>
    <xf numFmtId="42" fontId="76" fillId="0" borderId="0" applyFont="0" applyFill="0" applyBorder="0" applyAlignment="0" applyProtection="0"/>
    <xf numFmtId="0" fontId="77" fillId="0" borderId="0">
      <alignment/>
      <protection/>
    </xf>
    <xf numFmtId="0" fontId="77" fillId="0" borderId="0">
      <alignment/>
      <protection/>
    </xf>
    <xf numFmtId="0" fontId="3" fillId="0" borderId="0" applyNumberFormat="0" applyFill="0" applyBorder="0" applyAlignment="0" applyProtection="0"/>
    <xf numFmtId="42" fontId="76" fillId="0" borderId="0" applyFont="0" applyFill="0" applyBorder="0" applyAlignment="0" applyProtection="0"/>
    <xf numFmtId="0" fontId="0" fillId="0" borderId="0">
      <alignment/>
      <protection/>
    </xf>
    <xf numFmtId="0" fontId="79" fillId="0" borderId="0">
      <alignment/>
      <protection/>
    </xf>
    <xf numFmtId="0" fontId="79" fillId="0" borderId="0">
      <alignment/>
      <protection/>
    </xf>
    <xf numFmtId="0" fontId="7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76" fillId="0" borderId="0" applyFont="0" applyFill="0" applyBorder="0" applyAlignment="0" applyProtection="0"/>
    <xf numFmtId="0" fontId="3" fillId="0" borderId="0" applyNumberFormat="0" applyFill="0" applyBorder="0" applyAlignment="0" applyProtection="0"/>
    <xf numFmtId="0" fontId="79" fillId="0" borderId="0" applyFont="0" applyFill="0" applyBorder="0" applyAlignment="0" applyProtection="0"/>
    <xf numFmtId="0" fontId="77" fillId="0" borderId="0">
      <alignment/>
      <protection/>
    </xf>
    <xf numFmtId="0" fontId="77" fillId="0" borderId="0">
      <alignment/>
      <protection/>
    </xf>
    <xf numFmtId="0" fontId="77" fillId="0" borderId="0">
      <alignment/>
      <protection/>
    </xf>
    <xf numFmtId="0" fontId="77"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42" fontId="76" fillId="0" borderId="0" applyFont="0" applyFill="0" applyBorder="0" applyAlignment="0" applyProtection="0"/>
    <xf numFmtId="0" fontId="3" fillId="0" borderId="0" applyNumberFormat="0" applyFill="0" applyBorder="0" applyAlignment="0" applyProtection="0"/>
    <xf numFmtId="42" fontId="76" fillId="0" borderId="0" applyFont="0" applyFill="0" applyBorder="0" applyAlignment="0" applyProtection="0"/>
    <xf numFmtId="186" fontId="68" fillId="0" borderId="0" applyFont="0" applyFill="0" applyBorder="0" applyAlignment="0" applyProtection="0"/>
    <xf numFmtId="186" fontId="68" fillId="0" borderId="0" applyFont="0" applyFill="0" applyBorder="0" applyAlignment="0" applyProtection="0"/>
    <xf numFmtId="194" fontId="68" fillId="0" borderId="0" applyFont="0" applyFill="0" applyBorder="0" applyAlignment="0" applyProtection="0"/>
    <xf numFmtId="188" fontId="68" fillId="0" borderId="0" applyFont="0" applyFill="0" applyBorder="0" applyAlignment="0" applyProtection="0"/>
    <xf numFmtId="185" fontId="68" fillId="0" borderId="0" applyFont="0" applyFill="0" applyBorder="0" applyAlignment="0" applyProtection="0"/>
    <xf numFmtId="195" fontId="76" fillId="0" borderId="0" applyFont="0" applyFill="0" applyBorder="0" applyAlignment="0" applyProtection="0"/>
    <xf numFmtId="172" fontId="76" fillId="0" borderId="0" applyFont="0" applyFill="0" applyBorder="0" applyAlignment="0" applyProtection="0"/>
    <xf numFmtId="172" fontId="76" fillId="0" borderId="0" applyFont="0" applyFill="0" applyBorder="0" applyAlignment="0" applyProtection="0"/>
    <xf numFmtId="195" fontId="76" fillId="0" borderId="0" applyFont="0" applyFill="0" applyBorder="0" applyAlignment="0" applyProtection="0"/>
    <xf numFmtId="172" fontId="76" fillId="0" borderId="0" applyFont="0" applyFill="0" applyBorder="0" applyAlignment="0" applyProtection="0"/>
    <xf numFmtId="172" fontId="76" fillId="0" borderId="0" applyFont="0" applyFill="0" applyBorder="0" applyAlignment="0" applyProtection="0"/>
    <xf numFmtId="195" fontId="76" fillId="0" borderId="0" applyFont="0" applyFill="0" applyBorder="0" applyAlignment="0" applyProtection="0"/>
    <xf numFmtId="43" fontId="76" fillId="0" borderId="0" applyFont="0" applyFill="0" applyBorder="0" applyAlignment="0" applyProtection="0"/>
    <xf numFmtId="195" fontId="76" fillId="0" borderId="0" applyFont="0" applyFill="0" applyBorder="0" applyAlignment="0" applyProtection="0"/>
    <xf numFmtId="43" fontId="76" fillId="0" borderId="0" applyFont="0" applyFill="0" applyBorder="0" applyAlignment="0" applyProtection="0"/>
    <xf numFmtId="196" fontId="76" fillId="0" borderId="0" applyFont="0" applyFill="0" applyBorder="0" applyAlignment="0" applyProtection="0"/>
    <xf numFmtId="197" fontId="76" fillId="0" borderId="0" applyFont="0" applyFill="0" applyBorder="0" applyAlignment="0" applyProtection="0"/>
    <xf numFmtId="43" fontId="76" fillId="0" borderId="0" applyFont="0" applyFill="0" applyBorder="0" applyAlignment="0" applyProtection="0"/>
    <xf numFmtId="175" fontId="68" fillId="0" borderId="0" applyFont="0" applyFill="0" applyBorder="0" applyAlignment="0" applyProtection="0"/>
    <xf numFmtId="42" fontId="76" fillId="0" borderId="0" applyFont="0" applyFill="0" applyBorder="0" applyAlignment="0" applyProtection="0"/>
    <xf numFmtId="42" fontId="76" fillId="0" borderId="0" applyFont="0" applyFill="0" applyBorder="0" applyAlignment="0" applyProtection="0"/>
    <xf numFmtId="198" fontId="76" fillId="0" borderId="0" applyFont="0" applyFill="0" applyBorder="0" applyAlignment="0" applyProtection="0"/>
    <xf numFmtId="199" fontId="68" fillId="0" borderId="0" applyFont="0" applyFill="0" applyBorder="0" applyAlignment="0" applyProtection="0"/>
    <xf numFmtId="199" fontId="76" fillId="0" borderId="0" applyFont="0" applyFill="0" applyBorder="0" applyAlignment="0" applyProtection="0"/>
    <xf numFmtId="200" fontId="76" fillId="0" borderId="0" applyFont="0" applyFill="0" applyBorder="0" applyAlignment="0" applyProtection="0"/>
    <xf numFmtId="193" fontId="76" fillId="0" borderId="0" applyFont="0" applyFill="0" applyBorder="0" applyAlignment="0" applyProtection="0"/>
    <xf numFmtId="195" fontId="76" fillId="0" borderId="0" applyFont="0" applyFill="0" applyBorder="0" applyAlignment="0" applyProtection="0"/>
    <xf numFmtId="172" fontId="76" fillId="0" borderId="0" applyFont="0" applyFill="0" applyBorder="0" applyAlignment="0" applyProtection="0"/>
    <xf numFmtId="172" fontId="76" fillId="0" borderId="0" applyFont="0" applyFill="0" applyBorder="0" applyAlignment="0" applyProtection="0"/>
    <xf numFmtId="195" fontId="76" fillId="0" borderId="0" applyFont="0" applyFill="0" applyBorder="0" applyAlignment="0" applyProtection="0"/>
    <xf numFmtId="172" fontId="76" fillId="0" borderId="0" applyFont="0" applyFill="0" applyBorder="0" applyAlignment="0" applyProtection="0"/>
    <xf numFmtId="172" fontId="76" fillId="0" borderId="0" applyFont="0" applyFill="0" applyBorder="0" applyAlignment="0" applyProtection="0"/>
    <xf numFmtId="195" fontId="76" fillId="0" borderId="0" applyFont="0" applyFill="0" applyBorder="0" applyAlignment="0" applyProtection="0"/>
    <xf numFmtId="43" fontId="76" fillId="0" borderId="0" applyFont="0" applyFill="0" applyBorder="0" applyAlignment="0" applyProtection="0"/>
    <xf numFmtId="195" fontId="76" fillId="0" borderId="0" applyFont="0" applyFill="0" applyBorder="0" applyAlignment="0" applyProtection="0"/>
    <xf numFmtId="43" fontId="76" fillId="0" borderId="0" applyFont="0" applyFill="0" applyBorder="0" applyAlignment="0" applyProtection="0"/>
    <xf numFmtId="196" fontId="76" fillId="0" borderId="0" applyFont="0" applyFill="0" applyBorder="0" applyAlignment="0" applyProtection="0"/>
    <xf numFmtId="185" fontId="68" fillId="0" borderId="0" applyFont="0" applyFill="0" applyBorder="0" applyAlignment="0" applyProtection="0"/>
    <xf numFmtId="197" fontId="76" fillId="0" borderId="0" applyFont="0" applyFill="0" applyBorder="0" applyAlignment="0" applyProtection="0"/>
    <xf numFmtId="43" fontId="76" fillId="0" borderId="0" applyFont="0" applyFill="0" applyBorder="0" applyAlignment="0" applyProtection="0"/>
    <xf numFmtId="192" fontId="76" fillId="0" borderId="0" applyFont="0" applyFill="0" applyBorder="0" applyAlignment="0" applyProtection="0"/>
    <xf numFmtId="171" fontId="76" fillId="0" borderId="0" applyFont="0" applyFill="0" applyBorder="0" applyAlignment="0" applyProtection="0"/>
    <xf numFmtId="171" fontId="76" fillId="0" borderId="0" applyFont="0" applyFill="0" applyBorder="0" applyAlignment="0" applyProtection="0"/>
    <xf numFmtId="192" fontId="76" fillId="0" borderId="0" applyFont="0" applyFill="0" applyBorder="0" applyAlignment="0" applyProtection="0"/>
    <xf numFmtId="171" fontId="76" fillId="0" borderId="0" applyFont="0" applyFill="0" applyBorder="0" applyAlignment="0" applyProtection="0"/>
    <xf numFmtId="171" fontId="76" fillId="0" borderId="0" applyFont="0" applyFill="0" applyBorder="0" applyAlignment="0" applyProtection="0"/>
    <xf numFmtId="192" fontId="76" fillId="0" borderId="0" applyFont="0" applyFill="0" applyBorder="0" applyAlignment="0" applyProtection="0"/>
    <xf numFmtId="41" fontId="76" fillId="0" borderId="0" applyFont="0" applyFill="0" applyBorder="0" applyAlignment="0" applyProtection="0"/>
    <xf numFmtId="192" fontId="76" fillId="0" borderId="0" applyFont="0" applyFill="0" applyBorder="0" applyAlignment="0" applyProtection="0"/>
    <xf numFmtId="41" fontId="76" fillId="0" borderId="0" applyFont="0" applyFill="0" applyBorder="0" applyAlignment="0" applyProtection="0"/>
    <xf numFmtId="201" fontId="76" fillId="0" borderId="0" applyFont="0" applyFill="0" applyBorder="0" applyAlignment="0" applyProtection="0"/>
    <xf numFmtId="202" fontId="76" fillId="0" borderId="0" applyFont="0" applyFill="0" applyBorder="0" applyAlignment="0" applyProtection="0"/>
    <xf numFmtId="41" fontId="76" fillId="0" borderId="0" applyFont="0" applyFill="0" applyBorder="0" applyAlignment="0" applyProtection="0"/>
    <xf numFmtId="42" fontId="76" fillId="0" borderId="0" applyFont="0" applyFill="0" applyBorder="0" applyAlignment="0" applyProtection="0"/>
    <xf numFmtId="198" fontId="76" fillId="0" borderId="0" applyFont="0" applyFill="0" applyBorder="0" applyAlignment="0" applyProtection="0"/>
    <xf numFmtId="199" fontId="68" fillId="0" borderId="0" applyFont="0" applyFill="0" applyBorder="0" applyAlignment="0" applyProtection="0"/>
    <xf numFmtId="199" fontId="76" fillId="0" borderId="0" applyFont="0" applyFill="0" applyBorder="0" applyAlignment="0" applyProtection="0"/>
    <xf numFmtId="200" fontId="76" fillId="0" borderId="0" applyFont="0" applyFill="0" applyBorder="0" applyAlignment="0" applyProtection="0"/>
    <xf numFmtId="175" fontId="68" fillId="0" borderId="0" applyFont="0" applyFill="0" applyBorder="0" applyAlignment="0" applyProtection="0"/>
    <xf numFmtId="193" fontId="76" fillId="0" borderId="0" applyFont="0" applyFill="0" applyBorder="0" applyAlignment="0" applyProtection="0"/>
    <xf numFmtId="185" fontId="68" fillId="0" borderId="0" applyFont="0" applyFill="0" applyBorder="0" applyAlignment="0" applyProtection="0"/>
    <xf numFmtId="192" fontId="76" fillId="0" borderId="0" applyFont="0" applyFill="0" applyBorder="0" applyAlignment="0" applyProtection="0"/>
    <xf numFmtId="171" fontId="76" fillId="0" borderId="0" applyFont="0" applyFill="0" applyBorder="0" applyAlignment="0" applyProtection="0"/>
    <xf numFmtId="171" fontId="76" fillId="0" borderId="0" applyFont="0" applyFill="0" applyBorder="0" applyAlignment="0" applyProtection="0"/>
    <xf numFmtId="192" fontId="76" fillId="0" borderId="0" applyFont="0" applyFill="0" applyBorder="0" applyAlignment="0" applyProtection="0"/>
    <xf numFmtId="171" fontId="76" fillId="0" borderId="0" applyFont="0" applyFill="0" applyBorder="0" applyAlignment="0" applyProtection="0"/>
    <xf numFmtId="171" fontId="76" fillId="0" borderId="0" applyFont="0" applyFill="0" applyBorder="0" applyAlignment="0" applyProtection="0"/>
    <xf numFmtId="192" fontId="76" fillId="0" borderId="0" applyFont="0" applyFill="0" applyBorder="0" applyAlignment="0" applyProtection="0"/>
    <xf numFmtId="41" fontId="76" fillId="0" borderId="0" applyFont="0" applyFill="0" applyBorder="0" applyAlignment="0" applyProtection="0"/>
    <xf numFmtId="192" fontId="76" fillId="0" borderId="0" applyFont="0" applyFill="0" applyBorder="0" applyAlignment="0" applyProtection="0"/>
    <xf numFmtId="41" fontId="76" fillId="0" borderId="0" applyFont="0" applyFill="0" applyBorder="0" applyAlignment="0" applyProtection="0"/>
    <xf numFmtId="201" fontId="76" fillId="0" borderId="0" applyFont="0" applyFill="0" applyBorder="0" applyAlignment="0" applyProtection="0"/>
    <xf numFmtId="202" fontId="76" fillId="0" borderId="0" applyFont="0" applyFill="0" applyBorder="0" applyAlignment="0" applyProtection="0"/>
    <xf numFmtId="41" fontId="76" fillId="0" borderId="0" applyFont="0" applyFill="0" applyBorder="0" applyAlignment="0" applyProtection="0"/>
    <xf numFmtId="195" fontId="76" fillId="0" borderId="0" applyFont="0" applyFill="0" applyBorder="0" applyAlignment="0" applyProtection="0"/>
    <xf numFmtId="172" fontId="76" fillId="0" borderId="0" applyFont="0" applyFill="0" applyBorder="0" applyAlignment="0" applyProtection="0"/>
    <xf numFmtId="172" fontId="76" fillId="0" borderId="0" applyFont="0" applyFill="0" applyBorder="0" applyAlignment="0" applyProtection="0"/>
    <xf numFmtId="195" fontId="76" fillId="0" borderId="0" applyFont="0" applyFill="0" applyBorder="0" applyAlignment="0" applyProtection="0"/>
    <xf numFmtId="172" fontId="76" fillId="0" borderId="0" applyFont="0" applyFill="0" applyBorder="0" applyAlignment="0" applyProtection="0"/>
    <xf numFmtId="172" fontId="76" fillId="0" borderId="0" applyFont="0" applyFill="0" applyBorder="0" applyAlignment="0" applyProtection="0"/>
    <xf numFmtId="195" fontId="76" fillId="0" borderId="0" applyFont="0" applyFill="0" applyBorder="0" applyAlignment="0" applyProtection="0"/>
    <xf numFmtId="43" fontId="76" fillId="0" borderId="0" applyFont="0" applyFill="0" applyBorder="0" applyAlignment="0" applyProtection="0"/>
    <xf numFmtId="195" fontId="76" fillId="0" borderId="0" applyFont="0" applyFill="0" applyBorder="0" applyAlignment="0" applyProtection="0"/>
    <xf numFmtId="43" fontId="76" fillId="0" borderId="0" applyFont="0" applyFill="0" applyBorder="0" applyAlignment="0" applyProtection="0"/>
    <xf numFmtId="196" fontId="76" fillId="0" borderId="0" applyFont="0" applyFill="0" applyBorder="0" applyAlignment="0" applyProtection="0"/>
    <xf numFmtId="197" fontId="76" fillId="0" borderId="0" applyFont="0" applyFill="0" applyBorder="0" applyAlignment="0" applyProtection="0"/>
    <xf numFmtId="43" fontId="76" fillId="0" borderId="0" applyFont="0" applyFill="0" applyBorder="0" applyAlignment="0" applyProtection="0"/>
    <xf numFmtId="175" fontId="68" fillId="0" borderId="0" applyFont="0" applyFill="0" applyBorder="0" applyAlignment="0" applyProtection="0"/>
    <xf numFmtId="186" fontId="68" fillId="0" borderId="0" applyFont="0" applyFill="0" applyBorder="0" applyAlignment="0" applyProtection="0"/>
    <xf numFmtId="186" fontId="68" fillId="0" borderId="0" applyFont="0" applyFill="0" applyBorder="0" applyAlignment="0" applyProtection="0"/>
    <xf numFmtId="194" fontId="68" fillId="0" borderId="0" applyFont="0" applyFill="0" applyBorder="0" applyAlignment="0" applyProtection="0"/>
    <xf numFmtId="188" fontId="68" fillId="0" borderId="0" applyFont="0" applyFill="0" applyBorder="0" applyAlignment="0" applyProtection="0"/>
    <xf numFmtId="42" fontId="76" fillId="0" borderId="0" applyFont="0" applyFill="0" applyBorder="0" applyAlignment="0" applyProtection="0"/>
    <xf numFmtId="198" fontId="76" fillId="0" borderId="0" applyFont="0" applyFill="0" applyBorder="0" applyAlignment="0" applyProtection="0"/>
    <xf numFmtId="199" fontId="68" fillId="0" borderId="0" applyFont="0" applyFill="0" applyBorder="0" applyAlignment="0" applyProtection="0"/>
    <xf numFmtId="199" fontId="76" fillId="0" borderId="0" applyFont="0" applyFill="0" applyBorder="0" applyAlignment="0" applyProtection="0"/>
    <xf numFmtId="186" fontId="68" fillId="0" borderId="0" applyFont="0" applyFill="0" applyBorder="0" applyAlignment="0" applyProtection="0"/>
    <xf numFmtId="42" fontId="76" fillId="0" borderId="0" applyFont="0" applyFill="0" applyBorder="0" applyAlignment="0" applyProtection="0"/>
    <xf numFmtId="42" fontId="76" fillId="0" borderId="0" applyFont="0" applyFill="0" applyBorder="0" applyAlignment="0" applyProtection="0"/>
    <xf numFmtId="0" fontId="77" fillId="0" borderId="0">
      <alignment/>
      <protection/>
    </xf>
    <xf numFmtId="200" fontId="76" fillId="0" borderId="0" applyFont="0" applyFill="0" applyBorder="0" applyAlignment="0" applyProtection="0"/>
    <xf numFmtId="0" fontId="77" fillId="0" borderId="0">
      <alignment/>
      <protection/>
    </xf>
    <xf numFmtId="0" fontId="77" fillId="0" borderId="0">
      <alignment/>
      <protection/>
    </xf>
    <xf numFmtId="42" fontId="76" fillId="0" borderId="0" applyFont="0" applyFill="0" applyBorder="0" applyAlignment="0" applyProtection="0"/>
    <xf numFmtId="42" fontId="76" fillId="0" borderId="0" applyFont="0" applyFill="0" applyBorder="0" applyAlignment="0" applyProtection="0"/>
    <xf numFmtId="42" fontId="76" fillId="0" borderId="0" applyFont="0" applyFill="0" applyBorder="0" applyAlignment="0" applyProtection="0"/>
    <xf numFmtId="42" fontId="76" fillId="0" borderId="0" applyFont="0" applyFill="0" applyBorder="0" applyAlignment="0" applyProtection="0"/>
    <xf numFmtId="175" fontId="68" fillId="0" borderId="0" applyFont="0" applyFill="0" applyBorder="0" applyAlignment="0" applyProtection="0"/>
    <xf numFmtId="192" fontId="76" fillId="0" borderId="0" applyFont="0" applyFill="0" applyBorder="0" applyAlignment="0" applyProtection="0"/>
    <xf numFmtId="171" fontId="76" fillId="0" borderId="0" applyFont="0" applyFill="0" applyBorder="0" applyAlignment="0" applyProtection="0"/>
    <xf numFmtId="171" fontId="76" fillId="0" borderId="0" applyFont="0" applyFill="0" applyBorder="0" applyAlignment="0" applyProtection="0"/>
    <xf numFmtId="192" fontId="76" fillId="0" borderId="0" applyFont="0" applyFill="0" applyBorder="0" applyAlignment="0" applyProtection="0"/>
    <xf numFmtId="171" fontId="76" fillId="0" borderId="0" applyFont="0" applyFill="0" applyBorder="0" applyAlignment="0" applyProtection="0"/>
    <xf numFmtId="171" fontId="76" fillId="0" borderId="0" applyFont="0" applyFill="0" applyBorder="0" applyAlignment="0" applyProtection="0"/>
    <xf numFmtId="192" fontId="76" fillId="0" borderId="0" applyFont="0" applyFill="0" applyBorder="0" applyAlignment="0" applyProtection="0"/>
    <xf numFmtId="41" fontId="76" fillId="0" borderId="0" applyFont="0" applyFill="0" applyBorder="0" applyAlignment="0" applyProtection="0"/>
    <xf numFmtId="192" fontId="76" fillId="0" borderId="0" applyFont="0" applyFill="0" applyBorder="0" applyAlignment="0" applyProtection="0"/>
    <xf numFmtId="41" fontId="76" fillId="0" borderId="0" applyFont="0" applyFill="0" applyBorder="0" applyAlignment="0" applyProtection="0"/>
    <xf numFmtId="201" fontId="76" fillId="0" borderId="0" applyFont="0" applyFill="0" applyBorder="0" applyAlignment="0" applyProtection="0"/>
    <xf numFmtId="202" fontId="76" fillId="0" borderId="0" applyFont="0" applyFill="0" applyBorder="0" applyAlignment="0" applyProtection="0"/>
    <xf numFmtId="41" fontId="76" fillId="0" borderId="0" applyFont="0" applyFill="0" applyBorder="0" applyAlignment="0" applyProtection="0"/>
    <xf numFmtId="195" fontId="76" fillId="0" borderId="0" applyFont="0" applyFill="0" applyBorder="0" applyAlignment="0" applyProtection="0"/>
    <xf numFmtId="172" fontId="76" fillId="0" borderId="0" applyFont="0" applyFill="0" applyBorder="0" applyAlignment="0" applyProtection="0"/>
    <xf numFmtId="172" fontId="76" fillId="0" borderId="0" applyFont="0" applyFill="0" applyBorder="0" applyAlignment="0" applyProtection="0"/>
    <xf numFmtId="195" fontId="76" fillId="0" borderId="0" applyFont="0" applyFill="0" applyBorder="0" applyAlignment="0" applyProtection="0"/>
    <xf numFmtId="172" fontId="76" fillId="0" borderId="0" applyFont="0" applyFill="0" applyBorder="0" applyAlignment="0" applyProtection="0"/>
    <xf numFmtId="172" fontId="76" fillId="0" borderId="0" applyFont="0" applyFill="0" applyBorder="0" applyAlignment="0" applyProtection="0"/>
    <xf numFmtId="195" fontId="76" fillId="0" borderId="0" applyFont="0" applyFill="0" applyBorder="0" applyAlignment="0" applyProtection="0"/>
    <xf numFmtId="43" fontId="76" fillId="0" borderId="0" applyFont="0" applyFill="0" applyBorder="0" applyAlignment="0" applyProtection="0"/>
    <xf numFmtId="195" fontId="76" fillId="0" borderId="0" applyFont="0" applyFill="0" applyBorder="0" applyAlignment="0" applyProtection="0"/>
    <xf numFmtId="43" fontId="76" fillId="0" borderId="0" applyFont="0" applyFill="0" applyBorder="0" applyAlignment="0" applyProtection="0"/>
    <xf numFmtId="196" fontId="76" fillId="0" borderId="0" applyFont="0" applyFill="0" applyBorder="0" applyAlignment="0" applyProtection="0"/>
    <xf numFmtId="197" fontId="76" fillId="0" borderId="0" applyFont="0" applyFill="0" applyBorder="0" applyAlignment="0" applyProtection="0"/>
    <xf numFmtId="43" fontId="76" fillId="0" borderId="0" applyFont="0" applyFill="0" applyBorder="0" applyAlignment="0" applyProtection="0"/>
    <xf numFmtId="186" fontId="68" fillId="0" borderId="0" applyFont="0" applyFill="0" applyBorder="0" applyAlignment="0" applyProtection="0"/>
    <xf numFmtId="186" fontId="68" fillId="0" borderId="0" applyFont="0" applyFill="0" applyBorder="0" applyAlignment="0" applyProtection="0"/>
    <xf numFmtId="194" fontId="68" fillId="0" borderId="0" applyFont="0" applyFill="0" applyBorder="0" applyAlignment="0" applyProtection="0"/>
    <xf numFmtId="188" fontId="68" fillId="0" borderId="0" applyFont="0" applyFill="0" applyBorder="0" applyAlignment="0" applyProtection="0"/>
    <xf numFmtId="185" fontId="68" fillId="0" borderId="0" applyFont="0" applyFill="0" applyBorder="0" applyAlignment="0" applyProtection="0"/>
    <xf numFmtId="0" fontId="77" fillId="0" borderId="0">
      <alignment/>
      <protection/>
    </xf>
    <xf numFmtId="42" fontId="76" fillId="0" borderId="0" applyFont="0" applyFill="0" applyBorder="0" applyAlignment="0" applyProtection="0"/>
    <xf numFmtId="0" fontId="3" fillId="0" borderId="0" applyNumberFormat="0" applyFill="0" applyBorder="0" applyAlignment="0" applyProtection="0"/>
    <xf numFmtId="0" fontId="77" fillId="0" borderId="0">
      <alignment/>
      <protection/>
    </xf>
    <xf numFmtId="0" fontId="77" fillId="0" borderId="0">
      <alignment/>
      <protection/>
    </xf>
    <xf numFmtId="0" fontId="78" fillId="0" borderId="0">
      <alignment vertical="top"/>
      <protection/>
    </xf>
    <xf numFmtId="0" fontId="3" fillId="0" borderId="0" applyNumberFormat="0" applyFill="0" applyBorder="0" applyAlignment="0" applyProtection="0"/>
    <xf numFmtId="0" fontId="77" fillId="0" borderId="0">
      <alignment/>
      <protection/>
    </xf>
    <xf numFmtId="0" fontId="3" fillId="0" borderId="0" applyNumberFormat="0" applyFill="0" applyBorder="0" applyAlignment="0" applyProtection="0"/>
    <xf numFmtId="0" fontId="77" fillId="0" borderId="0">
      <alignment/>
      <protection/>
    </xf>
    <xf numFmtId="203" fontId="41" fillId="0" borderId="0" applyFont="0" applyFill="0" applyBorder="0" applyAlignment="0" applyProtection="0"/>
    <xf numFmtId="204" fontId="80" fillId="0" borderId="0" applyFont="0" applyFill="0" applyBorder="0" applyAlignment="0" applyProtection="0"/>
    <xf numFmtId="205" fontId="42" fillId="0" borderId="0" applyFont="0" applyFill="0" applyBorder="0" applyAlignment="0" applyProtection="0"/>
    <xf numFmtId="206" fontId="65" fillId="0" borderId="0" applyFont="0" applyFill="0" applyBorder="0" applyAlignment="0" applyProtection="0"/>
    <xf numFmtId="188" fontId="65" fillId="0" borderId="0" applyFont="0" applyFill="0" applyBorder="0" applyAlignment="0" applyProtection="0"/>
    <xf numFmtId="205" fontId="42" fillId="0" borderId="0" applyFont="0" applyFill="0" applyBorder="0" applyAlignment="0" applyProtection="0"/>
    <xf numFmtId="206" fontId="65" fillId="0" borderId="0" applyFont="0" applyFill="0" applyBorder="0" applyAlignment="0" applyProtection="0"/>
    <xf numFmtId="177" fontId="81" fillId="0" borderId="0" applyFont="0" applyFill="0" applyBorder="0" applyAlignment="0" applyProtection="0"/>
    <xf numFmtId="178" fontId="81" fillId="0" borderId="0" applyFont="0" applyFill="0" applyBorder="0" applyAlignment="0" applyProtection="0"/>
    <xf numFmtId="207" fontId="3" fillId="0" borderId="0" applyFont="0" applyFill="0" applyBorder="0" applyAlignment="0" applyProtection="0"/>
    <xf numFmtId="178" fontId="63" fillId="0" borderId="0" applyFont="0" applyFill="0" applyBorder="0" applyAlignment="0" applyProtection="0"/>
    <xf numFmtId="0" fontId="43" fillId="0" borderId="0">
      <alignment/>
      <protection/>
    </xf>
    <xf numFmtId="0" fontId="43" fillId="0" borderId="0">
      <alignment/>
      <protection/>
    </xf>
    <xf numFmtId="0" fontId="43" fillId="0" borderId="0">
      <alignment/>
      <protection/>
    </xf>
    <xf numFmtId="0" fontId="11" fillId="0" borderId="0">
      <alignment/>
      <protection/>
    </xf>
    <xf numFmtId="1" fontId="82" fillId="0" borderId="1" applyBorder="0" applyAlignment="0">
      <protection/>
    </xf>
    <xf numFmtId="3" fontId="70" fillId="0" borderId="1">
      <alignment/>
      <protection/>
    </xf>
    <xf numFmtId="3" fontId="70" fillId="0" borderId="1">
      <alignment/>
      <protection/>
    </xf>
    <xf numFmtId="0" fontId="44" fillId="2" borderId="0">
      <alignment/>
      <protection/>
    </xf>
    <xf numFmtId="0" fontId="45" fillId="2" borderId="0">
      <alignment/>
      <protection/>
    </xf>
    <xf numFmtId="0" fontId="44" fillId="2" borderId="0">
      <alignment/>
      <protection/>
    </xf>
    <xf numFmtId="0" fontId="44" fillId="2" borderId="0">
      <alignment/>
      <protection/>
    </xf>
    <xf numFmtId="0" fontId="45" fillId="2" borderId="0">
      <alignment/>
      <protection/>
    </xf>
    <xf numFmtId="0" fontId="44" fillId="2" borderId="0">
      <alignment/>
      <protection/>
    </xf>
    <xf numFmtId="0" fontId="44" fillId="2" borderId="0">
      <alignment/>
      <protection/>
    </xf>
    <xf numFmtId="0" fontId="45" fillId="2" borderId="0">
      <alignment/>
      <protection/>
    </xf>
    <xf numFmtId="0" fontId="44"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4"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4" fillId="2" borderId="0">
      <alignment/>
      <protection/>
    </xf>
    <xf numFmtId="0" fontId="45" fillId="2" borderId="0">
      <alignment/>
      <protection/>
    </xf>
    <xf numFmtId="0" fontId="44" fillId="2" borderId="0">
      <alignment/>
      <protection/>
    </xf>
    <xf numFmtId="0" fontId="44" fillId="2" borderId="0">
      <alignment/>
      <protection/>
    </xf>
    <xf numFmtId="0" fontId="44" fillId="2" borderId="0">
      <alignment/>
      <protection/>
    </xf>
    <xf numFmtId="0" fontId="45" fillId="2" borderId="0">
      <alignment/>
      <protection/>
    </xf>
    <xf numFmtId="0" fontId="44" fillId="2" borderId="0">
      <alignment/>
      <protection/>
    </xf>
    <xf numFmtId="0" fontId="44" fillId="2" borderId="0">
      <alignment/>
      <protection/>
    </xf>
    <xf numFmtId="0" fontId="45" fillId="2" borderId="0">
      <alignment/>
      <protection/>
    </xf>
    <xf numFmtId="0" fontId="44" fillId="2" borderId="0">
      <alignment/>
      <protection/>
    </xf>
    <xf numFmtId="0" fontId="44" fillId="2" borderId="0">
      <alignment/>
      <protection/>
    </xf>
    <xf numFmtId="0" fontId="44" fillId="2" borderId="0">
      <alignment/>
      <protection/>
    </xf>
    <xf numFmtId="0" fontId="45" fillId="2" borderId="0">
      <alignment/>
      <protection/>
    </xf>
    <xf numFmtId="0" fontId="44" fillId="2" borderId="0">
      <alignment/>
      <protection/>
    </xf>
    <xf numFmtId="0" fontId="44" fillId="2" borderId="0">
      <alignment/>
      <protection/>
    </xf>
    <xf numFmtId="0" fontId="44" fillId="2" borderId="0">
      <alignment/>
      <protection/>
    </xf>
    <xf numFmtId="0" fontId="45" fillId="2" borderId="0">
      <alignment/>
      <protection/>
    </xf>
    <xf numFmtId="0" fontId="44" fillId="2" borderId="0">
      <alignment/>
      <protection/>
    </xf>
    <xf numFmtId="0" fontId="45" fillId="2" borderId="0">
      <alignment/>
      <protection/>
    </xf>
    <xf numFmtId="0" fontId="45" fillId="2" borderId="0">
      <alignment/>
      <protection/>
    </xf>
    <xf numFmtId="0" fontId="45" fillId="2" borderId="0">
      <alignment/>
      <protection/>
    </xf>
    <xf numFmtId="0" fontId="44" fillId="2" borderId="0">
      <alignment/>
      <protection/>
    </xf>
    <xf numFmtId="0" fontId="45" fillId="2" borderId="0">
      <alignment/>
      <protection/>
    </xf>
    <xf numFmtId="0" fontId="44" fillId="2" borderId="0">
      <alignment/>
      <protection/>
    </xf>
    <xf numFmtId="0" fontId="45" fillId="2" borderId="0">
      <alignment/>
      <protection/>
    </xf>
    <xf numFmtId="0" fontId="44" fillId="2" borderId="0">
      <alignment/>
      <protection/>
    </xf>
    <xf numFmtId="0" fontId="44" fillId="2" borderId="0">
      <alignment/>
      <protection/>
    </xf>
    <xf numFmtId="0" fontId="45"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79" fillId="0" borderId="5">
      <alignment/>
      <protection/>
    </xf>
    <xf numFmtId="0" fontId="45" fillId="2" borderId="0">
      <alignment/>
      <protection/>
    </xf>
    <xf numFmtId="0" fontId="44" fillId="2" borderId="0">
      <alignment/>
      <protection/>
    </xf>
    <xf numFmtId="0" fontId="45" fillId="2" borderId="0">
      <alignment/>
      <protection/>
    </xf>
    <xf numFmtId="0" fontId="44" fillId="2" borderId="0">
      <alignment/>
      <protection/>
    </xf>
    <xf numFmtId="0" fontId="45" fillId="2" borderId="0">
      <alignment/>
      <protection/>
    </xf>
    <xf numFmtId="0" fontId="45" fillId="2" borderId="0">
      <alignment/>
      <protection/>
    </xf>
    <xf numFmtId="0" fontId="45"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5" fillId="2" borderId="0">
      <alignment/>
      <protection/>
    </xf>
    <xf numFmtId="0" fontId="45" fillId="2" borderId="0">
      <alignment/>
      <protection/>
    </xf>
    <xf numFmtId="0" fontId="44" fillId="2" borderId="0">
      <alignment/>
      <protection/>
    </xf>
    <xf numFmtId="0" fontId="83" fillId="0" borderId="0" applyFont="0" applyFill="0" applyBorder="0" applyAlignment="0">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5" fillId="2" borderId="0">
      <alignment/>
      <protection/>
    </xf>
    <xf numFmtId="0" fontId="45" fillId="2" borderId="0">
      <alignment/>
      <protection/>
    </xf>
    <xf numFmtId="0" fontId="44" fillId="2" borderId="0">
      <alignment/>
      <protection/>
    </xf>
    <xf numFmtId="0" fontId="45" fillId="2" borderId="0">
      <alignment/>
      <protection/>
    </xf>
    <xf numFmtId="0" fontId="45" fillId="2" borderId="0">
      <alignment/>
      <protection/>
    </xf>
    <xf numFmtId="0" fontId="53" fillId="2" borderId="0">
      <alignment/>
      <protection/>
    </xf>
    <xf numFmtId="0" fontId="53" fillId="2" borderId="0">
      <alignment/>
      <protection/>
    </xf>
    <xf numFmtId="0" fontId="44" fillId="2" borderId="0">
      <alignment/>
      <protection/>
    </xf>
    <xf numFmtId="0" fontId="44" fillId="2" borderId="0">
      <alignment/>
      <protection/>
    </xf>
    <xf numFmtId="0" fontId="44" fillId="2" borderId="0">
      <alignment/>
      <protection/>
    </xf>
    <xf numFmtId="0" fontId="45" fillId="2" borderId="0">
      <alignment/>
      <protection/>
    </xf>
    <xf numFmtId="0" fontId="45" fillId="2" borderId="0">
      <alignment/>
      <protection/>
    </xf>
    <xf numFmtId="0" fontId="45" fillId="2" borderId="0">
      <alignment/>
      <protection/>
    </xf>
    <xf numFmtId="0" fontId="44" fillId="2" borderId="0">
      <alignment/>
      <protection/>
    </xf>
    <xf numFmtId="0" fontId="45" fillId="2" borderId="0">
      <alignment/>
      <protection/>
    </xf>
    <xf numFmtId="0" fontId="45" fillId="2" borderId="0">
      <alignment/>
      <protection/>
    </xf>
    <xf numFmtId="0" fontId="44" fillId="2" borderId="0">
      <alignment/>
      <protection/>
    </xf>
    <xf numFmtId="0" fontId="45" fillId="2" borderId="0">
      <alignment/>
      <protection/>
    </xf>
    <xf numFmtId="0" fontId="45" fillId="2" borderId="0">
      <alignment/>
      <protection/>
    </xf>
    <xf numFmtId="0" fontId="45" fillId="2" borderId="0">
      <alignment/>
      <protection/>
    </xf>
    <xf numFmtId="0" fontId="44" fillId="2" borderId="0">
      <alignment/>
      <protection/>
    </xf>
    <xf numFmtId="0" fontId="45" fillId="2" borderId="0">
      <alignment/>
      <protection/>
    </xf>
    <xf numFmtId="0" fontId="45" fillId="2" borderId="0">
      <alignment/>
      <protection/>
    </xf>
    <xf numFmtId="0" fontId="44" fillId="2" borderId="0">
      <alignment/>
      <protection/>
    </xf>
    <xf numFmtId="0" fontId="45" fillId="2" borderId="0">
      <alignment/>
      <protection/>
    </xf>
    <xf numFmtId="0" fontId="44"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4" fillId="2" borderId="0">
      <alignment/>
      <protection/>
    </xf>
    <xf numFmtId="0" fontId="45" fillId="2" borderId="0">
      <alignment/>
      <protection/>
    </xf>
    <xf numFmtId="0" fontId="45" fillId="2" borderId="0">
      <alignment/>
      <protection/>
    </xf>
    <xf numFmtId="0" fontId="45" fillId="2" borderId="0">
      <alignment/>
      <protection/>
    </xf>
    <xf numFmtId="0" fontId="83" fillId="0" borderId="0" applyFont="0" applyFill="0" applyBorder="0" applyAlignment="0">
      <protection/>
    </xf>
    <xf numFmtId="0" fontId="44" fillId="2" borderId="0">
      <alignment/>
      <protection/>
    </xf>
    <xf numFmtId="0" fontId="45" fillId="2" borderId="0">
      <alignment/>
      <protection/>
    </xf>
    <xf numFmtId="0" fontId="45" fillId="2" borderId="0">
      <alignment/>
      <protection/>
    </xf>
    <xf numFmtId="0" fontId="45" fillId="2" borderId="0">
      <alignment/>
      <protection/>
    </xf>
    <xf numFmtId="0" fontId="44" fillId="2" borderId="0">
      <alignment/>
      <protection/>
    </xf>
    <xf numFmtId="0" fontId="44" fillId="2" borderId="0">
      <alignment/>
      <protection/>
    </xf>
    <xf numFmtId="0" fontId="44" fillId="2" borderId="0">
      <alignment/>
      <protection/>
    </xf>
    <xf numFmtId="0" fontId="45" fillId="2" borderId="0">
      <alignment/>
      <protection/>
    </xf>
    <xf numFmtId="0" fontId="44" fillId="2" borderId="0">
      <alignment/>
      <protection/>
    </xf>
    <xf numFmtId="0" fontId="44"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4" fillId="2" borderId="0">
      <alignment/>
      <protection/>
    </xf>
    <xf numFmtId="0" fontId="45" fillId="2" borderId="0">
      <alignment/>
      <protection/>
    </xf>
    <xf numFmtId="0" fontId="44" fillId="2" borderId="0">
      <alignment/>
      <protection/>
    </xf>
    <xf numFmtId="0" fontId="45" fillId="2" borderId="0">
      <alignment/>
      <protection/>
    </xf>
    <xf numFmtId="0" fontId="45" fillId="2" borderId="0">
      <alignment/>
      <protection/>
    </xf>
    <xf numFmtId="0" fontId="45" fillId="2" borderId="0">
      <alignment/>
      <protection/>
    </xf>
    <xf numFmtId="0" fontId="44" fillId="2" borderId="0">
      <alignment/>
      <protection/>
    </xf>
    <xf numFmtId="0" fontId="45" fillId="2" borderId="0">
      <alignment/>
      <protection/>
    </xf>
    <xf numFmtId="0" fontId="44" fillId="2" borderId="0">
      <alignment/>
      <protection/>
    </xf>
    <xf numFmtId="0" fontId="45" fillId="2" borderId="0">
      <alignment/>
      <protection/>
    </xf>
    <xf numFmtId="0" fontId="44" fillId="2" borderId="0">
      <alignment/>
      <protection/>
    </xf>
    <xf numFmtId="0" fontId="44" fillId="2" borderId="0">
      <alignment/>
      <protection/>
    </xf>
    <xf numFmtId="0" fontId="45" fillId="2" borderId="0">
      <alignment/>
      <protection/>
    </xf>
    <xf numFmtId="0" fontId="44" fillId="2" borderId="0">
      <alignment/>
      <protection/>
    </xf>
    <xf numFmtId="0" fontId="44" fillId="2" borderId="0">
      <alignment/>
      <protection/>
    </xf>
    <xf numFmtId="0" fontId="45" fillId="2" borderId="0">
      <alignment/>
      <protection/>
    </xf>
    <xf numFmtId="0" fontId="45" fillId="2" borderId="0">
      <alignment/>
      <protection/>
    </xf>
    <xf numFmtId="0" fontId="44" fillId="2" borderId="0">
      <alignment/>
      <protection/>
    </xf>
    <xf numFmtId="0" fontId="44" fillId="2" borderId="0">
      <alignment/>
      <protection/>
    </xf>
    <xf numFmtId="0" fontId="44" fillId="2" borderId="0">
      <alignment/>
      <protection/>
    </xf>
    <xf numFmtId="0" fontId="45" fillId="2" borderId="0">
      <alignment/>
      <protection/>
    </xf>
    <xf numFmtId="0" fontId="44" fillId="2" borderId="0">
      <alignment/>
      <protection/>
    </xf>
    <xf numFmtId="0" fontId="44" fillId="2" borderId="0">
      <alignment/>
      <protection/>
    </xf>
    <xf numFmtId="0" fontId="44" fillId="2" borderId="0">
      <alignment/>
      <protection/>
    </xf>
    <xf numFmtId="0" fontId="45" fillId="2" borderId="0">
      <alignment/>
      <protection/>
    </xf>
    <xf numFmtId="0" fontId="44" fillId="2" borderId="0">
      <alignment/>
      <protection/>
    </xf>
    <xf numFmtId="0" fontId="44" fillId="2" borderId="0">
      <alignment/>
      <protection/>
    </xf>
    <xf numFmtId="0" fontId="44" fillId="2" borderId="0">
      <alignment/>
      <protection/>
    </xf>
    <xf numFmtId="0" fontId="45" fillId="2" borderId="0">
      <alignment/>
      <protection/>
    </xf>
    <xf numFmtId="0" fontId="45" fillId="2" borderId="0">
      <alignment/>
      <protection/>
    </xf>
    <xf numFmtId="0" fontId="44" fillId="2" borderId="0">
      <alignment/>
      <protection/>
    </xf>
    <xf numFmtId="0" fontId="44" fillId="2" borderId="0">
      <alignment/>
      <protection/>
    </xf>
    <xf numFmtId="0" fontId="45" fillId="2" borderId="0">
      <alignment/>
      <protection/>
    </xf>
    <xf numFmtId="0" fontId="44" fillId="2" borderId="0">
      <alignment/>
      <protection/>
    </xf>
    <xf numFmtId="0" fontId="44" fillId="2" borderId="0">
      <alignment/>
      <protection/>
    </xf>
    <xf numFmtId="0" fontId="45" fillId="2" borderId="0">
      <alignment/>
      <protection/>
    </xf>
    <xf numFmtId="0" fontId="44" fillId="2" borderId="0">
      <alignment/>
      <protection/>
    </xf>
    <xf numFmtId="0" fontId="45" fillId="2" borderId="0">
      <alignment/>
      <protection/>
    </xf>
    <xf numFmtId="0" fontId="44" fillId="2" borderId="0">
      <alignment/>
      <protection/>
    </xf>
    <xf numFmtId="0" fontId="45" fillId="2" borderId="0">
      <alignment/>
      <protection/>
    </xf>
    <xf numFmtId="203" fontId="41" fillId="0" borderId="0" applyFont="0" applyFill="0" applyBorder="0" applyAlignment="0" applyProtection="0"/>
    <xf numFmtId="203" fontId="41" fillId="0" borderId="0" applyFont="0" applyFill="0" applyBorder="0" applyAlignment="0" applyProtection="0"/>
    <xf numFmtId="203" fontId="41" fillId="0" borderId="0" applyFont="0" applyFill="0" applyBorder="0" applyAlignment="0" applyProtection="0"/>
    <xf numFmtId="0" fontId="45" fillId="2" borderId="0">
      <alignment/>
      <protection/>
    </xf>
    <xf numFmtId="0" fontId="45" fillId="2" borderId="0">
      <alignment/>
      <protection/>
    </xf>
    <xf numFmtId="0" fontId="44" fillId="2" borderId="0">
      <alignment/>
      <protection/>
    </xf>
    <xf numFmtId="0" fontId="45" fillId="2" borderId="0">
      <alignment/>
      <protection/>
    </xf>
    <xf numFmtId="0" fontId="45" fillId="2" borderId="0">
      <alignment/>
      <protection/>
    </xf>
    <xf numFmtId="0" fontId="44" fillId="2" borderId="0">
      <alignment/>
      <protection/>
    </xf>
    <xf numFmtId="0" fontId="44" fillId="2" borderId="0">
      <alignment/>
      <protection/>
    </xf>
    <xf numFmtId="0" fontId="45" fillId="2" borderId="0">
      <alignment/>
      <protection/>
    </xf>
    <xf numFmtId="0" fontId="44" fillId="2" borderId="0">
      <alignment/>
      <protection/>
    </xf>
    <xf numFmtId="0" fontId="44" fillId="2" borderId="0">
      <alignment/>
      <protection/>
    </xf>
    <xf numFmtId="0" fontId="44" fillId="2" borderId="0">
      <alignment/>
      <protection/>
    </xf>
    <xf numFmtId="203" fontId="41" fillId="0" borderId="0" applyFont="0" applyFill="0" applyBorder="0" applyAlignment="0" applyProtection="0"/>
    <xf numFmtId="203" fontId="41" fillId="0" borderId="0" applyFont="0" applyFill="0" applyBorder="0" applyAlignment="0" applyProtection="0"/>
    <xf numFmtId="0" fontId="45"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4" fillId="2" borderId="0">
      <alignment/>
      <protection/>
    </xf>
    <xf numFmtId="0" fontId="45" fillId="2" borderId="0">
      <alignment/>
      <protection/>
    </xf>
    <xf numFmtId="0" fontId="84" fillId="0" borderId="1" applyNumberFormat="0" applyFont="0" applyBorder="0">
      <alignment horizontal="left" indent="2"/>
      <protection/>
    </xf>
    <xf numFmtId="0" fontId="84" fillId="0" borderId="1" applyNumberFormat="0" applyFont="0" applyBorder="0">
      <alignment horizontal="left" indent="2"/>
      <protection/>
    </xf>
    <xf numFmtId="0" fontId="44" fillId="2" borderId="0">
      <alignment/>
      <protection/>
    </xf>
    <xf numFmtId="0" fontId="83" fillId="0" borderId="0" applyFont="0" applyFill="0" applyBorder="0" applyAlignment="0">
      <protection/>
    </xf>
    <xf numFmtId="0" fontId="84" fillId="0" borderId="1" applyNumberFormat="0" applyFont="0" applyBorder="0">
      <alignment horizontal="left" indent="2"/>
      <protection/>
    </xf>
    <xf numFmtId="0" fontId="84" fillId="0" borderId="1" applyNumberFormat="0" applyFont="0" applyBorder="0">
      <alignment horizontal="left" indent="2"/>
      <protection/>
    </xf>
    <xf numFmtId="0" fontId="44" fillId="2" borderId="0">
      <alignment/>
      <protection/>
    </xf>
    <xf numFmtId="0" fontId="83" fillId="0" borderId="0" applyFont="0" applyFill="0" applyBorder="0" applyAlignment="0">
      <protection/>
    </xf>
    <xf numFmtId="0" fontId="84" fillId="0" borderId="1" applyNumberFormat="0" applyFont="0" applyBorder="0">
      <alignment horizontal="left" indent="2"/>
      <protection/>
    </xf>
    <xf numFmtId="0" fontId="84" fillId="0" borderId="1" applyNumberFormat="0" applyFont="0" applyBorder="0">
      <alignment horizontal="left" indent="2"/>
      <protection/>
    </xf>
    <xf numFmtId="9" fontId="41" fillId="0" borderId="0" applyFont="0" applyFill="0" applyBorder="0" applyAlignment="0" applyProtection="0"/>
    <xf numFmtId="9" fontId="63" fillId="0" borderId="0" applyFont="0" applyFill="0" applyBorder="0" applyAlignment="0" applyProtection="0"/>
    <xf numFmtId="49" fontId="85" fillId="0" borderId="6" applyNumberFormat="0" applyFont="0" applyAlignment="0">
      <protection/>
    </xf>
    <xf numFmtId="0" fontId="86" fillId="0" borderId="7" applyNumberFormat="0" applyFont="0" applyFill="0" applyBorder="0" applyAlignment="0">
      <protection/>
    </xf>
    <xf numFmtId="0" fontId="77" fillId="0" borderId="0">
      <alignment wrapText="1"/>
      <protection/>
    </xf>
    <xf numFmtId="0" fontId="87" fillId="0" borderId="0">
      <alignment/>
      <protection/>
    </xf>
    <xf numFmtId="9" fontId="88" fillId="0" borderId="0" applyBorder="0" applyAlignment="0" applyProtection="0"/>
    <xf numFmtId="0" fontId="46" fillId="2" borderId="0">
      <alignment/>
      <protection/>
    </xf>
    <xf numFmtId="0" fontId="45" fillId="2" borderId="0">
      <alignment/>
      <protection/>
    </xf>
    <xf numFmtId="0" fontId="46" fillId="2" borderId="0">
      <alignment/>
      <protection/>
    </xf>
    <xf numFmtId="0" fontId="46" fillId="2" borderId="0">
      <alignment/>
      <protection/>
    </xf>
    <xf numFmtId="0" fontId="45" fillId="2" borderId="0">
      <alignment/>
      <protection/>
    </xf>
    <xf numFmtId="0" fontId="46" fillId="2" borderId="0">
      <alignment/>
      <protection/>
    </xf>
    <xf numFmtId="0" fontId="45" fillId="2" borderId="0">
      <alignment/>
      <protection/>
    </xf>
    <xf numFmtId="0" fontId="46"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6"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6" fillId="2" borderId="0">
      <alignment/>
      <protection/>
    </xf>
    <xf numFmtId="0" fontId="45" fillId="2" borderId="0">
      <alignment/>
      <protection/>
    </xf>
    <xf numFmtId="0" fontId="46" fillId="2" borderId="0">
      <alignment/>
      <protection/>
    </xf>
    <xf numFmtId="0" fontId="46" fillId="2" borderId="0">
      <alignment/>
      <protection/>
    </xf>
    <xf numFmtId="0" fontId="46" fillId="2" borderId="0">
      <alignment/>
      <protection/>
    </xf>
    <xf numFmtId="0" fontId="45" fillId="2" borderId="0">
      <alignment/>
      <protection/>
    </xf>
    <xf numFmtId="0" fontId="46" fillId="2" borderId="0">
      <alignment/>
      <protection/>
    </xf>
    <xf numFmtId="0" fontId="46" fillId="2" borderId="0">
      <alignment/>
      <protection/>
    </xf>
    <xf numFmtId="0" fontId="45" fillId="2" borderId="0">
      <alignment/>
      <protection/>
    </xf>
    <xf numFmtId="0" fontId="46" fillId="2" borderId="0">
      <alignment/>
      <protection/>
    </xf>
    <xf numFmtId="0" fontId="46" fillId="2" borderId="0">
      <alignment/>
      <protection/>
    </xf>
    <xf numFmtId="0" fontId="46" fillId="2" borderId="0">
      <alignment/>
      <protection/>
    </xf>
    <xf numFmtId="0" fontId="45" fillId="2" borderId="0">
      <alignment/>
      <protection/>
    </xf>
    <xf numFmtId="0" fontId="46" fillId="2" borderId="0">
      <alignment/>
      <protection/>
    </xf>
    <xf numFmtId="0" fontId="46" fillId="2" borderId="0">
      <alignment/>
      <protection/>
    </xf>
    <xf numFmtId="0" fontId="46" fillId="2" borderId="0">
      <alignment/>
      <protection/>
    </xf>
    <xf numFmtId="0" fontId="45" fillId="2" borderId="0">
      <alignment/>
      <protection/>
    </xf>
    <xf numFmtId="0" fontId="46" fillId="2" borderId="0">
      <alignment/>
      <protection/>
    </xf>
    <xf numFmtId="0" fontId="45" fillId="2" borderId="0">
      <alignment/>
      <protection/>
    </xf>
    <xf numFmtId="0" fontId="45" fillId="2" borderId="0">
      <alignment/>
      <protection/>
    </xf>
    <xf numFmtId="0" fontId="45" fillId="2" borderId="0">
      <alignment/>
      <protection/>
    </xf>
    <xf numFmtId="0" fontId="46" fillId="2" borderId="0">
      <alignment/>
      <protection/>
    </xf>
    <xf numFmtId="0" fontId="45" fillId="2" borderId="0">
      <alignment/>
      <protection/>
    </xf>
    <xf numFmtId="0" fontId="46" fillId="2" borderId="0">
      <alignment/>
      <protection/>
    </xf>
    <xf numFmtId="0" fontId="45" fillId="2" borderId="0">
      <alignment/>
      <protection/>
    </xf>
    <xf numFmtId="0" fontId="46" fillId="2" borderId="0">
      <alignment/>
      <protection/>
    </xf>
    <xf numFmtId="0" fontId="46" fillId="2" borderId="0">
      <alignment/>
      <protection/>
    </xf>
    <xf numFmtId="0" fontId="45" fillId="2" borderId="0">
      <alignment/>
      <protection/>
    </xf>
    <xf numFmtId="0" fontId="46" fillId="2" borderId="0">
      <alignment/>
      <protection/>
    </xf>
    <xf numFmtId="0" fontId="46" fillId="2" borderId="0">
      <alignment/>
      <protection/>
    </xf>
    <xf numFmtId="0" fontId="46" fillId="2" borderId="0">
      <alignment/>
      <protection/>
    </xf>
    <xf numFmtId="0" fontId="46" fillId="2" borderId="0">
      <alignment/>
      <protection/>
    </xf>
    <xf numFmtId="0" fontId="45" fillId="2" borderId="0">
      <alignment/>
      <protection/>
    </xf>
    <xf numFmtId="0" fontId="46" fillId="2" borderId="0">
      <alignment/>
      <protection/>
    </xf>
    <xf numFmtId="0" fontId="45" fillId="2" borderId="0">
      <alignment/>
      <protection/>
    </xf>
    <xf numFmtId="0" fontId="46" fillId="2" borderId="0">
      <alignment/>
      <protection/>
    </xf>
    <xf numFmtId="0" fontId="45" fillId="2" borderId="0">
      <alignment/>
      <protection/>
    </xf>
    <xf numFmtId="0" fontId="45" fillId="2" borderId="0">
      <alignment/>
      <protection/>
    </xf>
    <xf numFmtId="0" fontId="45" fillId="2" borderId="0">
      <alignment/>
      <protection/>
    </xf>
    <xf numFmtId="0" fontId="46" fillId="2" borderId="0">
      <alignment/>
      <protection/>
    </xf>
    <xf numFmtId="0" fontId="46" fillId="2" borderId="0">
      <alignment/>
      <protection/>
    </xf>
    <xf numFmtId="0" fontId="46" fillId="2" borderId="0">
      <alignment/>
      <protection/>
    </xf>
    <xf numFmtId="0" fontId="46" fillId="2" borderId="0">
      <alignment/>
      <protection/>
    </xf>
    <xf numFmtId="0" fontId="46" fillId="2" borderId="0">
      <alignment/>
      <protection/>
    </xf>
    <xf numFmtId="0" fontId="46" fillId="2" borderId="0">
      <alignment/>
      <protection/>
    </xf>
    <xf numFmtId="0" fontId="46" fillId="2" borderId="0">
      <alignment/>
      <protection/>
    </xf>
    <xf numFmtId="0" fontId="45" fillId="2" borderId="0">
      <alignment/>
      <protection/>
    </xf>
    <xf numFmtId="0" fontId="45" fillId="2" borderId="0">
      <alignment/>
      <protection/>
    </xf>
    <xf numFmtId="0" fontId="46" fillId="2" borderId="0">
      <alignment/>
      <protection/>
    </xf>
    <xf numFmtId="0" fontId="46" fillId="2" borderId="0">
      <alignment/>
      <protection/>
    </xf>
    <xf numFmtId="0" fontId="46" fillId="2" borderId="0">
      <alignment/>
      <protection/>
    </xf>
    <xf numFmtId="0" fontId="46" fillId="2" borderId="0">
      <alignment/>
      <protection/>
    </xf>
    <xf numFmtId="0" fontId="46" fillId="2" borderId="0">
      <alignment/>
      <protection/>
    </xf>
    <xf numFmtId="0" fontId="45" fillId="2" borderId="0">
      <alignment/>
      <protection/>
    </xf>
    <xf numFmtId="0" fontId="45" fillId="2" borderId="0">
      <alignment/>
      <protection/>
    </xf>
    <xf numFmtId="0" fontId="46" fillId="2" borderId="0">
      <alignment/>
      <protection/>
    </xf>
    <xf numFmtId="0" fontId="45" fillId="2" borderId="0">
      <alignment/>
      <protection/>
    </xf>
    <xf numFmtId="0" fontId="45" fillId="2" borderId="0">
      <alignment/>
      <protection/>
    </xf>
    <xf numFmtId="0" fontId="53" fillId="2" borderId="0">
      <alignment/>
      <protection/>
    </xf>
    <xf numFmtId="0" fontId="53" fillId="2" borderId="0">
      <alignment/>
      <protection/>
    </xf>
    <xf numFmtId="0" fontId="46" fillId="2" borderId="0">
      <alignment/>
      <protection/>
    </xf>
    <xf numFmtId="0" fontId="46" fillId="2" borderId="0">
      <alignment/>
      <protection/>
    </xf>
    <xf numFmtId="0" fontId="46" fillId="2" borderId="0">
      <alignment/>
      <protection/>
    </xf>
    <xf numFmtId="0" fontId="45" fillId="2" borderId="0">
      <alignment/>
      <protection/>
    </xf>
    <xf numFmtId="0" fontId="45" fillId="2" borderId="0">
      <alignment/>
      <protection/>
    </xf>
    <xf numFmtId="0" fontId="45" fillId="2" borderId="0">
      <alignment/>
      <protection/>
    </xf>
    <xf numFmtId="0" fontId="46" fillId="2" borderId="0">
      <alignment/>
      <protection/>
    </xf>
    <xf numFmtId="0" fontId="45" fillId="2" borderId="0">
      <alignment/>
      <protection/>
    </xf>
    <xf numFmtId="0" fontId="45" fillId="2" borderId="0">
      <alignment/>
      <protection/>
    </xf>
    <xf numFmtId="0" fontId="46" fillId="2" borderId="0">
      <alignment/>
      <protection/>
    </xf>
    <xf numFmtId="0" fontId="45" fillId="2" borderId="0">
      <alignment/>
      <protection/>
    </xf>
    <xf numFmtId="0" fontId="45" fillId="2" borderId="0">
      <alignment/>
      <protection/>
    </xf>
    <xf numFmtId="0" fontId="45" fillId="2" borderId="0">
      <alignment/>
      <protection/>
    </xf>
    <xf numFmtId="0" fontId="46" fillId="2" borderId="0">
      <alignment/>
      <protection/>
    </xf>
    <xf numFmtId="0" fontId="45" fillId="2" borderId="0">
      <alignment/>
      <protection/>
    </xf>
    <xf numFmtId="0" fontId="45" fillId="2" borderId="0">
      <alignment/>
      <protection/>
    </xf>
    <xf numFmtId="0" fontId="46" fillId="2" borderId="0">
      <alignment/>
      <protection/>
    </xf>
    <xf numFmtId="0" fontId="45" fillId="2" borderId="0">
      <alignment/>
      <protection/>
    </xf>
    <xf numFmtId="0" fontId="46"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6" fillId="2" borderId="0">
      <alignment/>
      <protection/>
    </xf>
    <xf numFmtId="0" fontId="45" fillId="2" borderId="0">
      <alignment/>
      <protection/>
    </xf>
    <xf numFmtId="0" fontId="45" fillId="2" borderId="0">
      <alignment/>
      <protection/>
    </xf>
    <xf numFmtId="0" fontId="45" fillId="2" borderId="0">
      <alignment/>
      <protection/>
    </xf>
    <xf numFmtId="0" fontId="46" fillId="2" borderId="0">
      <alignment/>
      <protection/>
    </xf>
    <xf numFmtId="0" fontId="45" fillId="2" borderId="0">
      <alignment/>
      <protection/>
    </xf>
    <xf numFmtId="0" fontId="45" fillId="2" borderId="0">
      <alignment/>
      <protection/>
    </xf>
    <xf numFmtId="0" fontId="45" fillId="2" borderId="0">
      <alignment/>
      <protection/>
    </xf>
    <xf numFmtId="0" fontId="46" fillId="2" borderId="0">
      <alignment/>
      <protection/>
    </xf>
    <xf numFmtId="0" fontId="46" fillId="2" borderId="0">
      <alignment/>
      <protection/>
    </xf>
    <xf numFmtId="0" fontId="46" fillId="2" borderId="0">
      <alignment/>
      <protection/>
    </xf>
    <xf numFmtId="0" fontId="45" fillId="2" borderId="0">
      <alignment/>
      <protection/>
    </xf>
    <xf numFmtId="0" fontId="46" fillId="2" borderId="0">
      <alignment/>
      <protection/>
    </xf>
    <xf numFmtId="0" fontId="46"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6"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6" fillId="2" borderId="0">
      <alignment/>
      <protection/>
    </xf>
    <xf numFmtId="0" fontId="45" fillId="2" borderId="0">
      <alignment/>
      <protection/>
    </xf>
    <xf numFmtId="0" fontId="46" fillId="2" borderId="0">
      <alignment/>
      <protection/>
    </xf>
    <xf numFmtId="0" fontId="45" fillId="2" borderId="0">
      <alignment/>
      <protection/>
    </xf>
    <xf numFmtId="0" fontId="46" fillId="2" borderId="0">
      <alignment/>
      <protection/>
    </xf>
    <xf numFmtId="0" fontId="46" fillId="2" borderId="0">
      <alignment/>
      <protection/>
    </xf>
    <xf numFmtId="0" fontId="45" fillId="2" borderId="0">
      <alignment/>
      <protection/>
    </xf>
    <xf numFmtId="0" fontId="46" fillId="2" borderId="0">
      <alignment/>
      <protection/>
    </xf>
    <xf numFmtId="0" fontId="46" fillId="2" borderId="0">
      <alignment/>
      <protection/>
    </xf>
    <xf numFmtId="0" fontId="45" fillId="2" borderId="0">
      <alignment/>
      <protection/>
    </xf>
    <xf numFmtId="0" fontId="45" fillId="2" borderId="0">
      <alignment/>
      <protection/>
    </xf>
    <xf numFmtId="0" fontId="46" fillId="2" borderId="0">
      <alignment/>
      <protection/>
    </xf>
    <xf numFmtId="0" fontId="46" fillId="2" borderId="0">
      <alignment/>
      <protection/>
    </xf>
    <xf numFmtId="0" fontId="46" fillId="2" borderId="0">
      <alignment/>
      <protection/>
    </xf>
    <xf numFmtId="0" fontId="45" fillId="2" borderId="0">
      <alignment/>
      <protection/>
    </xf>
    <xf numFmtId="0" fontId="46" fillId="2" borderId="0">
      <alignment/>
      <protection/>
    </xf>
    <xf numFmtId="0" fontId="46" fillId="2" borderId="0">
      <alignment/>
      <protection/>
    </xf>
    <xf numFmtId="0" fontId="45" fillId="2" borderId="0">
      <alignment/>
      <protection/>
    </xf>
    <xf numFmtId="0" fontId="46" fillId="2" borderId="0">
      <alignment/>
      <protection/>
    </xf>
    <xf numFmtId="0" fontId="46" fillId="2" borderId="0">
      <alignment/>
      <protection/>
    </xf>
    <xf numFmtId="0" fontId="46" fillId="2" borderId="0">
      <alignment/>
      <protection/>
    </xf>
    <xf numFmtId="0" fontId="45" fillId="2" borderId="0">
      <alignment/>
      <protection/>
    </xf>
    <xf numFmtId="0" fontId="45" fillId="2" borderId="0">
      <alignment/>
      <protection/>
    </xf>
    <xf numFmtId="0" fontId="46" fillId="2" borderId="0">
      <alignment/>
      <protection/>
    </xf>
    <xf numFmtId="0" fontId="46" fillId="2" borderId="0">
      <alignment/>
      <protection/>
    </xf>
    <xf numFmtId="0" fontId="45" fillId="2" borderId="0">
      <alignment/>
      <protection/>
    </xf>
    <xf numFmtId="0" fontId="46" fillId="2" borderId="0">
      <alignment/>
      <protection/>
    </xf>
    <xf numFmtId="0" fontId="46" fillId="2" borderId="0">
      <alignment/>
      <protection/>
    </xf>
    <xf numFmtId="0" fontId="45" fillId="2" borderId="0">
      <alignment/>
      <protection/>
    </xf>
    <xf numFmtId="0" fontId="46" fillId="2" borderId="0">
      <alignment/>
      <protection/>
    </xf>
    <xf numFmtId="0" fontId="45" fillId="2" borderId="0">
      <alignment/>
      <protection/>
    </xf>
    <xf numFmtId="0" fontId="46" fillId="2" borderId="0">
      <alignment/>
      <protection/>
    </xf>
    <xf numFmtId="0" fontId="45" fillId="2" borderId="0">
      <alignment/>
      <protection/>
    </xf>
    <xf numFmtId="0" fontId="45" fillId="2" borderId="0">
      <alignment/>
      <protection/>
    </xf>
    <xf numFmtId="0" fontId="45" fillId="2" borderId="0">
      <alignment/>
      <protection/>
    </xf>
    <xf numFmtId="0" fontId="46" fillId="2" borderId="0">
      <alignment/>
      <protection/>
    </xf>
    <xf numFmtId="0" fontId="45" fillId="2" borderId="0">
      <alignment/>
      <protection/>
    </xf>
    <xf numFmtId="0" fontId="45" fillId="2" borderId="0">
      <alignment/>
      <protection/>
    </xf>
    <xf numFmtId="0" fontId="46" fillId="2" borderId="0">
      <alignment/>
      <protection/>
    </xf>
    <xf numFmtId="0" fontId="46" fillId="2" borderId="0">
      <alignment/>
      <protection/>
    </xf>
    <xf numFmtId="0" fontId="45" fillId="2" borderId="0">
      <alignment/>
      <protection/>
    </xf>
    <xf numFmtId="0" fontId="46" fillId="2" borderId="0">
      <alignment/>
      <protection/>
    </xf>
    <xf numFmtId="0" fontId="46" fillId="2" borderId="0">
      <alignment/>
      <protection/>
    </xf>
    <xf numFmtId="0" fontId="46"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6" fillId="2" borderId="0">
      <alignment/>
      <protection/>
    </xf>
    <xf numFmtId="0" fontId="45" fillId="2" borderId="0">
      <alignment/>
      <protection/>
    </xf>
    <xf numFmtId="0" fontId="84" fillId="0" borderId="1" applyNumberFormat="0" applyFont="0" applyBorder="0" applyAlignment="0">
      <protection/>
    </xf>
    <xf numFmtId="0" fontId="84" fillId="0" borderId="1" applyNumberFormat="0" applyFont="0" applyBorder="0" applyAlignment="0">
      <protection/>
    </xf>
    <xf numFmtId="0" fontId="46" fillId="2" borderId="0">
      <alignment/>
      <protection/>
    </xf>
    <xf numFmtId="0" fontId="84" fillId="0" borderId="1" applyNumberFormat="0" applyFont="0" applyBorder="0" applyAlignment="0">
      <protection/>
    </xf>
    <xf numFmtId="0" fontId="84" fillId="0" borderId="1" applyNumberFormat="0" applyFont="0" applyBorder="0" applyAlignment="0">
      <protection/>
    </xf>
    <xf numFmtId="0" fontId="46" fillId="2" borderId="0">
      <alignment/>
      <protection/>
    </xf>
    <xf numFmtId="0" fontId="84" fillId="0" borderId="1" applyNumberFormat="0" applyFont="0" applyBorder="0" applyAlignment="0">
      <protection/>
    </xf>
    <xf numFmtId="0" fontId="84" fillId="0" borderId="1" applyNumberFormat="0" applyFont="0" applyBorder="0" applyAlignment="0">
      <protection/>
    </xf>
    <xf numFmtId="0" fontId="53" fillId="0" borderId="0">
      <alignment/>
      <protection/>
    </xf>
    <xf numFmtId="0" fontId="224" fillId="3" borderId="0" applyNumberFormat="0" applyBorder="0" applyAlignment="0" applyProtection="0"/>
    <xf numFmtId="0" fontId="22" fillId="4" borderId="0" applyNumberFormat="0" applyBorder="0" applyAlignment="0" applyProtection="0"/>
    <xf numFmtId="0" fontId="224" fillId="5" borderId="0" applyNumberFormat="0" applyBorder="0" applyAlignment="0" applyProtection="0"/>
    <xf numFmtId="0" fontId="22" fillId="6" borderId="0" applyNumberFormat="0" applyBorder="0" applyAlignment="0" applyProtection="0"/>
    <xf numFmtId="0" fontId="224" fillId="7" borderId="0" applyNumberFormat="0" applyBorder="0" applyAlignment="0" applyProtection="0"/>
    <xf numFmtId="0" fontId="22" fillId="8" borderId="0" applyNumberFormat="0" applyBorder="0" applyAlignment="0" applyProtection="0"/>
    <xf numFmtId="0" fontId="224" fillId="9" borderId="0" applyNumberFormat="0" applyBorder="0" applyAlignment="0" applyProtection="0"/>
    <xf numFmtId="0" fontId="22" fillId="10" borderId="0" applyNumberFormat="0" applyBorder="0" applyAlignment="0" applyProtection="0"/>
    <xf numFmtId="0" fontId="224" fillId="11" borderId="0" applyNumberFormat="0" applyBorder="0" applyAlignment="0" applyProtection="0"/>
    <xf numFmtId="0" fontId="22" fillId="12" borderId="0" applyNumberFormat="0" applyBorder="0" applyAlignment="0" applyProtection="0"/>
    <xf numFmtId="0" fontId="224" fillId="13" borderId="0" applyNumberFormat="0" applyBorder="0" applyAlignment="0" applyProtection="0"/>
    <xf numFmtId="0" fontId="22" fillId="14" borderId="0" applyNumberFormat="0" applyBorder="0" applyAlignment="0" applyProtection="0"/>
    <xf numFmtId="0" fontId="89" fillId="4" borderId="0" applyNumberFormat="0" applyBorder="0" applyAlignment="0" applyProtection="0"/>
    <xf numFmtId="0" fontId="89" fillId="6" borderId="0" applyNumberFormat="0" applyBorder="0" applyAlignment="0" applyProtection="0"/>
    <xf numFmtId="0" fontId="89" fillId="8" borderId="0" applyNumberFormat="0" applyBorder="0" applyAlignment="0" applyProtection="0"/>
    <xf numFmtId="0" fontId="89" fillId="10" borderId="0" applyNumberFormat="0" applyBorder="0" applyAlignment="0" applyProtection="0"/>
    <xf numFmtId="0" fontId="89" fillId="12" borderId="0" applyNumberFormat="0" applyBorder="0" applyAlignment="0" applyProtection="0"/>
    <xf numFmtId="0" fontId="89" fillId="14" borderId="0" applyNumberFormat="0" applyBorder="0" applyAlignment="0" applyProtection="0"/>
    <xf numFmtId="0" fontId="47" fillId="2" borderId="0">
      <alignment/>
      <protection/>
    </xf>
    <xf numFmtId="0" fontId="45" fillId="2" borderId="0">
      <alignment/>
      <protection/>
    </xf>
    <xf numFmtId="0" fontId="47" fillId="2" borderId="0">
      <alignment/>
      <protection/>
    </xf>
    <xf numFmtId="0" fontId="47" fillId="2" borderId="0">
      <alignment/>
      <protection/>
    </xf>
    <xf numFmtId="0" fontId="45" fillId="2" borderId="0">
      <alignment/>
      <protection/>
    </xf>
    <xf numFmtId="0" fontId="47" fillId="2" borderId="0">
      <alignment/>
      <protection/>
    </xf>
    <xf numFmtId="0" fontId="45" fillId="2" borderId="0">
      <alignment/>
      <protection/>
    </xf>
    <xf numFmtId="0" fontId="47"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7"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7" fillId="2" borderId="0">
      <alignment/>
      <protection/>
    </xf>
    <xf numFmtId="0" fontId="45" fillId="2" borderId="0">
      <alignment/>
      <protection/>
    </xf>
    <xf numFmtId="0" fontId="47" fillId="2" borderId="0">
      <alignment/>
      <protection/>
    </xf>
    <xf numFmtId="0" fontId="47" fillId="2" borderId="0">
      <alignment/>
      <protection/>
    </xf>
    <xf numFmtId="0" fontId="47" fillId="2" borderId="0">
      <alignment/>
      <protection/>
    </xf>
    <xf numFmtId="0" fontId="45" fillId="2" borderId="0">
      <alignment/>
      <protection/>
    </xf>
    <xf numFmtId="0" fontId="47" fillId="2" borderId="0">
      <alignment/>
      <protection/>
    </xf>
    <xf numFmtId="0" fontId="47" fillId="2" borderId="0">
      <alignment/>
      <protection/>
    </xf>
    <xf numFmtId="0" fontId="45" fillId="2" borderId="0">
      <alignment/>
      <protection/>
    </xf>
    <xf numFmtId="0" fontId="47" fillId="2" borderId="0">
      <alignment/>
      <protection/>
    </xf>
    <xf numFmtId="0" fontId="47" fillId="2" borderId="0">
      <alignment/>
      <protection/>
    </xf>
    <xf numFmtId="0" fontId="47" fillId="2" borderId="0">
      <alignment/>
      <protection/>
    </xf>
    <xf numFmtId="0" fontId="45" fillId="2" borderId="0">
      <alignment/>
      <protection/>
    </xf>
    <xf numFmtId="0" fontId="47" fillId="2" borderId="0">
      <alignment/>
      <protection/>
    </xf>
    <xf numFmtId="0" fontId="47" fillId="2" borderId="0">
      <alignment/>
      <protection/>
    </xf>
    <xf numFmtId="0" fontId="47" fillId="2" borderId="0">
      <alignment/>
      <protection/>
    </xf>
    <xf numFmtId="0" fontId="45" fillId="2" borderId="0">
      <alignment/>
      <protection/>
    </xf>
    <xf numFmtId="0" fontId="47" fillId="2" borderId="0">
      <alignment/>
      <protection/>
    </xf>
    <xf numFmtId="0" fontId="45" fillId="2" borderId="0">
      <alignment/>
      <protection/>
    </xf>
    <xf numFmtId="0" fontId="45" fillId="2" borderId="0">
      <alignment/>
      <protection/>
    </xf>
    <xf numFmtId="0" fontId="45" fillId="2" borderId="0">
      <alignment/>
      <protection/>
    </xf>
    <xf numFmtId="0" fontId="47" fillId="2" borderId="0">
      <alignment/>
      <protection/>
    </xf>
    <xf numFmtId="0" fontId="45" fillId="2" borderId="0">
      <alignment/>
      <protection/>
    </xf>
    <xf numFmtId="0" fontId="47" fillId="2" borderId="0">
      <alignment/>
      <protection/>
    </xf>
    <xf numFmtId="0" fontId="45" fillId="2" borderId="0">
      <alignment/>
      <protection/>
    </xf>
    <xf numFmtId="0" fontId="47" fillId="2" borderId="0">
      <alignment/>
      <protection/>
    </xf>
    <xf numFmtId="0" fontId="47" fillId="2" borderId="0">
      <alignment/>
      <protection/>
    </xf>
    <xf numFmtId="0" fontId="45" fillId="2" borderId="0">
      <alignment/>
      <protection/>
    </xf>
    <xf numFmtId="0" fontId="47" fillId="2" borderId="0">
      <alignment/>
      <protection/>
    </xf>
    <xf numFmtId="0" fontId="47" fillId="2" borderId="0">
      <alignment/>
      <protection/>
    </xf>
    <xf numFmtId="0" fontId="47" fillId="2" borderId="0">
      <alignment/>
      <protection/>
    </xf>
    <xf numFmtId="0" fontId="47" fillId="2" borderId="0">
      <alignment/>
      <protection/>
    </xf>
    <xf numFmtId="0" fontId="45" fillId="2" borderId="0">
      <alignment/>
      <protection/>
    </xf>
    <xf numFmtId="0" fontId="47" fillId="2" borderId="0">
      <alignment/>
      <protection/>
    </xf>
    <xf numFmtId="0" fontId="45" fillId="2" borderId="0">
      <alignment/>
      <protection/>
    </xf>
    <xf numFmtId="0" fontId="47" fillId="2" borderId="0">
      <alignment/>
      <protection/>
    </xf>
    <xf numFmtId="0" fontId="45" fillId="2" borderId="0">
      <alignment/>
      <protection/>
    </xf>
    <xf numFmtId="0" fontId="45" fillId="2" borderId="0">
      <alignment/>
      <protection/>
    </xf>
    <xf numFmtId="0" fontId="45" fillId="2" borderId="0">
      <alignment/>
      <protection/>
    </xf>
    <xf numFmtId="0" fontId="47" fillId="2" borderId="0">
      <alignment/>
      <protection/>
    </xf>
    <xf numFmtId="0" fontId="47" fillId="2" borderId="0">
      <alignment/>
      <protection/>
    </xf>
    <xf numFmtId="0" fontId="47" fillId="2" borderId="0">
      <alignment/>
      <protection/>
    </xf>
    <xf numFmtId="0" fontId="47" fillId="2" borderId="0">
      <alignment/>
      <protection/>
    </xf>
    <xf numFmtId="0" fontId="47" fillId="2" borderId="0">
      <alignment/>
      <protection/>
    </xf>
    <xf numFmtId="0" fontId="47" fillId="2" borderId="0">
      <alignment/>
      <protection/>
    </xf>
    <xf numFmtId="0" fontId="47" fillId="2" borderId="0">
      <alignment/>
      <protection/>
    </xf>
    <xf numFmtId="0" fontId="45" fillId="2" borderId="0">
      <alignment/>
      <protection/>
    </xf>
    <xf numFmtId="0" fontId="45" fillId="2" borderId="0">
      <alignment/>
      <protection/>
    </xf>
    <xf numFmtId="0" fontId="47" fillId="2" borderId="0">
      <alignment/>
      <protection/>
    </xf>
    <xf numFmtId="0" fontId="47" fillId="2" borderId="0">
      <alignment/>
      <protection/>
    </xf>
    <xf numFmtId="0" fontId="47" fillId="2" borderId="0">
      <alignment/>
      <protection/>
    </xf>
    <xf numFmtId="0" fontId="47" fillId="2" borderId="0">
      <alignment/>
      <protection/>
    </xf>
    <xf numFmtId="0" fontId="47" fillId="2" borderId="0">
      <alignment/>
      <protection/>
    </xf>
    <xf numFmtId="0" fontId="45" fillId="2" borderId="0">
      <alignment/>
      <protection/>
    </xf>
    <xf numFmtId="0" fontId="45" fillId="2" borderId="0">
      <alignment/>
      <protection/>
    </xf>
    <xf numFmtId="0" fontId="47" fillId="2" borderId="0">
      <alignment/>
      <protection/>
    </xf>
    <xf numFmtId="0" fontId="45" fillId="2" borderId="0">
      <alignment/>
      <protection/>
    </xf>
    <xf numFmtId="0" fontId="45" fillId="2" borderId="0">
      <alignment/>
      <protection/>
    </xf>
    <xf numFmtId="0" fontId="53" fillId="2" borderId="0">
      <alignment/>
      <protection/>
    </xf>
    <xf numFmtId="0" fontId="53" fillId="2" borderId="0">
      <alignment/>
      <protection/>
    </xf>
    <xf numFmtId="0" fontId="47" fillId="2" borderId="0">
      <alignment/>
      <protection/>
    </xf>
    <xf numFmtId="0" fontId="47" fillId="2" borderId="0">
      <alignment/>
      <protection/>
    </xf>
    <xf numFmtId="0" fontId="47" fillId="2" borderId="0">
      <alignment/>
      <protection/>
    </xf>
    <xf numFmtId="0" fontId="45" fillId="2" borderId="0">
      <alignment/>
      <protection/>
    </xf>
    <xf numFmtId="0" fontId="45" fillId="2" borderId="0">
      <alignment/>
      <protection/>
    </xf>
    <xf numFmtId="0" fontId="45" fillId="2" borderId="0">
      <alignment/>
      <protection/>
    </xf>
    <xf numFmtId="0" fontId="47" fillId="2" borderId="0">
      <alignment/>
      <protection/>
    </xf>
    <xf numFmtId="0" fontId="45" fillId="2" borderId="0">
      <alignment/>
      <protection/>
    </xf>
    <xf numFmtId="0" fontId="45" fillId="2" borderId="0">
      <alignment/>
      <protection/>
    </xf>
    <xf numFmtId="0" fontId="47" fillId="2" borderId="0">
      <alignment/>
      <protection/>
    </xf>
    <xf numFmtId="0" fontId="45" fillId="2" borderId="0">
      <alignment/>
      <protection/>
    </xf>
    <xf numFmtId="0" fontId="45" fillId="2" borderId="0">
      <alignment/>
      <protection/>
    </xf>
    <xf numFmtId="0" fontId="45" fillId="2" borderId="0">
      <alignment/>
      <protection/>
    </xf>
    <xf numFmtId="0" fontId="47" fillId="2" borderId="0">
      <alignment/>
      <protection/>
    </xf>
    <xf numFmtId="0" fontId="45" fillId="2" borderId="0">
      <alignment/>
      <protection/>
    </xf>
    <xf numFmtId="0" fontId="45" fillId="2" borderId="0">
      <alignment/>
      <protection/>
    </xf>
    <xf numFmtId="0" fontId="47" fillId="2" borderId="0">
      <alignment/>
      <protection/>
    </xf>
    <xf numFmtId="0" fontId="45" fillId="2" borderId="0">
      <alignment/>
      <protection/>
    </xf>
    <xf numFmtId="0" fontId="47"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7" fillId="2" borderId="0">
      <alignment/>
      <protection/>
    </xf>
    <xf numFmtId="0" fontId="45" fillId="2" borderId="0">
      <alignment/>
      <protection/>
    </xf>
    <xf numFmtId="0" fontId="45" fillId="2" borderId="0">
      <alignment/>
      <protection/>
    </xf>
    <xf numFmtId="0" fontId="45" fillId="2" borderId="0">
      <alignment/>
      <protection/>
    </xf>
    <xf numFmtId="0" fontId="47" fillId="2" borderId="0">
      <alignment/>
      <protection/>
    </xf>
    <xf numFmtId="0" fontId="45" fillId="2" borderId="0">
      <alignment/>
      <protection/>
    </xf>
    <xf numFmtId="0" fontId="45" fillId="2" borderId="0">
      <alignment/>
      <protection/>
    </xf>
    <xf numFmtId="0" fontId="45" fillId="2" borderId="0">
      <alignment/>
      <protection/>
    </xf>
    <xf numFmtId="0" fontId="47" fillId="2" borderId="0">
      <alignment/>
      <protection/>
    </xf>
    <xf numFmtId="0" fontId="47" fillId="2" borderId="0">
      <alignment/>
      <protection/>
    </xf>
    <xf numFmtId="0" fontId="47" fillId="2" borderId="0">
      <alignment/>
      <protection/>
    </xf>
    <xf numFmtId="0" fontId="45" fillId="2" borderId="0">
      <alignment/>
      <protection/>
    </xf>
    <xf numFmtId="0" fontId="47" fillId="2" borderId="0">
      <alignment/>
      <protection/>
    </xf>
    <xf numFmtId="0" fontId="47"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7"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7" fillId="2" borderId="0">
      <alignment/>
      <protection/>
    </xf>
    <xf numFmtId="0" fontId="45" fillId="2" borderId="0">
      <alignment/>
      <protection/>
    </xf>
    <xf numFmtId="0" fontId="47" fillId="2" borderId="0">
      <alignment/>
      <protection/>
    </xf>
    <xf numFmtId="0" fontId="45" fillId="2" borderId="0">
      <alignment/>
      <protection/>
    </xf>
    <xf numFmtId="0" fontId="47" fillId="2" borderId="0">
      <alignment/>
      <protection/>
    </xf>
    <xf numFmtId="0" fontId="47" fillId="2" borderId="0">
      <alignment/>
      <protection/>
    </xf>
    <xf numFmtId="0" fontId="45" fillId="2" borderId="0">
      <alignment/>
      <protection/>
    </xf>
    <xf numFmtId="0" fontId="47" fillId="2" borderId="0">
      <alignment/>
      <protection/>
    </xf>
    <xf numFmtId="0" fontId="47" fillId="2" borderId="0">
      <alignment/>
      <protection/>
    </xf>
    <xf numFmtId="0" fontId="45" fillId="2" borderId="0">
      <alignment/>
      <protection/>
    </xf>
    <xf numFmtId="0" fontId="45" fillId="2" borderId="0">
      <alignment/>
      <protection/>
    </xf>
    <xf numFmtId="0" fontId="47" fillId="2" borderId="0">
      <alignment/>
      <protection/>
    </xf>
    <xf numFmtId="0" fontId="47" fillId="2" borderId="0">
      <alignment/>
      <protection/>
    </xf>
    <xf numFmtId="0" fontId="47" fillId="2" borderId="0">
      <alignment/>
      <protection/>
    </xf>
    <xf numFmtId="0" fontId="45" fillId="2" borderId="0">
      <alignment/>
      <protection/>
    </xf>
    <xf numFmtId="0" fontId="47" fillId="2" borderId="0">
      <alignment/>
      <protection/>
    </xf>
    <xf numFmtId="0" fontId="47" fillId="2" borderId="0">
      <alignment/>
      <protection/>
    </xf>
    <xf numFmtId="0" fontId="45" fillId="2" borderId="0">
      <alignment/>
      <protection/>
    </xf>
    <xf numFmtId="0" fontId="47" fillId="2" borderId="0">
      <alignment/>
      <protection/>
    </xf>
    <xf numFmtId="0" fontId="47" fillId="2" borderId="0">
      <alignment/>
      <protection/>
    </xf>
    <xf numFmtId="0" fontId="47" fillId="2" borderId="0">
      <alignment/>
      <protection/>
    </xf>
    <xf numFmtId="0" fontId="45" fillId="2" borderId="0">
      <alignment/>
      <protection/>
    </xf>
    <xf numFmtId="0" fontId="45" fillId="2" borderId="0">
      <alignment/>
      <protection/>
    </xf>
    <xf numFmtId="0" fontId="47" fillId="2" borderId="0">
      <alignment/>
      <protection/>
    </xf>
    <xf numFmtId="0" fontId="47" fillId="2" borderId="0">
      <alignment/>
      <protection/>
    </xf>
    <xf numFmtId="0" fontId="45" fillId="2" borderId="0">
      <alignment/>
      <protection/>
    </xf>
    <xf numFmtId="0" fontId="47" fillId="2" borderId="0">
      <alignment/>
      <protection/>
    </xf>
    <xf numFmtId="0" fontId="47" fillId="2" borderId="0">
      <alignment/>
      <protection/>
    </xf>
    <xf numFmtId="0" fontId="45" fillId="2" borderId="0">
      <alignment/>
      <protection/>
    </xf>
    <xf numFmtId="0" fontId="47" fillId="2" borderId="0">
      <alignment/>
      <protection/>
    </xf>
    <xf numFmtId="0" fontId="45" fillId="2" borderId="0">
      <alignment/>
      <protection/>
    </xf>
    <xf numFmtId="0" fontId="47" fillId="2" borderId="0">
      <alignment/>
      <protection/>
    </xf>
    <xf numFmtId="0" fontId="45" fillId="2" borderId="0">
      <alignment/>
      <protection/>
    </xf>
    <xf numFmtId="0" fontId="45" fillId="2" borderId="0">
      <alignment/>
      <protection/>
    </xf>
    <xf numFmtId="0" fontId="45" fillId="2" borderId="0">
      <alignment/>
      <protection/>
    </xf>
    <xf numFmtId="0" fontId="47" fillId="2" borderId="0">
      <alignment/>
      <protection/>
    </xf>
    <xf numFmtId="0" fontId="45" fillId="2" borderId="0">
      <alignment/>
      <protection/>
    </xf>
    <xf numFmtId="0" fontId="45" fillId="2" borderId="0">
      <alignment/>
      <protection/>
    </xf>
    <xf numFmtId="0" fontId="47" fillId="2" borderId="0">
      <alignment/>
      <protection/>
    </xf>
    <xf numFmtId="0" fontId="47" fillId="2" borderId="0">
      <alignment/>
      <protection/>
    </xf>
    <xf numFmtId="0" fontId="45" fillId="2" borderId="0">
      <alignment/>
      <protection/>
    </xf>
    <xf numFmtId="0" fontId="47" fillId="2" borderId="0">
      <alignment/>
      <protection/>
    </xf>
    <xf numFmtId="0" fontId="47"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5" fillId="2" borderId="0">
      <alignment/>
      <protection/>
    </xf>
    <xf numFmtId="0" fontId="47" fillId="2" borderId="0">
      <alignment/>
      <protection/>
    </xf>
    <xf numFmtId="0" fontId="45" fillId="2" borderId="0">
      <alignment/>
      <protection/>
    </xf>
    <xf numFmtId="0" fontId="48"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53" fillId="0" borderId="0">
      <alignment wrapText="1"/>
      <protection/>
    </xf>
    <xf numFmtId="0" fontId="53"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8" fillId="0" borderId="0">
      <alignment vertical="top" wrapText="1"/>
      <protection/>
    </xf>
    <xf numFmtId="0" fontId="48"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8" fillId="0" borderId="0">
      <alignment vertical="top" wrapText="1"/>
      <protection/>
    </xf>
    <xf numFmtId="0" fontId="45" fillId="0" borderId="0">
      <alignment wrapText="1"/>
      <protection/>
    </xf>
    <xf numFmtId="0" fontId="48"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8" fillId="0" borderId="0">
      <alignment wrapText="1"/>
      <protection/>
    </xf>
    <xf numFmtId="0" fontId="48"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8" fillId="0" borderId="0">
      <alignment wrapText="1"/>
      <protection/>
    </xf>
    <xf numFmtId="0" fontId="45" fillId="0" borderId="0">
      <alignment wrapText="1"/>
      <protection/>
    </xf>
    <xf numFmtId="0" fontId="224" fillId="15" borderId="0" applyNumberFormat="0" applyBorder="0" applyAlignment="0" applyProtection="0"/>
    <xf numFmtId="0" fontId="22" fillId="16" borderId="0" applyNumberFormat="0" applyBorder="0" applyAlignment="0" applyProtection="0"/>
    <xf numFmtId="0" fontId="224" fillId="17" borderId="0" applyNumberFormat="0" applyBorder="0" applyAlignment="0" applyProtection="0"/>
    <xf numFmtId="0" fontId="22" fillId="18" borderId="0" applyNumberFormat="0" applyBorder="0" applyAlignment="0" applyProtection="0"/>
    <xf numFmtId="0" fontId="224" fillId="19" borderId="0" applyNumberFormat="0" applyBorder="0" applyAlignment="0" applyProtection="0"/>
    <xf numFmtId="0" fontId="22" fillId="20" borderId="0" applyNumberFormat="0" applyBorder="0" applyAlignment="0" applyProtection="0"/>
    <xf numFmtId="0" fontId="224" fillId="21" borderId="0" applyNumberFormat="0" applyBorder="0" applyAlignment="0" applyProtection="0"/>
    <xf numFmtId="0" fontId="22" fillId="10" borderId="0" applyNumberFormat="0" applyBorder="0" applyAlignment="0" applyProtection="0"/>
    <xf numFmtId="0" fontId="224" fillId="22" borderId="0" applyNumberFormat="0" applyBorder="0" applyAlignment="0" applyProtection="0"/>
    <xf numFmtId="0" fontId="22" fillId="16" borderId="0" applyNumberFormat="0" applyBorder="0" applyAlignment="0" applyProtection="0"/>
    <xf numFmtId="0" fontId="224" fillId="23" borderId="0" applyNumberFormat="0" applyBorder="0" applyAlignment="0" applyProtection="0"/>
    <xf numFmtId="0" fontId="22" fillId="24" borderId="0" applyNumberFormat="0" applyBorder="0" applyAlignment="0" applyProtection="0"/>
    <xf numFmtId="0" fontId="89" fillId="16" borderId="0" applyNumberFormat="0" applyBorder="0" applyAlignment="0" applyProtection="0"/>
    <xf numFmtId="0" fontId="89" fillId="18" borderId="0" applyNumberFormat="0" applyBorder="0" applyAlignment="0" applyProtection="0"/>
    <xf numFmtId="0" fontId="89" fillId="20" borderId="0" applyNumberFormat="0" applyBorder="0" applyAlignment="0" applyProtection="0"/>
    <xf numFmtId="0" fontId="89" fillId="10" borderId="0" applyNumberFormat="0" applyBorder="0" applyAlignment="0" applyProtection="0"/>
    <xf numFmtId="0" fontId="89" fillId="16" borderId="0" applyNumberFormat="0" applyBorder="0" applyAlignment="0" applyProtection="0"/>
    <xf numFmtId="0" fontId="89" fillId="24" borderId="0" applyNumberFormat="0" applyBorder="0" applyAlignment="0" applyProtection="0"/>
    <xf numFmtId="0" fontId="53" fillId="0" borderId="0">
      <alignment/>
      <protection/>
    </xf>
    <xf numFmtId="0" fontId="3" fillId="0" borderId="0">
      <alignment/>
      <protection/>
    </xf>
    <xf numFmtId="0" fontId="5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25" fillId="25" borderId="0" applyNumberFormat="0" applyBorder="0" applyAlignment="0" applyProtection="0"/>
    <xf numFmtId="0" fontId="24" fillId="26" borderId="0" applyNumberFormat="0" applyBorder="0" applyAlignment="0" applyProtection="0"/>
    <xf numFmtId="0" fontId="225" fillId="27" borderId="0" applyNumberFormat="0" applyBorder="0" applyAlignment="0" applyProtection="0"/>
    <xf numFmtId="0" fontId="24" fillId="18" borderId="0" applyNumberFormat="0" applyBorder="0" applyAlignment="0" applyProtection="0"/>
    <xf numFmtId="0" fontId="225" fillId="28" borderId="0" applyNumberFormat="0" applyBorder="0" applyAlignment="0" applyProtection="0"/>
    <xf numFmtId="0" fontId="24" fillId="20" borderId="0" applyNumberFormat="0" applyBorder="0" applyAlignment="0" applyProtection="0"/>
    <xf numFmtId="0" fontId="225" fillId="29" borderId="0" applyNumberFormat="0" applyBorder="0" applyAlignment="0" applyProtection="0"/>
    <xf numFmtId="0" fontId="24" fillId="30" borderId="0" applyNumberFormat="0" applyBorder="0" applyAlignment="0" applyProtection="0"/>
    <xf numFmtId="0" fontId="225" fillId="31" borderId="0" applyNumberFormat="0" applyBorder="0" applyAlignment="0" applyProtection="0"/>
    <xf numFmtId="0" fontId="24" fillId="32" borderId="0" applyNumberFormat="0" applyBorder="0" applyAlignment="0" applyProtection="0"/>
    <xf numFmtId="0" fontId="225" fillId="33" borderId="0" applyNumberFormat="0" applyBorder="0" applyAlignment="0" applyProtection="0"/>
    <xf numFmtId="0" fontId="24" fillId="34" borderId="0" applyNumberFormat="0" applyBorder="0" applyAlignment="0" applyProtection="0"/>
    <xf numFmtId="0" fontId="90" fillId="26" borderId="0" applyNumberFormat="0" applyBorder="0" applyAlignment="0" applyProtection="0"/>
    <xf numFmtId="0" fontId="90" fillId="18" borderId="0" applyNumberFormat="0" applyBorder="0" applyAlignment="0" applyProtection="0"/>
    <xf numFmtId="0" fontId="90" fillId="20" borderId="0" applyNumberFormat="0" applyBorder="0" applyAlignment="0" applyProtection="0"/>
    <xf numFmtId="0" fontId="90" fillId="30" borderId="0" applyNumberFormat="0" applyBorder="0" applyAlignment="0" applyProtection="0"/>
    <xf numFmtId="0" fontId="90" fillId="32" borderId="0" applyNumberFormat="0" applyBorder="0" applyAlignment="0" applyProtection="0"/>
    <xf numFmtId="0" fontId="90" fillId="34" borderId="0" applyNumberFormat="0" applyBorder="0" applyAlignment="0" applyProtection="0"/>
    <xf numFmtId="0" fontId="91" fillId="0" borderId="0">
      <alignment/>
      <protection/>
    </xf>
    <xf numFmtId="0" fontId="62" fillId="0" borderId="0" applyFont="0" applyFill="0" applyBorder="0" applyAlignment="0" applyProtection="0"/>
    <xf numFmtId="0" fontId="62" fillId="0" borderId="0" applyFont="0" applyFill="0" applyBorder="0" applyAlignment="0" applyProtection="0"/>
    <xf numFmtId="0" fontId="225" fillId="35" borderId="0" applyNumberFormat="0" applyBorder="0" applyAlignment="0" applyProtection="0"/>
    <xf numFmtId="0" fontId="24" fillId="36" borderId="0" applyNumberFormat="0" applyBorder="0" applyAlignment="0" applyProtection="0"/>
    <xf numFmtId="0" fontId="225" fillId="37" borderId="0" applyNumberFormat="0" applyBorder="0" applyAlignment="0" applyProtection="0"/>
    <xf numFmtId="0" fontId="24" fillId="38" borderId="0" applyNumberFormat="0" applyBorder="0" applyAlignment="0" applyProtection="0"/>
    <xf numFmtId="0" fontId="225" fillId="39" borderId="0" applyNumberFormat="0" applyBorder="0" applyAlignment="0" applyProtection="0"/>
    <xf numFmtId="0" fontId="24" fillId="40" borderId="0" applyNumberFormat="0" applyBorder="0" applyAlignment="0" applyProtection="0"/>
    <xf numFmtId="0" fontId="225" fillId="41" borderId="0" applyNumberFormat="0" applyBorder="0" applyAlignment="0" applyProtection="0"/>
    <xf numFmtId="0" fontId="24" fillId="30" borderId="0" applyNumberFormat="0" applyBorder="0" applyAlignment="0" applyProtection="0"/>
    <xf numFmtId="0" fontId="225" fillId="42" borderId="0" applyNumberFormat="0" applyBorder="0" applyAlignment="0" applyProtection="0"/>
    <xf numFmtId="0" fontId="24" fillId="32" borderId="0" applyNumberFormat="0" applyBorder="0" applyAlignment="0" applyProtection="0"/>
    <xf numFmtId="0" fontId="225" fillId="43" borderId="0" applyNumberFormat="0" applyBorder="0" applyAlignment="0" applyProtection="0"/>
    <xf numFmtId="0" fontId="24" fillId="44" borderId="0" applyNumberFormat="0" applyBorder="0" applyAlignment="0" applyProtection="0"/>
    <xf numFmtId="208" fontId="2" fillId="0" borderId="0" applyFont="0" applyFill="0" applyBorder="0" applyAlignment="0" applyProtection="0"/>
    <xf numFmtId="209" fontId="2" fillId="0" borderId="0" applyFont="0" applyFill="0" applyBorder="0" applyAlignment="0" applyProtection="0"/>
    <xf numFmtId="0" fontId="49" fillId="0" borderId="0" applyFont="0" applyFill="0" applyBorder="0" applyAlignment="0" applyProtection="0"/>
    <xf numFmtId="210" fontId="76" fillId="0" borderId="0" applyFont="0" applyFill="0" applyBorder="0" applyAlignment="0" applyProtection="0"/>
    <xf numFmtId="211" fontId="92" fillId="0" borderId="0" applyFont="0" applyFill="0" applyBorder="0" applyAlignment="0" applyProtection="0"/>
    <xf numFmtId="0" fontId="49" fillId="0" borderId="0" applyFont="0" applyFill="0" applyBorder="0" applyAlignment="0" applyProtection="0"/>
    <xf numFmtId="212" fontId="68" fillId="0" borderId="0" applyFont="0" applyFill="0" applyBorder="0" applyAlignment="0" applyProtection="0"/>
    <xf numFmtId="0" fontId="67" fillId="0" borderId="0">
      <alignment horizontal="center" wrapText="1"/>
      <protection locked="0"/>
    </xf>
    <xf numFmtId="0" fontId="93" fillId="0" borderId="0" applyFont="0">
      <alignment/>
      <protection/>
    </xf>
    <xf numFmtId="41" fontId="2" fillId="0" borderId="0" applyFont="0" applyFill="0" applyBorder="0" applyAlignment="0" applyProtection="0"/>
    <xf numFmtId="0" fontId="49" fillId="0" borderId="0" applyFont="0" applyFill="0" applyBorder="0" applyAlignment="0" applyProtection="0"/>
    <xf numFmtId="191" fontId="50" fillId="0" borderId="0" applyFont="0" applyFill="0" applyBorder="0" applyAlignment="0" applyProtection="0"/>
    <xf numFmtId="190" fontId="92" fillId="0" borderId="0" applyFont="0" applyFill="0" applyBorder="0" applyAlignment="0" applyProtection="0"/>
    <xf numFmtId="0" fontId="49" fillId="0" borderId="0" applyFont="0" applyFill="0" applyBorder="0" applyAlignment="0" applyProtection="0"/>
    <xf numFmtId="190" fontId="50" fillId="0" borderId="0" applyFont="0" applyFill="0" applyBorder="0" applyAlignment="0" applyProtection="0"/>
    <xf numFmtId="186" fontId="68" fillId="0" borderId="0" applyFont="0" applyFill="0" applyBorder="0" applyAlignment="0" applyProtection="0"/>
    <xf numFmtId="0" fontId="226" fillId="45" borderId="0" applyNumberFormat="0" applyBorder="0" applyAlignment="0" applyProtection="0"/>
    <xf numFmtId="0" fontId="25" fillId="6" borderId="0" applyNumberFormat="0" applyBorder="0" applyAlignment="0" applyProtection="0"/>
    <xf numFmtId="0" fontId="94" fillId="0" borderId="0" applyNumberFormat="0" applyFill="0" applyBorder="0" applyAlignment="0" applyProtection="0"/>
    <xf numFmtId="0" fontId="49" fillId="0" borderId="0">
      <alignment/>
      <protection/>
    </xf>
    <xf numFmtId="0" fontId="92" fillId="0" borderId="0">
      <alignment/>
      <protection/>
    </xf>
    <xf numFmtId="0" fontId="49" fillId="0" borderId="0">
      <alignment/>
      <protection/>
    </xf>
    <xf numFmtId="0" fontId="95" fillId="0" borderId="0">
      <alignment/>
      <protection/>
    </xf>
    <xf numFmtId="0" fontId="96" fillId="0" borderId="0">
      <alignment/>
      <protection/>
    </xf>
    <xf numFmtId="37" fontId="51" fillId="0" borderId="0">
      <alignment/>
      <protection/>
    </xf>
    <xf numFmtId="0" fontId="52" fillId="0" borderId="0">
      <alignment/>
      <protection/>
    </xf>
    <xf numFmtId="0" fontId="50" fillId="0" borderId="0">
      <alignment/>
      <protection/>
    </xf>
    <xf numFmtId="170" fontId="2" fillId="0" borderId="0" applyFill="0" applyBorder="0" applyAlignment="0">
      <protection/>
    </xf>
    <xf numFmtId="170" fontId="2" fillId="0" borderId="0" applyFill="0" applyBorder="0" applyAlignment="0">
      <protection/>
    </xf>
    <xf numFmtId="213" fontId="53" fillId="0" borderId="0" applyFill="0" applyBorder="0" applyAlignment="0">
      <protection/>
    </xf>
    <xf numFmtId="214" fontId="77" fillId="0" borderId="0" applyFill="0" applyBorder="0" applyAlignment="0">
      <protection/>
    </xf>
    <xf numFmtId="166" fontId="2" fillId="0" borderId="0" applyFill="0" applyBorder="0" applyAlignment="0">
      <protection/>
    </xf>
    <xf numFmtId="215" fontId="2" fillId="0" borderId="0" applyFill="0" applyBorder="0" applyAlignment="0">
      <protection/>
    </xf>
    <xf numFmtId="216" fontId="2" fillId="0" borderId="0" applyFill="0" applyBorder="0" applyAlignment="0">
      <protection/>
    </xf>
    <xf numFmtId="187" fontId="77" fillId="0" borderId="0" applyFill="0" applyBorder="0" applyAlignment="0">
      <protection/>
    </xf>
    <xf numFmtId="217" fontId="77" fillId="0" borderId="0" applyFill="0" applyBorder="0" applyAlignment="0">
      <protection/>
    </xf>
    <xf numFmtId="214" fontId="77" fillId="0" borderId="0" applyFill="0" applyBorder="0" applyAlignment="0">
      <protection/>
    </xf>
    <xf numFmtId="0" fontId="227" fillId="46" borderId="8" applyNumberFormat="0" applyAlignment="0" applyProtection="0"/>
    <xf numFmtId="0" fontId="26" fillId="2" borderId="9" applyNumberFormat="0" applyAlignment="0" applyProtection="0"/>
    <xf numFmtId="0" fontId="97" fillId="0" borderId="0">
      <alignment/>
      <protection/>
    </xf>
    <xf numFmtId="218" fontId="98" fillId="0" borderId="4" applyBorder="0">
      <alignment/>
      <protection/>
    </xf>
    <xf numFmtId="218" fontId="99" fillId="0" borderId="5">
      <alignment/>
      <protection locked="0"/>
    </xf>
    <xf numFmtId="219" fontId="76" fillId="0" borderId="0" applyFont="0" applyFill="0" applyBorder="0" applyAlignment="0" applyProtection="0"/>
    <xf numFmtId="220" fontId="100" fillId="0" borderId="5">
      <alignment/>
      <protection/>
    </xf>
    <xf numFmtId="0" fontId="228" fillId="47" borderId="10" applyNumberFormat="0" applyAlignment="0" applyProtection="0"/>
    <xf numFmtId="0" fontId="27" fillId="48" borderId="11" applyNumberFormat="0" applyAlignment="0" applyProtection="0"/>
    <xf numFmtId="175" fontId="53" fillId="0" borderId="0" applyFont="0" applyFill="0" applyBorder="0" applyAlignment="0" applyProtection="0"/>
    <xf numFmtId="1" fontId="101" fillId="0" borderId="12" applyBorder="0">
      <alignment/>
      <protection/>
    </xf>
    <xf numFmtId="43" fontId="0" fillId="0" borderId="0" applyFont="0" applyFill="0" applyBorder="0" applyAlignment="0" applyProtection="0"/>
    <xf numFmtId="221" fontId="102" fillId="0" borderId="0">
      <alignment/>
      <protection/>
    </xf>
    <xf numFmtId="221" fontId="102" fillId="0" borderId="0">
      <alignment/>
      <protection/>
    </xf>
    <xf numFmtId="221" fontId="102" fillId="0" borderId="0">
      <alignment/>
      <protection/>
    </xf>
    <xf numFmtId="221" fontId="102" fillId="0" borderId="0">
      <alignment/>
      <protection/>
    </xf>
    <xf numFmtId="221" fontId="102" fillId="0" borderId="0">
      <alignment/>
      <protection/>
    </xf>
    <xf numFmtId="221" fontId="102" fillId="0" borderId="0">
      <alignment/>
      <protection/>
    </xf>
    <xf numFmtId="221" fontId="102" fillId="0" borderId="0">
      <alignment/>
      <protection/>
    </xf>
    <xf numFmtId="221" fontId="102" fillId="0" borderId="0">
      <alignment/>
      <protection/>
    </xf>
    <xf numFmtId="41" fontId="0"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171" fontId="0" fillId="0" borderId="0" applyFont="0" applyFill="0" applyBorder="0" applyAlignment="0" applyProtection="0"/>
    <xf numFmtId="41" fontId="3" fillId="0" borderId="0" applyFont="0" applyFill="0" applyBorder="0" applyAlignment="0" applyProtection="0"/>
    <xf numFmtId="171" fontId="0" fillId="0" borderId="0" applyFont="0" applyFill="0" applyBorder="0" applyAlignment="0" applyProtection="0"/>
    <xf numFmtId="187" fontId="77" fillId="0" borderId="0" applyFont="0" applyFill="0" applyBorder="0" applyAlignment="0" applyProtection="0"/>
    <xf numFmtId="49" fontId="103" fillId="0" borderId="13" applyNumberFormat="0" applyFont="0" applyFill="0" applyBorder="0" applyProtection="0">
      <alignment horizontal="center" vertical="center" wrapText="1"/>
    </xf>
    <xf numFmtId="0" fontId="53" fillId="0" borderId="14" applyNumberFormat="0" applyBorder="0">
      <alignment horizontal="center" vertical="center" wrapText="1"/>
      <protection/>
    </xf>
    <xf numFmtId="168" fontId="104" fillId="0" borderId="5" applyFont="0" applyAlignment="0">
      <protection/>
    </xf>
    <xf numFmtId="43" fontId="2"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80" fontId="54" fillId="0" borderId="0" applyFont="0" applyFill="0" applyBorder="0" applyAlignment="0" applyProtection="0"/>
    <xf numFmtId="43" fontId="2" fillId="0" borderId="0" applyFont="0" applyFill="0" applyBorder="0" applyAlignment="0" applyProtection="0"/>
    <xf numFmtId="169" fontId="0" fillId="0" borderId="0" applyFont="0" applyFill="0" applyBorder="0" applyAlignment="0" applyProtection="0"/>
    <xf numFmtId="43" fontId="54"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95" fontId="3" fillId="0" borderId="0" applyFont="0" applyFill="0" applyBorder="0" applyAlignment="0" applyProtection="0"/>
    <xf numFmtId="181" fontId="22" fillId="0" borderId="0" applyFont="0" applyFill="0" applyBorder="0" applyAlignment="0" applyProtection="0"/>
    <xf numFmtId="43" fontId="2" fillId="0" borderId="0" applyFont="0" applyFill="0" applyBorder="0" applyAlignment="0" applyProtection="0"/>
    <xf numFmtId="172" fontId="22"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0" fontId="13"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0" fontId="13" fillId="0" borderId="0" applyFont="0" applyFill="0" applyBorder="0" applyAlignment="0" applyProtection="0"/>
    <xf numFmtId="43" fontId="22" fillId="0" borderId="0" applyFont="0" applyFill="0" applyBorder="0" applyAlignment="0" applyProtection="0"/>
    <xf numFmtId="43" fontId="105" fillId="0" borderId="0" applyFont="0" applyFill="0" applyBorder="0" applyAlignment="0" applyProtection="0"/>
    <xf numFmtId="0" fontId="13" fillId="0" borderId="0" applyFont="0" applyFill="0" applyBorder="0" applyAlignment="0" applyProtection="0"/>
    <xf numFmtId="0" fontId="2" fillId="0" borderId="0" applyFont="0" applyFill="0" applyBorder="0" applyAlignment="0" applyProtection="0"/>
    <xf numFmtId="0" fontId="13" fillId="0" borderId="0" applyFont="0" applyFill="0" applyBorder="0" applyAlignment="0" applyProtection="0"/>
    <xf numFmtId="222" fontId="11" fillId="0" borderId="0">
      <alignment/>
      <protection/>
    </xf>
    <xf numFmtId="3" fontId="2" fillId="0" borderId="0" applyFont="0" applyFill="0" applyBorder="0" applyAlignment="0" applyProtection="0"/>
    <xf numFmtId="0" fontId="2" fillId="0" borderId="5" applyFont="0" applyFill="0" applyProtection="0">
      <alignment vertical="center"/>
    </xf>
    <xf numFmtId="167" fontId="2" fillId="0" borderId="5" applyFont="0" applyFill="0" applyBorder="0" applyProtection="0">
      <alignment vertical="center"/>
    </xf>
    <xf numFmtId="0" fontId="106" fillId="0" borderId="0" applyNumberFormat="0" applyAlignment="0">
      <protection/>
    </xf>
    <xf numFmtId="0" fontId="107" fillId="0" borderId="0" applyNumberFormat="0" applyAlignment="0">
      <protection/>
    </xf>
    <xf numFmtId="195" fontId="91" fillId="0" borderId="0" applyFont="0" applyFill="0" applyBorder="0" applyAlignment="0" applyProtection="0"/>
    <xf numFmtId="223" fontId="104" fillId="0" borderId="0" applyFont="0" applyFill="0" applyBorder="0" applyAlignment="0" applyProtection="0"/>
    <xf numFmtId="224" fontId="80" fillId="0" borderId="0" applyFont="0" applyFill="0" applyBorder="0" applyAlignment="0" applyProtection="0"/>
    <xf numFmtId="185" fontId="65" fillId="0" borderId="0" applyFont="0" applyFill="0" applyBorder="0" applyAlignment="0" applyProtection="0"/>
    <xf numFmtId="225" fontId="108" fillId="0" borderId="0">
      <alignment/>
      <protection locked="0"/>
    </xf>
    <xf numFmtId="226" fontId="108" fillId="0" borderId="0">
      <alignment/>
      <protection locked="0"/>
    </xf>
    <xf numFmtId="227" fontId="109" fillId="0" borderId="15">
      <alignment/>
      <protection locked="0"/>
    </xf>
    <xf numFmtId="228" fontId="108" fillId="0" borderId="0">
      <alignment/>
      <protection locked="0"/>
    </xf>
    <xf numFmtId="229" fontId="108" fillId="0" borderId="0">
      <alignment/>
      <protection locked="0"/>
    </xf>
    <xf numFmtId="228" fontId="108" fillId="0" borderId="0" applyNumberFormat="0">
      <alignment/>
      <protection locked="0"/>
    </xf>
    <xf numFmtId="228" fontId="108" fillId="0" borderId="0">
      <alignment/>
      <protection locked="0"/>
    </xf>
    <xf numFmtId="218" fontId="110" fillId="0" borderId="2">
      <alignment/>
      <protection/>
    </xf>
    <xf numFmtId="230" fontId="110" fillId="0" borderId="2">
      <alignment/>
      <protection/>
    </xf>
    <xf numFmtId="44" fontId="0" fillId="0" borderId="0" applyFont="0" applyFill="0" applyBorder="0" applyAlignment="0" applyProtection="0"/>
    <xf numFmtId="42" fontId="0" fillId="0" borderId="0" applyFont="0" applyFill="0" applyBorder="0" applyAlignment="0" applyProtection="0"/>
    <xf numFmtId="214" fontId="77" fillId="0" borderId="0" applyFont="0" applyFill="0" applyBorder="0" applyAlignment="0" applyProtection="0"/>
    <xf numFmtId="44" fontId="2" fillId="0" borderId="0" applyFont="0" applyFill="0" applyBorder="0" applyAlignment="0" applyProtection="0"/>
    <xf numFmtId="182" fontId="2" fillId="0" borderId="0" applyFont="0" applyFill="0" applyBorder="0" applyAlignment="0" applyProtection="0"/>
    <xf numFmtId="231" fontId="2" fillId="0" borderId="0">
      <alignment/>
      <protection/>
    </xf>
    <xf numFmtId="218" fontId="71" fillId="0" borderId="2">
      <alignment horizontal="center"/>
      <protection hidden="1"/>
    </xf>
    <xf numFmtId="232" fontId="111" fillId="0" borderId="2">
      <alignment horizontal="center"/>
      <protection hidden="1"/>
    </xf>
    <xf numFmtId="218" fontId="71" fillId="0" borderId="2">
      <alignment horizontal="center"/>
      <protection hidden="1"/>
    </xf>
    <xf numFmtId="170" fontId="53" fillId="0" borderId="16">
      <alignment/>
      <protection/>
    </xf>
    <xf numFmtId="0" fontId="2" fillId="0" borderId="0" applyFont="0" applyFill="0" applyBorder="0" applyAlignment="0" applyProtection="0"/>
    <xf numFmtId="14" fontId="78" fillId="0" borderId="0" applyFill="0" applyBorder="0" applyAlignment="0">
      <protection/>
    </xf>
    <xf numFmtId="0" fontId="112" fillId="2" borderId="17" applyNumberFormat="0" applyAlignment="0" applyProtection="0"/>
    <xf numFmtId="0" fontId="113" fillId="14" borderId="9" applyNumberFormat="0" applyAlignment="0" applyProtection="0"/>
    <xf numFmtId="0" fontId="15" fillId="0" borderId="18" applyNumberFormat="0" applyFill="0" applyAlignment="0" applyProtection="0"/>
    <xf numFmtId="0" fontId="16" fillId="0" borderId="19" applyNumberFormat="0" applyFill="0" applyAlignment="0" applyProtection="0"/>
    <xf numFmtId="0" fontId="17" fillId="0" borderId="20" applyNumberFormat="0" applyFill="0" applyAlignment="0" applyProtection="0"/>
    <xf numFmtId="0" fontId="17" fillId="0" borderId="0" applyNumberFormat="0" applyFill="0" applyBorder="0" applyAlignment="0" applyProtection="0"/>
    <xf numFmtId="41" fontId="114" fillId="0" borderId="0" applyFont="0" applyFill="0" applyBorder="0" applyAlignment="0" applyProtection="0"/>
    <xf numFmtId="4" fontId="77" fillId="0" borderId="0" applyFont="0" applyFill="0" applyBorder="0" applyAlignment="0" applyProtection="0"/>
    <xf numFmtId="233" fontId="53" fillId="0" borderId="0">
      <alignment/>
      <protection/>
    </xf>
    <xf numFmtId="234" fontId="3" fillId="0" borderId="1">
      <alignment/>
      <protection/>
    </xf>
    <xf numFmtId="235" fontId="80" fillId="0" borderId="0" applyFont="0" applyFill="0" applyBorder="0" applyAlignment="0" applyProtection="0"/>
    <xf numFmtId="236" fontId="2" fillId="0" borderId="0" applyFont="0" applyFill="0" applyBorder="0" applyAlignment="0" applyProtection="0"/>
    <xf numFmtId="237" fontId="2" fillId="0" borderId="0">
      <alignment/>
      <protection/>
    </xf>
    <xf numFmtId="238" fontId="3" fillId="0" borderId="0">
      <alignment/>
      <protection/>
    </xf>
    <xf numFmtId="0" fontId="91" fillId="0" borderId="0">
      <alignment vertical="top" wrapText="1"/>
      <protection/>
    </xf>
    <xf numFmtId="175" fontId="115" fillId="0" borderId="0" applyFont="0" applyFill="0" applyBorder="0" applyAlignment="0" applyProtection="0"/>
    <xf numFmtId="185" fontId="115" fillId="0" borderId="0" applyFont="0" applyFill="0" applyBorder="0" applyAlignment="0" applyProtection="0"/>
    <xf numFmtId="175" fontId="115" fillId="0" borderId="0" applyFont="0" applyFill="0" applyBorder="0" applyAlignment="0" applyProtection="0"/>
    <xf numFmtId="41" fontId="115" fillId="0" borderId="0" applyFont="0" applyFill="0" applyBorder="0" applyAlignment="0" applyProtection="0"/>
    <xf numFmtId="175" fontId="115" fillId="0" borderId="0" applyFont="0" applyFill="0" applyBorder="0" applyAlignment="0" applyProtection="0"/>
    <xf numFmtId="175"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175" fontId="115" fillId="0" borderId="0" applyFont="0" applyFill="0" applyBorder="0" applyAlignment="0" applyProtection="0"/>
    <xf numFmtId="175" fontId="115" fillId="0" borderId="0" applyFont="0" applyFill="0" applyBorder="0" applyAlignment="0" applyProtection="0"/>
    <xf numFmtId="175"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171" fontId="115" fillId="0" borderId="0" applyFont="0" applyFill="0" applyBorder="0" applyAlignment="0" applyProtection="0"/>
    <xf numFmtId="171" fontId="115" fillId="0" borderId="0" applyFont="0" applyFill="0" applyBorder="0" applyAlignment="0" applyProtection="0"/>
    <xf numFmtId="41" fontId="115" fillId="0" borderId="0" applyFont="0" applyFill="0" applyBorder="0" applyAlignment="0" applyProtection="0"/>
    <xf numFmtId="185" fontId="115" fillId="0" borderId="0" applyFont="0" applyFill="0" applyBorder="0" applyAlignment="0" applyProtection="0"/>
    <xf numFmtId="43"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72" fontId="115" fillId="0" borderId="0" applyFont="0" applyFill="0" applyBorder="0" applyAlignment="0" applyProtection="0"/>
    <xf numFmtId="172" fontId="115" fillId="0" borderId="0" applyFont="0" applyFill="0" applyBorder="0" applyAlignment="0" applyProtection="0"/>
    <xf numFmtId="43" fontId="115" fillId="0" borderId="0" applyFont="0" applyFill="0" applyBorder="0" applyAlignment="0" applyProtection="0"/>
    <xf numFmtId="3" fontId="53" fillId="0" borderId="0" applyFont="0" applyBorder="0" applyAlignment="0">
      <protection/>
    </xf>
    <xf numFmtId="0" fontId="12" fillId="0" borderId="0">
      <alignment vertical="center"/>
      <protection/>
    </xf>
    <xf numFmtId="0" fontId="2" fillId="0" borderId="0" applyFill="0" applyBorder="0" applyAlignment="0">
      <protection/>
    </xf>
    <xf numFmtId="214" fontId="77" fillId="0" borderId="0" applyFill="0" applyBorder="0" applyAlignment="0">
      <protection/>
    </xf>
    <xf numFmtId="187" fontId="77" fillId="0" borderId="0" applyFill="0" applyBorder="0" applyAlignment="0">
      <protection/>
    </xf>
    <xf numFmtId="217" fontId="77" fillId="0" borderId="0" applyFill="0" applyBorder="0" applyAlignment="0">
      <protection/>
    </xf>
    <xf numFmtId="214" fontId="77" fillId="0" borderId="0" applyFill="0" applyBorder="0" applyAlignment="0">
      <protection/>
    </xf>
    <xf numFmtId="0" fontId="116" fillId="0" borderId="0" applyNumberFormat="0" applyAlignment="0">
      <protection/>
    </xf>
    <xf numFmtId="239" fontId="53" fillId="0" borderId="0" applyFont="0" applyFill="0" applyBorder="0" applyAlignment="0" applyProtection="0"/>
    <xf numFmtId="0" fontId="229" fillId="0" borderId="0" applyNumberFormat="0" applyFill="0" applyBorder="0" applyAlignment="0" applyProtection="0"/>
    <xf numFmtId="0" fontId="28" fillId="0" borderId="0" applyNumberFormat="0" applyFill="0" applyBorder="0" applyAlignment="0" applyProtection="0"/>
    <xf numFmtId="3" fontId="53" fillId="0" borderId="0" applyFont="0" applyBorder="0" applyAlignment="0">
      <protection/>
    </xf>
    <xf numFmtId="2" fontId="2" fillId="0" borderId="0" applyFont="0" applyFill="0" applyBorder="0" applyAlignment="0" applyProtection="0"/>
    <xf numFmtId="0" fontId="230"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Protection="0">
      <alignment vertical="center"/>
    </xf>
    <xf numFmtId="0" fontId="119" fillId="0" borderId="0" applyNumberFormat="0" applyFill="0" applyBorder="0" applyAlignment="0" applyProtection="0"/>
    <xf numFmtId="0" fontId="120" fillId="0" borderId="0" applyNumberFormat="0" applyFill="0" applyBorder="0" applyProtection="0">
      <alignment vertical="center"/>
    </xf>
    <xf numFmtId="0" fontId="121" fillId="0" borderId="0" applyNumberFormat="0" applyFill="0" applyBorder="0" applyAlignment="0" applyProtection="0"/>
    <xf numFmtId="0" fontId="122" fillId="0" borderId="0" applyNumberFormat="0" applyFill="0" applyBorder="0" applyAlignment="0" applyProtection="0"/>
    <xf numFmtId="240" fontId="123" fillId="0" borderId="21" applyNumberFormat="0" applyFill="0" applyBorder="0" applyAlignment="0" applyProtection="0"/>
    <xf numFmtId="0" fontId="124" fillId="0" borderId="0" applyNumberFormat="0" applyFill="0" applyBorder="0" applyAlignment="0" applyProtection="0"/>
    <xf numFmtId="0" fontId="2" fillId="49" borderId="22" applyNumberFormat="0" applyFont="0" applyAlignment="0" applyProtection="0"/>
    <xf numFmtId="0" fontId="231" fillId="50" borderId="0" applyNumberFormat="0" applyBorder="0" applyAlignment="0" applyProtection="0"/>
    <xf numFmtId="0" fontId="29" fillId="8" borderId="0" applyNumberFormat="0" applyBorder="0" applyAlignment="0" applyProtection="0"/>
    <xf numFmtId="38" fontId="55" fillId="2" borderId="0" applyNumberFormat="0" applyBorder="0" applyAlignment="0" applyProtection="0"/>
    <xf numFmtId="241" fontId="7" fillId="2" borderId="0" applyBorder="0" applyProtection="0">
      <alignment/>
    </xf>
    <xf numFmtId="0" fontId="125" fillId="0" borderId="7" applyNumberFormat="0" applyFill="0" applyBorder="0" applyAlignment="0" applyProtection="0"/>
    <xf numFmtId="0" fontId="126" fillId="0" borderId="0" applyNumberFormat="0" applyFont="0" applyBorder="0" applyAlignment="0">
      <protection/>
    </xf>
    <xf numFmtId="0" fontId="127" fillId="51" borderId="0">
      <alignment/>
      <protection/>
    </xf>
    <xf numFmtId="0" fontId="128" fillId="0" borderId="0">
      <alignment horizontal="left"/>
      <protection/>
    </xf>
    <xf numFmtId="0" fontId="56" fillId="0" borderId="23" applyNumberFormat="0" applyAlignment="0" applyProtection="0"/>
    <xf numFmtId="0" fontId="56" fillId="0" borderId="24">
      <alignment horizontal="left" vertical="center"/>
      <protection/>
    </xf>
    <xf numFmtId="0" fontId="232" fillId="0" borderId="25" applyNumberFormat="0" applyFill="0" applyAlignment="0" applyProtection="0"/>
    <xf numFmtId="0" fontId="57" fillId="0" borderId="0" applyNumberFormat="0" applyFill="0" applyBorder="0" applyAlignment="0" applyProtection="0"/>
    <xf numFmtId="0" fontId="30" fillId="0" borderId="18" applyNumberFormat="0" applyFill="0" applyAlignment="0" applyProtection="0"/>
    <xf numFmtId="0" fontId="233" fillId="0" borderId="26" applyNumberFormat="0" applyFill="0" applyAlignment="0" applyProtection="0"/>
    <xf numFmtId="0" fontId="56" fillId="0" borderId="0" applyNumberFormat="0" applyFill="0" applyBorder="0" applyAlignment="0" applyProtection="0"/>
    <xf numFmtId="0" fontId="31" fillId="0" borderId="19" applyNumberFormat="0" applyFill="0" applyAlignment="0" applyProtection="0"/>
    <xf numFmtId="0" fontId="234" fillId="0" borderId="27" applyNumberFormat="0" applyFill="0" applyAlignment="0" applyProtection="0"/>
    <xf numFmtId="0" fontId="32" fillId="0" borderId="20" applyNumberFormat="0" applyFill="0" applyAlignment="0" applyProtection="0"/>
    <xf numFmtId="0" fontId="234" fillId="0" borderId="0" applyNumberFormat="0" applyFill="0" applyBorder="0" applyAlignment="0" applyProtection="0"/>
    <xf numFmtId="0" fontId="32" fillId="0" borderId="0" applyNumberFormat="0" applyFill="0" applyBorder="0" applyAlignment="0" applyProtection="0"/>
    <xf numFmtId="242" fontId="129" fillId="0" borderId="0">
      <alignment/>
      <protection locked="0"/>
    </xf>
    <xf numFmtId="242" fontId="129" fillId="0" borderId="0">
      <alignment/>
      <protection locked="0"/>
    </xf>
    <xf numFmtId="0" fontId="130" fillId="0" borderId="28">
      <alignment horizontal="center"/>
      <protection/>
    </xf>
    <xf numFmtId="0" fontId="130" fillId="0" borderId="0">
      <alignment horizontal="center"/>
      <protection/>
    </xf>
    <xf numFmtId="243" fontId="131" fillId="52" borderId="1" applyNumberFormat="0" applyAlignment="0">
      <protection/>
    </xf>
    <xf numFmtId="49" fontId="58" fillId="0" borderId="1">
      <alignment vertical="center"/>
      <protection/>
    </xf>
    <xf numFmtId="0" fontId="11" fillId="0" borderId="0">
      <alignment/>
      <protection/>
    </xf>
    <xf numFmtId="0" fontId="235" fillId="0" borderId="0" applyNumberFormat="0" applyFill="0" applyBorder="0" applyAlignment="0" applyProtection="0"/>
    <xf numFmtId="175" fontId="53" fillId="0" borderId="0" applyFont="0" applyFill="0" applyBorder="0" applyAlignment="0" applyProtection="0"/>
    <xf numFmtId="38" fontId="79" fillId="0" borderId="0" applyFont="0" applyFill="0" applyBorder="0" applyAlignment="0" applyProtection="0"/>
    <xf numFmtId="201" fontId="76" fillId="0" borderId="0" applyFont="0" applyFill="0" applyBorder="0" applyAlignment="0" applyProtection="0"/>
    <xf numFmtId="0" fontId="132" fillId="0" borderId="0">
      <alignment/>
      <protection/>
    </xf>
    <xf numFmtId="244" fontId="133"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236" fillId="53" borderId="8" applyNumberFormat="0" applyAlignment="0" applyProtection="0"/>
    <xf numFmtId="10" fontId="55" fillId="49" borderId="1" applyNumberFormat="0" applyBorder="0" applyAlignment="0" applyProtection="0"/>
    <xf numFmtId="0" fontId="33" fillId="14" borderId="9" applyNumberFormat="0" applyAlignment="0" applyProtection="0"/>
    <xf numFmtId="245" fontId="76" fillId="54" borderId="0">
      <alignment/>
      <protection/>
    </xf>
    <xf numFmtId="2" fontId="134" fillId="0" borderId="29" applyBorder="0">
      <alignment/>
      <protection/>
    </xf>
    <xf numFmtId="175" fontId="53" fillId="0" borderId="0" applyFont="0" applyFill="0" applyBorder="0" applyAlignment="0" applyProtection="0"/>
    <xf numFmtId="0" fontId="53" fillId="0" borderId="0">
      <alignment/>
      <protection/>
    </xf>
    <xf numFmtId="0" fontId="67" fillId="0" borderId="30">
      <alignment horizontal="centerContinuous"/>
      <protection/>
    </xf>
    <xf numFmtId="0" fontId="135" fillId="48" borderId="11" applyNumberFormat="0" applyAlignment="0" applyProtection="0"/>
    <xf numFmtId="0" fontId="2" fillId="0" borderId="0">
      <alignment/>
      <protection/>
    </xf>
    <xf numFmtId="0" fontId="136" fillId="0" borderId="0" applyNumberFormat="0" applyFill="0" applyBorder="0" applyAlignment="0" applyProtection="0"/>
    <xf numFmtId="0" fontId="2" fillId="0" borderId="0" applyFill="0" applyBorder="0" applyAlignment="0">
      <protection/>
    </xf>
    <xf numFmtId="214" fontId="77" fillId="0" borderId="0" applyFill="0" applyBorder="0" applyAlignment="0">
      <protection/>
    </xf>
    <xf numFmtId="187" fontId="77" fillId="0" borderId="0" applyFill="0" applyBorder="0" applyAlignment="0">
      <protection/>
    </xf>
    <xf numFmtId="217" fontId="77" fillId="0" borderId="0" applyFill="0" applyBorder="0" applyAlignment="0">
      <protection/>
    </xf>
    <xf numFmtId="214" fontId="77" fillId="0" borderId="0" applyFill="0" applyBorder="0" applyAlignment="0">
      <protection/>
    </xf>
    <xf numFmtId="0" fontId="237" fillId="0" borderId="31" applyNumberFormat="0" applyFill="0" applyAlignment="0" applyProtection="0"/>
    <xf numFmtId="0" fontId="34" fillId="0" borderId="32" applyNumberFormat="0" applyFill="0" applyAlignment="0" applyProtection="0"/>
    <xf numFmtId="245" fontId="76" fillId="55" borderId="0">
      <alignment/>
      <protection/>
    </xf>
    <xf numFmtId="218" fontId="55" fillId="0" borderId="4" applyFont="0">
      <alignment/>
      <protection/>
    </xf>
    <xf numFmtId="3" fontId="2" fillId="0" borderId="33">
      <alignment/>
      <protection/>
    </xf>
    <xf numFmtId="0" fontId="80" fillId="0" borderId="0">
      <alignment/>
      <protection/>
    </xf>
    <xf numFmtId="170" fontId="137" fillId="0" borderId="34" applyNumberFormat="0" applyFont="0" applyFill="0" applyBorder="0">
      <alignment horizontal="center"/>
      <protection/>
    </xf>
    <xf numFmtId="38" fontId="79" fillId="0" borderId="0" applyFont="0" applyFill="0" applyBorder="0" applyAlignment="0" applyProtection="0"/>
    <xf numFmtId="4" fontId="77" fillId="0" borderId="0" applyFont="0" applyFill="0" applyBorder="0" applyAlignment="0" applyProtection="0"/>
    <xf numFmtId="38" fontId="79" fillId="0" borderId="0" applyFont="0" applyFill="0" applyBorder="0" applyAlignment="0" applyProtection="0"/>
    <xf numFmtId="40" fontId="79" fillId="0" borderId="0" applyFont="0" applyFill="0" applyBorder="0" applyAlignment="0" applyProtection="0"/>
    <xf numFmtId="175" fontId="2" fillId="0" borderId="0" applyFont="0" applyFill="0" applyBorder="0" applyAlignment="0" applyProtection="0"/>
    <xf numFmtId="185" fontId="2" fillId="0" borderId="0" applyFont="0" applyFill="0" applyBorder="0" applyAlignment="0" applyProtection="0"/>
    <xf numFmtId="0" fontId="138" fillId="0" borderId="5">
      <alignment/>
      <protection/>
    </xf>
    <xf numFmtId="0" fontId="139" fillId="0" borderId="28">
      <alignment/>
      <protection/>
    </xf>
    <xf numFmtId="183" fontId="2" fillId="0" borderId="34">
      <alignment/>
      <protection/>
    </xf>
    <xf numFmtId="183" fontId="2" fillId="0" borderId="34">
      <alignment/>
      <protection/>
    </xf>
    <xf numFmtId="246" fontId="140" fillId="0" borderId="34">
      <alignment/>
      <protection/>
    </xf>
    <xf numFmtId="247" fontId="76" fillId="0" borderId="0" applyFont="0" applyFill="0" applyBorder="0" applyAlignment="0" applyProtection="0"/>
    <xf numFmtId="248" fontId="68" fillId="0" borderId="0" applyFont="0" applyFill="0" applyBorder="0" applyAlignment="0" applyProtection="0"/>
    <xf numFmtId="249" fontId="79" fillId="0" borderId="0" applyFont="0" applyFill="0" applyBorder="0" applyAlignment="0" applyProtection="0"/>
    <xf numFmtId="250" fontId="79" fillId="0" borderId="0" applyFont="0" applyFill="0" applyBorder="0" applyAlignment="0" applyProtection="0"/>
    <xf numFmtId="251" fontId="2" fillId="0" borderId="0" applyFont="0" applyFill="0" applyBorder="0" applyAlignment="0" applyProtection="0"/>
    <xf numFmtId="252" fontId="2" fillId="0" borderId="0" applyFont="0" applyFill="0" applyBorder="0" applyAlignment="0" applyProtection="0"/>
    <xf numFmtId="0" fontId="59" fillId="0" borderId="0" applyNumberFormat="0" applyFont="0" applyFill="0" applyAlignment="0">
      <protection/>
    </xf>
    <xf numFmtId="0" fontId="110" fillId="0" borderId="0">
      <alignment horizontal="justify" vertical="top"/>
      <protection/>
    </xf>
    <xf numFmtId="0" fontId="238" fillId="56" borderId="0" applyNumberFormat="0" applyBorder="0" applyAlignment="0" applyProtection="0"/>
    <xf numFmtId="0" fontId="35" fillId="57" borderId="0" applyNumberFormat="0" applyBorder="0" applyAlignment="0" applyProtection="0"/>
    <xf numFmtId="0" fontId="104" fillId="0" borderId="1">
      <alignment/>
      <protection/>
    </xf>
    <xf numFmtId="0" fontId="11" fillId="0" borderId="0">
      <alignment/>
      <protection/>
    </xf>
    <xf numFmtId="0" fontId="104" fillId="0" borderId="1">
      <alignment/>
      <protection/>
    </xf>
    <xf numFmtId="0" fontId="90" fillId="36" borderId="0" applyNumberFormat="0" applyBorder="0" applyAlignment="0" applyProtection="0"/>
    <xf numFmtId="0" fontId="90" fillId="38" borderId="0" applyNumberFormat="0" applyBorder="0" applyAlignment="0" applyProtection="0"/>
    <xf numFmtId="0" fontId="90" fillId="40" borderId="0" applyNumberFormat="0" applyBorder="0" applyAlignment="0" applyProtection="0"/>
    <xf numFmtId="0" fontId="90" fillId="30" borderId="0" applyNumberFormat="0" applyBorder="0" applyAlignment="0" applyProtection="0"/>
    <xf numFmtId="0" fontId="90" fillId="32" borderId="0" applyNumberFormat="0" applyBorder="0" applyAlignment="0" applyProtection="0"/>
    <xf numFmtId="0" fontId="90" fillId="44" borderId="0" applyNumberFormat="0" applyBorder="0" applyAlignment="0" applyProtection="0"/>
    <xf numFmtId="37" fontId="141" fillId="0" borderId="0">
      <alignment/>
      <protection/>
    </xf>
    <xf numFmtId="0" fontId="142" fillId="0" borderId="1" applyNumberFormat="0" applyFont="0" applyFill="0" applyBorder="0" applyAlignment="0">
      <protection/>
    </xf>
    <xf numFmtId="184" fontId="2" fillId="0" borderId="0">
      <alignment/>
      <protection/>
    </xf>
    <xf numFmtId="184" fontId="2" fillId="0" borderId="0">
      <alignment/>
      <protection/>
    </xf>
    <xf numFmtId="0" fontId="143" fillId="0" borderId="0">
      <alignment/>
      <protection/>
    </xf>
    <xf numFmtId="0" fontId="63" fillId="0" borderId="0">
      <alignment/>
      <protection/>
    </xf>
    <xf numFmtId="0" fontId="239" fillId="0" borderId="0">
      <alignment/>
      <protection/>
    </xf>
    <xf numFmtId="3" fontId="0" fillId="0" borderId="0">
      <alignment vertical="center" wrapText="1"/>
      <protection/>
    </xf>
    <xf numFmtId="0" fontId="239"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0" fillId="0" borderId="0">
      <alignment/>
      <protection/>
    </xf>
    <xf numFmtId="0" fontId="22" fillId="0" borderId="0">
      <alignment/>
      <protection/>
    </xf>
    <xf numFmtId="0" fontId="0" fillId="0" borderId="0">
      <alignment/>
      <protection/>
    </xf>
    <xf numFmtId="0" fontId="53" fillId="0" borderId="0">
      <alignment/>
      <protection/>
    </xf>
    <xf numFmtId="0" fontId="0" fillId="0" borderId="0">
      <alignment/>
      <protection/>
    </xf>
    <xf numFmtId="0" fontId="240" fillId="0" borderId="0">
      <alignment/>
      <protection/>
    </xf>
    <xf numFmtId="0" fontId="0" fillId="0" borderId="0">
      <alignment/>
      <protection/>
    </xf>
    <xf numFmtId="0" fontId="2" fillId="0" borderId="0">
      <alignment/>
      <protection/>
    </xf>
    <xf numFmtId="0" fontId="241" fillId="0" borderId="0">
      <alignment/>
      <protection/>
    </xf>
    <xf numFmtId="0" fontId="2" fillId="0" borderId="0">
      <alignment/>
      <protection/>
    </xf>
    <xf numFmtId="0" fontId="13" fillId="0" borderId="0">
      <alignment/>
      <protection/>
    </xf>
    <xf numFmtId="0" fontId="2" fillId="0" borderId="0">
      <alignment/>
      <protection/>
    </xf>
    <xf numFmtId="0" fontId="2" fillId="0" borderId="0">
      <alignment/>
      <protection/>
    </xf>
    <xf numFmtId="0" fontId="3" fillId="0" borderId="0">
      <alignment/>
      <protection/>
    </xf>
    <xf numFmtId="0" fontId="0" fillId="0" borderId="0">
      <alignment/>
      <protection/>
    </xf>
    <xf numFmtId="0" fontId="0" fillId="0" borderId="0">
      <alignment/>
      <protection/>
    </xf>
    <xf numFmtId="0" fontId="242" fillId="0" borderId="0">
      <alignment/>
      <protection/>
    </xf>
    <xf numFmtId="0" fontId="240" fillId="0" borderId="0">
      <alignment/>
      <protection/>
    </xf>
    <xf numFmtId="0" fontId="22" fillId="0" borderId="0">
      <alignment/>
      <protection/>
    </xf>
    <xf numFmtId="0" fontId="0" fillId="0" borderId="0">
      <alignment/>
      <protection/>
    </xf>
    <xf numFmtId="0" fontId="240" fillId="0" borderId="0">
      <alignment/>
      <protection/>
    </xf>
    <xf numFmtId="0" fontId="2" fillId="0" borderId="0">
      <alignment/>
      <protection/>
    </xf>
    <xf numFmtId="0" fontId="240" fillId="0" borderId="0">
      <alignment/>
      <protection/>
    </xf>
    <xf numFmtId="0" fontId="53" fillId="0" borderId="0">
      <alignment/>
      <protection/>
    </xf>
    <xf numFmtId="0" fontId="2" fillId="0" borderId="0">
      <alignment/>
      <protection/>
    </xf>
    <xf numFmtId="0" fontId="242" fillId="0" borderId="0">
      <alignment/>
      <protection/>
    </xf>
    <xf numFmtId="0" fontId="2" fillId="0" borderId="0">
      <alignment/>
      <protection/>
    </xf>
    <xf numFmtId="0" fontId="69" fillId="0" borderId="0">
      <alignment/>
      <protection/>
    </xf>
    <xf numFmtId="0" fontId="2" fillId="0" borderId="0">
      <alignment/>
      <protection/>
    </xf>
    <xf numFmtId="0" fontId="21" fillId="0" borderId="0">
      <alignment/>
      <protection/>
    </xf>
    <xf numFmtId="0" fontId="3" fillId="0" borderId="0">
      <alignment/>
      <protection/>
    </xf>
    <xf numFmtId="0" fontId="45" fillId="0" borderId="0">
      <alignment/>
      <protection/>
    </xf>
    <xf numFmtId="0" fontId="239" fillId="0" borderId="0">
      <alignment/>
      <protection/>
    </xf>
    <xf numFmtId="0" fontId="239" fillId="0" borderId="0">
      <alignment/>
      <protection/>
    </xf>
    <xf numFmtId="0" fontId="239"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3" fillId="0" borderId="0">
      <alignment/>
      <protection/>
    </xf>
    <xf numFmtId="0" fontId="77" fillId="58" borderId="0">
      <alignment/>
      <protection/>
    </xf>
    <xf numFmtId="0" fontId="115" fillId="0" borderId="0">
      <alignment/>
      <protection/>
    </xf>
    <xf numFmtId="0" fontId="0" fillId="59" borderId="35" applyNumberFormat="0" applyFont="0" applyAlignment="0" applyProtection="0"/>
    <xf numFmtId="0" fontId="22" fillId="49" borderId="22" applyNumberFormat="0" applyFont="0" applyAlignment="0" applyProtection="0"/>
    <xf numFmtId="253" fontId="144" fillId="0" borderId="0" applyFont="0" applyFill="0" applyBorder="0" applyProtection="0">
      <alignment vertical="top" wrapText="1"/>
    </xf>
    <xf numFmtId="0" fontId="145" fillId="0" borderId="32" applyNumberFormat="0" applyFill="0" applyAlignment="0" applyProtection="0"/>
    <xf numFmtId="185" fontId="43" fillId="0" borderId="0" applyFont="0" applyFill="0" applyBorder="0" applyAlignment="0" applyProtection="0"/>
    <xf numFmtId="175" fontId="43" fillId="0" borderId="0" applyFon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04" fillId="0" borderId="0" applyNumberFormat="0" applyFill="0" applyBorder="0" applyAlignment="0" applyProtection="0"/>
    <xf numFmtId="0" fontId="53" fillId="0" borderId="0" applyNumberFormat="0" applyFill="0" applyBorder="0" applyAlignment="0" applyProtection="0"/>
    <xf numFmtId="0" fontId="2" fillId="0" borderId="0" applyFont="0" applyFill="0" applyBorder="0" applyAlignment="0" applyProtection="0"/>
    <xf numFmtId="0" fontId="11" fillId="0" borderId="0">
      <alignment/>
      <protection/>
    </xf>
    <xf numFmtId="0" fontId="243" fillId="46" borderId="36" applyNumberFormat="0" applyAlignment="0" applyProtection="0"/>
    <xf numFmtId="0" fontId="36" fillId="2" borderId="17" applyNumberFormat="0" applyAlignment="0" applyProtection="0"/>
    <xf numFmtId="41" fontId="2" fillId="0" borderId="0" applyFont="0" applyFill="0" applyBorder="0" applyAlignment="0" applyProtection="0"/>
    <xf numFmtId="14" fontId="67" fillId="0" borderId="0">
      <alignment horizontal="center" wrapText="1"/>
      <protection locked="0"/>
    </xf>
    <xf numFmtId="9" fontId="0" fillId="0" borderId="0" applyFont="0" applyFill="0" applyBorder="0" applyAlignment="0" applyProtection="0"/>
    <xf numFmtId="216" fontId="2" fillId="0" borderId="0" applyFont="0" applyFill="0" applyBorder="0" applyAlignment="0" applyProtection="0"/>
    <xf numFmtId="254"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79" fillId="0" borderId="37" applyNumberFormat="0" applyBorder="0">
      <alignment/>
      <protection/>
    </xf>
    <xf numFmtId="0" fontId="147" fillId="0" borderId="0">
      <alignment/>
      <protection/>
    </xf>
    <xf numFmtId="0" fontId="2" fillId="0" borderId="0" applyFill="0" applyBorder="0" applyAlignment="0">
      <protection/>
    </xf>
    <xf numFmtId="214" fontId="77" fillId="0" borderId="0" applyFill="0" applyBorder="0" applyAlignment="0">
      <protection/>
    </xf>
    <xf numFmtId="187" fontId="77" fillId="0" borderId="0" applyFill="0" applyBorder="0" applyAlignment="0">
      <protection/>
    </xf>
    <xf numFmtId="217" fontId="77" fillId="0" borderId="0" applyFill="0" applyBorder="0" applyAlignment="0">
      <protection/>
    </xf>
    <xf numFmtId="214" fontId="77" fillId="0" borderId="0" applyFill="0" applyBorder="0" applyAlignment="0">
      <protection/>
    </xf>
    <xf numFmtId="0" fontId="51" fillId="0" borderId="0">
      <alignment/>
      <protection/>
    </xf>
    <xf numFmtId="0" fontId="79" fillId="0" borderId="0" applyNumberFormat="0" applyFont="0" applyFill="0" applyBorder="0" applyAlignment="0" applyProtection="0"/>
    <xf numFmtId="0" fontId="148" fillId="0" borderId="28">
      <alignment horizontal="center"/>
      <protection/>
    </xf>
    <xf numFmtId="1" fontId="2" fillId="0" borderId="38" applyNumberFormat="0" applyFill="0" applyAlignment="0" applyProtection="0"/>
    <xf numFmtId="0" fontId="149" fillId="60" borderId="0" applyNumberFormat="0" applyFont="0" applyBorder="0" applyAlignment="0">
      <protection/>
    </xf>
    <xf numFmtId="14" fontId="150" fillId="0" borderId="0" applyNumberFormat="0" applyFill="0" applyBorder="0" applyAlignment="0" applyProtection="0"/>
    <xf numFmtId="0" fontId="77" fillId="0" borderId="5">
      <alignment/>
      <protection/>
    </xf>
    <xf numFmtId="201" fontId="76" fillId="0" borderId="0" applyFont="0" applyFill="0" applyBorder="0" applyAlignment="0" applyProtection="0"/>
    <xf numFmtId="0" fontId="53" fillId="0" borderId="0" applyNumberFormat="0" applyFill="0" applyBorder="0" applyAlignment="0" applyProtection="0"/>
    <xf numFmtId="41" fontId="76" fillId="0" borderId="0" applyFont="0" applyFill="0" applyBorder="0" applyAlignment="0" applyProtection="0"/>
    <xf numFmtId="0" fontId="77" fillId="0" borderId="5" applyNumberFormat="0" applyFont="0" applyBorder="0" applyAlignment="0">
      <protection/>
    </xf>
    <xf numFmtId="4" fontId="66" fillId="57" borderId="39" applyNumberFormat="0" applyProtection="0">
      <alignment vertical="center"/>
    </xf>
    <xf numFmtId="4" fontId="151" fillId="57" borderId="39" applyNumberFormat="0" applyProtection="0">
      <alignment vertical="center"/>
    </xf>
    <xf numFmtId="4" fontId="152" fillId="57" borderId="39" applyNumberFormat="0" applyProtection="0">
      <alignment horizontal="left" vertical="center" indent="1"/>
    </xf>
    <xf numFmtId="4" fontId="152" fillId="61" borderId="0" applyNumberFormat="0" applyProtection="0">
      <alignment horizontal="left" vertical="center" indent="1"/>
    </xf>
    <xf numFmtId="4" fontId="152" fillId="38" borderId="39" applyNumberFormat="0" applyProtection="0">
      <alignment horizontal="right" vertical="center"/>
    </xf>
    <xf numFmtId="4" fontId="152" fillId="6" borderId="39" applyNumberFormat="0" applyProtection="0">
      <alignment horizontal="right" vertical="center"/>
    </xf>
    <xf numFmtId="4" fontId="152" fillId="18" borderId="39" applyNumberFormat="0" applyProtection="0">
      <alignment horizontal="right" vertical="center"/>
    </xf>
    <xf numFmtId="4" fontId="152" fillId="8" borderId="39" applyNumberFormat="0" applyProtection="0">
      <alignment horizontal="right" vertical="center"/>
    </xf>
    <xf numFmtId="4" fontId="152" fillId="24" borderId="39" applyNumberFormat="0" applyProtection="0">
      <alignment horizontal="right" vertical="center"/>
    </xf>
    <xf numFmtId="4" fontId="152" fillId="14" borderId="39" applyNumberFormat="0" applyProtection="0">
      <alignment horizontal="right" vertical="center"/>
    </xf>
    <xf numFmtId="4" fontId="152" fillId="62" borderId="39" applyNumberFormat="0" applyProtection="0">
      <alignment horizontal="right" vertical="center"/>
    </xf>
    <xf numFmtId="4" fontId="152" fillId="40" borderId="39" applyNumberFormat="0" applyProtection="0">
      <alignment horizontal="right" vertical="center"/>
    </xf>
    <xf numFmtId="4" fontId="152" fillId="63" borderId="39" applyNumberFormat="0" applyProtection="0">
      <alignment horizontal="right" vertical="center"/>
    </xf>
    <xf numFmtId="4" fontId="66" fillId="64" borderId="40" applyNumberFormat="0" applyProtection="0">
      <alignment horizontal="left" vertical="center" indent="1"/>
    </xf>
    <xf numFmtId="4" fontId="66" fillId="16" borderId="0" applyNumberFormat="0" applyProtection="0">
      <alignment horizontal="left" vertical="center" indent="1"/>
    </xf>
    <xf numFmtId="4" fontId="66" fillId="61" borderId="0" applyNumberFormat="0" applyProtection="0">
      <alignment horizontal="left" vertical="center" indent="1"/>
    </xf>
    <xf numFmtId="4" fontId="152" fillId="16" borderId="39" applyNumberFormat="0" applyProtection="0">
      <alignment horizontal="right" vertical="center"/>
    </xf>
    <xf numFmtId="4" fontId="78" fillId="16" borderId="0" applyNumberFormat="0" applyProtection="0">
      <alignment horizontal="left" vertical="center" indent="1"/>
    </xf>
    <xf numFmtId="4" fontId="78" fillId="61" borderId="0" applyNumberFormat="0" applyProtection="0">
      <alignment horizontal="left" vertical="center" indent="1"/>
    </xf>
    <xf numFmtId="4" fontId="152" fillId="65" borderId="39" applyNumberFormat="0" applyProtection="0">
      <alignment vertical="center"/>
    </xf>
    <xf numFmtId="4" fontId="153" fillId="65" borderId="39" applyNumberFormat="0" applyProtection="0">
      <alignment vertical="center"/>
    </xf>
    <xf numFmtId="4" fontId="66" fillId="16" borderId="41" applyNumberFormat="0" applyProtection="0">
      <alignment horizontal="left" vertical="center" indent="1"/>
    </xf>
    <xf numFmtId="4" fontId="152" fillId="65" borderId="39" applyNumberFormat="0" applyProtection="0">
      <alignment horizontal="right" vertical="center"/>
    </xf>
    <xf numFmtId="4" fontId="153" fillId="65" borderId="39" applyNumberFormat="0" applyProtection="0">
      <alignment horizontal="right" vertical="center"/>
    </xf>
    <xf numFmtId="4" fontId="66" fillId="16" borderId="39" applyNumberFormat="0" applyProtection="0">
      <alignment horizontal="left" vertical="center" indent="1"/>
    </xf>
    <xf numFmtId="4" fontId="154" fillId="52" borderId="41" applyNumberFormat="0" applyProtection="0">
      <alignment horizontal="left" vertical="center" indent="1"/>
    </xf>
    <xf numFmtId="4" fontId="155" fillId="65" borderId="39" applyNumberFormat="0" applyProtection="0">
      <alignment horizontal="right" vertical="center"/>
    </xf>
    <xf numFmtId="0" fontId="0" fillId="0" borderId="0">
      <alignment vertical="center"/>
      <protection/>
    </xf>
    <xf numFmtId="255" fontId="156" fillId="0" borderId="0" applyFont="0" applyFill="0" applyBorder="0" applyAlignment="0" applyProtection="0"/>
    <xf numFmtId="0" fontId="149" fillId="1" borderId="24" applyNumberFormat="0" applyFont="0" applyAlignment="0">
      <protection/>
    </xf>
    <xf numFmtId="0" fontId="157" fillId="0" borderId="0" applyNumberFormat="0" applyFill="0" applyBorder="0" applyAlignment="0" applyProtection="0"/>
    <xf numFmtId="3" fontId="68" fillId="0" borderId="0">
      <alignment/>
      <protection/>
    </xf>
    <xf numFmtId="0" fontId="158" fillId="0" borderId="0" applyNumberFormat="0" applyFill="0" applyBorder="0" applyAlignment="0">
      <protection/>
    </xf>
    <xf numFmtId="0" fontId="2" fillId="0" borderId="0">
      <alignment/>
      <protection/>
    </xf>
    <xf numFmtId="164" fontId="159" fillId="0" borderId="0" applyNumberFormat="0" applyBorder="0" applyAlignment="0">
      <protection/>
    </xf>
    <xf numFmtId="0" fontId="53" fillId="0" borderId="38">
      <alignment horizontal="center"/>
      <protection/>
    </xf>
    <xf numFmtId="0" fontId="77" fillId="0" borderId="0">
      <alignment/>
      <protection/>
    </xf>
    <xf numFmtId="2" fontId="2" fillId="0" borderId="0" applyFont="0" applyFill="0" applyBorder="0" applyAlignment="0" applyProtection="0"/>
    <xf numFmtId="0" fontId="56" fillId="0" borderId="24">
      <alignment horizontal="left" vertical="center"/>
      <protection/>
    </xf>
    <xf numFmtId="0" fontId="56" fillId="0" borderId="23"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64" fontId="69" fillId="0" borderId="0" applyFont="0" applyFill="0" applyBorder="0" applyAlignment="0" applyProtection="0"/>
    <xf numFmtId="0" fontId="45" fillId="0" borderId="0">
      <alignment/>
      <protection/>
    </xf>
    <xf numFmtId="0" fontId="160" fillId="0" borderId="0">
      <alignment/>
      <protection/>
    </xf>
    <xf numFmtId="0" fontId="104" fillId="0" borderId="0">
      <alignment/>
      <protection/>
    </xf>
    <xf numFmtId="0" fontId="104" fillId="0" borderId="0">
      <alignment/>
      <protection/>
    </xf>
    <xf numFmtId="0" fontId="59" fillId="0" borderId="0" applyNumberFormat="0" applyFont="0" applyFill="0" applyAlignment="0">
      <protection/>
    </xf>
    <xf numFmtId="202" fontId="76" fillId="0" borderId="0" applyFont="0" applyFill="0" applyBorder="0" applyAlignment="0" applyProtection="0"/>
    <xf numFmtId="193" fontId="76" fillId="0" borderId="0" applyFont="0" applyFill="0" applyBorder="0" applyAlignment="0" applyProtection="0"/>
    <xf numFmtId="0" fontId="2" fillId="0" borderId="42" applyNumberFormat="0" applyFont="0" applyFill="0" applyAlignment="0" applyProtection="0"/>
    <xf numFmtId="256" fontId="104" fillId="0" borderId="0" applyFont="0" applyFill="0" applyBorder="0" applyAlignment="0" applyProtection="0"/>
    <xf numFmtId="0" fontId="104" fillId="0" borderId="0">
      <alignment/>
      <protection/>
    </xf>
    <xf numFmtId="192" fontId="76" fillId="0" borderId="0" applyFont="0" applyFill="0" applyBorder="0" applyAlignment="0" applyProtection="0"/>
    <xf numFmtId="192" fontId="76" fillId="0" borderId="0" applyFont="0" applyFill="0" applyBorder="0" applyAlignment="0" applyProtection="0"/>
    <xf numFmtId="192" fontId="76" fillId="0" borderId="0" applyFont="0" applyFill="0" applyBorder="0" applyAlignment="0" applyProtection="0"/>
    <xf numFmtId="201" fontId="76" fillId="0" borderId="0" applyFont="0" applyFill="0" applyBorder="0" applyAlignment="0" applyProtection="0"/>
    <xf numFmtId="202" fontId="76" fillId="0" borderId="0" applyFont="0" applyFill="0" applyBorder="0" applyAlignment="0" applyProtection="0"/>
    <xf numFmtId="0" fontId="59" fillId="0" borderId="0" applyNumberFormat="0" applyFont="0" applyFill="0" applyAlignment="0">
      <protection/>
    </xf>
    <xf numFmtId="42" fontId="76" fillId="0" borderId="0" applyFont="0" applyFill="0" applyBorder="0" applyAlignment="0" applyProtection="0"/>
    <xf numFmtId="42" fontId="76" fillId="0" borderId="0" applyFont="0" applyFill="0" applyBorder="0" applyAlignment="0" applyProtection="0"/>
    <xf numFmtId="200" fontId="76" fillId="0" borderId="0" applyFont="0" applyFill="0" applyBorder="0" applyAlignment="0" applyProtection="0"/>
    <xf numFmtId="193" fontId="76" fillId="0" borderId="0" applyFont="0" applyFill="0" applyBorder="0" applyAlignment="0" applyProtection="0"/>
    <xf numFmtId="0" fontId="2" fillId="0" borderId="42" applyNumberFormat="0" applyFont="0" applyFill="0" applyAlignment="0" applyProtection="0"/>
    <xf numFmtId="256" fontId="104" fillId="0" borderId="0" applyFont="0" applyFill="0" applyBorder="0" applyAlignment="0" applyProtection="0"/>
    <xf numFmtId="202" fontId="76" fillId="0" borderId="0" applyFont="0" applyFill="0" applyBorder="0" applyAlignment="0" applyProtection="0"/>
    <xf numFmtId="3" fontId="2" fillId="0" borderId="0" applyFont="0" applyFill="0" applyBorder="0" applyAlignment="0" applyProtection="0"/>
    <xf numFmtId="182" fontId="2" fillId="0" borderId="0" applyFont="0" applyFill="0" applyBorder="0" applyAlignment="0" applyProtection="0"/>
    <xf numFmtId="257" fontId="3" fillId="0" borderId="0" applyFont="0" applyFill="0" applyBorder="0" applyAlignment="0" applyProtection="0"/>
    <xf numFmtId="258" fontId="3" fillId="0" borderId="0" applyFont="0" applyFill="0" applyBorder="0" applyAlignment="0" applyProtection="0"/>
    <xf numFmtId="0" fontId="2" fillId="0" borderId="0" applyFont="0" applyFill="0" applyBorder="0" applyAlignment="0" applyProtection="0"/>
    <xf numFmtId="14" fontId="161" fillId="0" borderId="0">
      <alignment/>
      <protection/>
    </xf>
    <xf numFmtId="0" fontId="162" fillId="0" borderId="0">
      <alignment/>
      <protection/>
    </xf>
    <xf numFmtId="0" fontId="139" fillId="0" borderId="0">
      <alignment/>
      <protection/>
    </xf>
    <xf numFmtId="40" fontId="163" fillId="0" borderId="0" applyBorder="0">
      <alignment horizontal="right"/>
      <protection/>
    </xf>
    <xf numFmtId="0" fontId="164" fillId="0" borderId="0">
      <alignment/>
      <protection/>
    </xf>
    <xf numFmtId="259" fontId="104" fillId="0" borderId="29">
      <alignment horizontal="right" vertical="center"/>
      <protection/>
    </xf>
    <xf numFmtId="259" fontId="104" fillId="0" borderId="29">
      <alignment horizontal="right" vertical="center"/>
      <protection/>
    </xf>
    <xf numFmtId="260" fontId="105" fillId="0" borderId="29">
      <alignment horizontal="right" vertical="center"/>
      <protection/>
    </xf>
    <xf numFmtId="261" fontId="104" fillId="0" borderId="29">
      <alignment horizontal="right" vertical="center"/>
      <protection/>
    </xf>
    <xf numFmtId="260" fontId="105" fillId="0" borderId="29">
      <alignment horizontal="right" vertical="center"/>
      <protection/>
    </xf>
    <xf numFmtId="259" fontId="104" fillId="0" borderId="29">
      <alignment horizontal="right" vertical="center"/>
      <protection/>
    </xf>
    <xf numFmtId="259" fontId="104" fillId="0" borderId="29">
      <alignment horizontal="right" vertical="center"/>
      <protection/>
    </xf>
    <xf numFmtId="262" fontId="105" fillId="0" borderId="29">
      <alignment horizontal="right" vertical="center"/>
      <protection/>
    </xf>
    <xf numFmtId="263" fontId="53" fillId="0" borderId="29">
      <alignment horizontal="right" vertical="center"/>
      <protection/>
    </xf>
    <xf numFmtId="180" fontId="104" fillId="0" borderId="29">
      <alignment horizontal="right" vertical="center"/>
      <protection/>
    </xf>
    <xf numFmtId="259" fontId="104" fillId="0" borderId="29">
      <alignment horizontal="right" vertical="center"/>
      <protection/>
    </xf>
    <xf numFmtId="264" fontId="3" fillId="0" borderId="29">
      <alignment horizontal="right" vertical="center"/>
      <protection/>
    </xf>
    <xf numFmtId="260" fontId="105" fillId="0" borderId="29">
      <alignment horizontal="right" vertical="center"/>
      <protection/>
    </xf>
    <xf numFmtId="264" fontId="3" fillId="0" borderId="29">
      <alignment horizontal="right" vertical="center"/>
      <protection/>
    </xf>
    <xf numFmtId="263" fontId="53" fillId="0" borderId="29">
      <alignment horizontal="right" vertical="center"/>
      <protection/>
    </xf>
    <xf numFmtId="259" fontId="104" fillId="0" borderId="29">
      <alignment horizontal="right" vertical="center"/>
      <protection/>
    </xf>
    <xf numFmtId="179" fontId="53" fillId="0" borderId="29">
      <alignment horizontal="right" vertical="center"/>
      <protection/>
    </xf>
    <xf numFmtId="179" fontId="53" fillId="0" borderId="29">
      <alignment horizontal="right" vertical="center"/>
      <protection/>
    </xf>
    <xf numFmtId="264" fontId="3" fillId="0" borderId="29">
      <alignment horizontal="right" vertical="center"/>
      <protection/>
    </xf>
    <xf numFmtId="262" fontId="105" fillId="0" borderId="29">
      <alignment horizontal="right" vertical="center"/>
      <protection/>
    </xf>
    <xf numFmtId="262" fontId="105" fillId="0" borderId="29">
      <alignment horizontal="right" vertical="center"/>
      <protection/>
    </xf>
    <xf numFmtId="265" fontId="53" fillId="0" borderId="29">
      <alignment horizontal="right" vertical="center"/>
      <protection/>
    </xf>
    <xf numFmtId="260" fontId="105" fillId="0" borderId="29">
      <alignment horizontal="right" vertical="center"/>
      <protection/>
    </xf>
    <xf numFmtId="259" fontId="104" fillId="0" borderId="29">
      <alignment horizontal="right"/>
      <protection/>
    </xf>
    <xf numFmtId="266" fontId="69" fillId="0" borderId="29">
      <alignment horizontal="right" vertical="center"/>
      <protection/>
    </xf>
    <xf numFmtId="267" fontId="105" fillId="0" borderId="29">
      <alignment horizontal="right" vertical="center"/>
      <protection/>
    </xf>
    <xf numFmtId="267" fontId="105" fillId="0" borderId="29">
      <alignment horizontal="right" vertical="center"/>
      <protection/>
    </xf>
    <xf numFmtId="260" fontId="105" fillId="0" borderId="29">
      <alignment horizontal="right" vertical="center"/>
      <protection/>
    </xf>
    <xf numFmtId="268" fontId="165" fillId="2" borderId="43" applyFont="0" applyFill="0" applyBorder="0">
      <alignment/>
      <protection/>
    </xf>
    <xf numFmtId="259" fontId="104" fillId="0" borderId="29">
      <alignment horizontal="right" vertical="center"/>
      <protection/>
    </xf>
    <xf numFmtId="259" fontId="104" fillId="0" borderId="29">
      <alignment horizontal="right" vertical="center"/>
      <protection/>
    </xf>
    <xf numFmtId="261" fontId="104" fillId="0" borderId="29">
      <alignment horizontal="right" vertical="center"/>
      <protection/>
    </xf>
    <xf numFmtId="269" fontId="104" fillId="0" borderId="29">
      <alignment horizontal="right" vertical="center"/>
      <protection/>
    </xf>
    <xf numFmtId="263" fontId="53" fillId="0" borderId="29">
      <alignment horizontal="right" vertical="center"/>
      <protection/>
    </xf>
    <xf numFmtId="260" fontId="105" fillId="0" borderId="29">
      <alignment horizontal="right" vertical="center"/>
      <protection/>
    </xf>
    <xf numFmtId="269" fontId="104" fillId="0" borderId="29">
      <alignment horizontal="right" vertical="center"/>
      <protection/>
    </xf>
    <xf numFmtId="263" fontId="53" fillId="0" borderId="29">
      <alignment horizontal="right" vertical="center"/>
      <protection/>
    </xf>
    <xf numFmtId="260" fontId="105" fillId="0" borderId="29">
      <alignment horizontal="right" vertical="center"/>
      <protection/>
    </xf>
    <xf numFmtId="260" fontId="105" fillId="0" borderId="29">
      <alignment horizontal="right" vertical="center"/>
      <protection/>
    </xf>
    <xf numFmtId="262" fontId="105" fillId="0" borderId="29">
      <alignment horizontal="right" vertical="center"/>
      <protection/>
    </xf>
    <xf numFmtId="259" fontId="104" fillId="0" borderId="29">
      <alignment horizontal="right" vertical="center"/>
      <protection/>
    </xf>
    <xf numFmtId="260" fontId="105" fillId="0" borderId="29">
      <alignment horizontal="right" vertical="center"/>
      <protection/>
    </xf>
    <xf numFmtId="262" fontId="105" fillId="0" borderId="29">
      <alignment horizontal="right" vertical="center"/>
      <protection/>
    </xf>
    <xf numFmtId="262" fontId="105" fillId="0" borderId="29">
      <alignment horizontal="right" vertical="center"/>
      <protection/>
    </xf>
    <xf numFmtId="263" fontId="53" fillId="0" borderId="29">
      <alignment horizontal="right" vertical="center"/>
      <protection/>
    </xf>
    <xf numFmtId="268" fontId="165" fillId="2" borderId="43" applyFont="0" applyFill="0" applyBorder="0">
      <alignment/>
      <protection/>
    </xf>
    <xf numFmtId="263" fontId="53" fillId="0" borderId="29">
      <alignment horizontal="right" vertical="center"/>
      <protection/>
    </xf>
    <xf numFmtId="263" fontId="53" fillId="0" borderId="29">
      <alignment horizontal="right" vertical="center"/>
      <protection/>
    </xf>
    <xf numFmtId="260" fontId="105" fillId="0" borderId="29">
      <alignment horizontal="right" vertical="center"/>
      <protection/>
    </xf>
    <xf numFmtId="260" fontId="105" fillId="0" borderId="29">
      <alignment horizontal="right" vertical="center"/>
      <protection/>
    </xf>
    <xf numFmtId="260" fontId="105" fillId="0" borderId="29">
      <alignment horizontal="right" vertical="center"/>
      <protection/>
    </xf>
    <xf numFmtId="259" fontId="104" fillId="0" borderId="29">
      <alignment horizontal="right" vertical="center"/>
      <protection/>
    </xf>
    <xf numFmtId="270" fontId="53" fillId="0" borderId="29">
      <alignment horizontal="right" vertical="center"/>
      <protection/>
    </xf>
    <xf numFmtId="270" fontId="53" fillId="0" borderId="29">
      <alignment horizontal="right" vertical="center"/>
      <protection/>
    </xf>
    <xf numFmtId="260" fontId="105" fillId="0" borderId="29">
      <alignment horizontal="right" vertical="center"/>
      <protection/>
    </xf>
    <xf numFmtId="263" fontId="53" fillId="0" borderId="29">
      <alignment horizontal="right" vertical="center"/>
      <protection/>
    </xf>
    <xf numFmtId="262" fontId="105" fillId="0" borderId="29">
      <alignment horizontal="right" vertical="center"/>
      <protection/>
    </xf>
    <xf numFmtId="259" fontId="104" fillId="0" borderId="29">
      <alignment horizontal="right" vertical="center"/>
      <protection/>
    </xf>
    <xf numFmtId="263" fontId="53" fillId="0" borderId="29">
      <alignment horizontal="right" vertical="center"/>
      <protection/>
    </xf>
    <xf numFmtId="262" fontId="105" fillId="0" borderId="29">
      <alignment horizontal="right" vertical="center"/>
      <protection/>
    </xf>
    <xf numFmtId="263" fontId="53" fillId="0" borderId="29">
      <alignment horizontal="right" vertical="center"/>
      <protection/>
    </xf>
    <xf numFmtId="262" fontId="105" fillId="0" borderId="29">
      <alignment horizontal="right" vertical="center"/>
      <protection/>
    </xf>
    <xf numFmtId="271" fontId="105" fillId="0" borderId="29">
      <alignment horizontal="right" vertical="center"/>
      <protection/>
    </xf>
    <xf numFmtId="271" fontId="105" fillId="0" borderId="29">
      <alignment horizontal="right" vertical="center"/>
      <protection/>
    </xf>
    <xf numFmtId="260" fontId="105" fillId="0" borderId="29">
      <alignment horizontal="right" vertical="center"/>
      <protection/>
    </xf>
    <xf numFmtId="259" fontId="104" fillId="0" borderId="29">
      <alignment horizontal="right" vertical="center"/>
      <protection/>
    </xf>
    <xf numFmtId="263" fontId="53" fillId="0" borderId="29">
      <alignment horizontal="right" vertical="center"/>
      <protection/>
    </xf>
    <xf numFmtId="259" fontId="104" fillId="0" borderId="29">
      <alignment horizontal="right" vertical="center"/>
      <protection/>
    </xf>
    <xf numFmtId="259" fontId="104" fillId="0" borderId="29">
      <alignment horizontal="right" vertical="center"/>
      <protection/>
    </xf>
    <xf numFmtId="272" fontId="53" fillId="0" borderId="29">
      <alignment horizontal="right" vertical="center"/>
      <protection/>
    </xf>
    <xf numFmtId="272" fontId="53" fillId="0" borderId="29">
      <alignment horizontal="right" vertical="center"/>
      <protection/>
    </xf>
    <xf numFmtId="259" fontId="104" fillId="0" borderId="29">
      <alignment horizontal="right" vertical="center"/>
      <protection/>
    </xf>
    <xf numFmtId="259" fontId="104" fillId="0" borderId="29">
      <alignment horizontal="right" vertical="center"/>
      <protection/>
    </xf>
    <xf numFmtId="259" fontId="104" fillId="0" borderId="29">
      <alignment horizontal="right" vertical="center"/>
      <protection/>
    </xf>
    <xf numFmtId="259" fontId="104" fillId="0" borderId="29">
      <alignment horizontal="right" vertical="center"/>
      <protection/>
    </xf>
    <xf numFmtId="262" fontId="105" fillId="0" borderId="29">
      <alignment horizontal="right" vertical="center"/>
      <protection/>
    </xf>
    <xf numFmtId="259" fontId="104" fillId="0" borderId="29">
      <alignment horizontal="right" vertical="center"/>
      <protection/>
    </xf>
    <xf numFmtId="260" fontId="105" fillId="0" borderId="29">
      <alignment horizontal="right" vertical="center"/>
      <protection/>
    </xf>
    <xf numFmtId="259" fontId="104" fillId="0" borderId="29">
      <alignment horizontal="right" vertical="center"/>
      <protection/>
    </xf>
    <xf numFmtId="271" fontId="105" fillId="0" borderId="29">
      <alignment horizontal="right" vertical="center"/>
      <protection/>
    </xf>
    <xf numFmtId="259" fontId="104" fillId="0" borderId="29">
      <alignment horizontal="right" vertical="center"/>
      <protection/>
    </xf>
    <xf numFmtId="259" fontId="104" fillId="0" borderId="29">
      <alignment horizontal="right" vertical="center"/>
      <protection/>
    </xf>
    <xf numFmtId="259" fontId="104" fillId="0" borderId="29">
      <alignment horizontal="right" vertical="center"/>
      <protection/>
    </xf>
    <xf numFmtId="259" fontId="104" fillId="0" borderId="29">
      <alignment horizontal="right" vertical="center"/>
      <protection/>
    </xf>
    <xf numFmtId="271" fontId="105" fillId="0" borderId="29">
      <alignment horizontal="right" vertical="center"/>
      <protection/>
    </xf>
    <xf numFmtId="260" fontId="105" fillId="0" borderId="29">
      <alignment horizontal="right" vertical="center"/>
      <protection/>
    </xf>
    <xf numFmtId="263" fontId="53" fillId="0" borderId="29">
      <alignment horizontal="right" vertical="center"/>
      <protection/>
    </xf>
    <xf numFmtId="271" fontId="105" fillId="0" borderId="29">
      <alignment horizontal="right" vertical="center"/>
      <protection/>
    </xf>
    <xf numFmtId="260" fontId="105" fillId="0" borderId="29">
      <alignment horizontal="right" vertical="center"/>
      <protection/>
    </xf>
    <xf numFmtId="260" fontId="105" fillId="0" borderId="29">
      <alignment horizontal="right" vertical="center"/>
      <protection/>
    </xf>
    <xf numFmtId="261" fontId="104" fillId="0" borderId="29">
      <alignment horizontal="right" vertical="center"/>
      <protection/>
    </xf>
    <xf numFmtId="259" fontId="104" fillId="0" borderId="29">
      <alignment horizontal="right" vertical="center"/>
      <protection/>
    </xf>
    <xf numFmtId="259" fontId="104" fillId="0" borderId="29">
      <alignment horizontal="right" vertical="center"/>
      <protection/>
    </xf>
    <xf numFmtId="273" fontId="76" fillId="0" borderId="29">
      <alignment horizontal="right" vertical="center"/>
      <protection/>
    </xf>
    <xf numFmtId="259" fontId="104" fillId="0" borderId="29">
      <alignment horizontal="right"/>
      <protection/>
    </xf>
    <xf numFmtId="263" fontId="53" fillId="0" borderId="29">
      <alignment horizontal="right" vertical="center"/>
      <protection/>
    </xf>
    <xf numFmtId="270" fontId="53" fillId="0" borderId="29">
      <alignment horizontal="right" vertical="center"/>
      <protection/>
    </xf>
    <xf numFmtId="271" fontId="105" fillId="0" borderId="29">
      <alignment horizontal="right" vertical="center"/>
      <protection/>
    </xf>
    <xf numFmtId="271" fontId="105" fillId="0" borderId="29">
      <alignment horizontal="right" vertical="center"/>
      <protection/>
    </xf>
    <xf numFmtId="259" fontId="104" fillId="0" borderId="29">
      <alignment horizontal="right" vertical="center"/>
      <protection/>
    </xf>
    <xf numFmtId="259" fontId="104" fillId="0" borderId="29">
      <alignment horizontal="right"/>
      <protection/>
    </xf>
    <xf numFmtId="264" fontId="3" fillId="0" borderId="29">
      <alignment horizontal="right" vertical="center"/>
      <protection/>
    </xf>
    <xf numFmtId="259" fontId="104" fillId="0" borderId="29">
      <alignment horizontal="right" vertical="center"/>
      <protection/>
    </xf>
    <xf numFmtId="259" fontId="104" fillId="0" borderId="29">
      <alignment horizontal="right" vertical="center"/>
      <protection/>
    </xf>
    <xf numFmtId="259" fontId="104" fillId="0" borderId="29">
      <alignment horizontal="right" vertical="center"/>
      <protection/>
    </xf>
    <xf numFmtId="264" fontId="3" fillId="0" borderId="29">
      <alignment horizontal="right" vertical="center"/>
      <protection/>
    </xf>
    <xf numFmtId="259" fontId="104" fillId="0" borderId="29">
      <alignment horizontal="right" vertical="center"/>
      <protection/>
    </xf>
    <xf numFmtId="273" fontId="76" fillId="0" borderId="29">
      <alignment horizontal="right" vertical="center"/>
      <protection/>
    </xf>
    <xf numFmtId="259" fontId="104" fillId="0" borderId="29">
      <alignment horizontal="right" vertical="center"/>
      <protection/>
    </xf>
    <xf numFmtId="260" fontId="105" fillId="0" borderId="29">
      <alignment horizontal="right" vertical="center"/>
      <protection/>
    </xf>
    <xf numFmtId="259" fontId="104" fillId="0" borderId="29">
      <alignment horizontal="right" vertical="center"/>
      <protection/>
    </xf>
    <xf numFmtId="259" fontId="104" fillId="0" borderId="29">
      <alignment horizontal="right" vertical="center"/>
      <protection/>
    </xf>
    <xf numFmtId="264" fontId="3" fillId="0" borderId="29">
      <alignment horizontal="right" vertical="center"/>
      <protection/>
    </xf>
    <xf numFmtId="263" fontId="53" fillId="0" borderId="29">
      <alignment horizontal="right" vertical="center"/>
      <protection/>
    </xf>
    <xf numFmtId="259" fontId="104" fillId="0" borderId="29">
      <alignment horizontal="right" vertical="center"/>
      <protection/>
    </xf>
    <xf numFmtId="260" fontId="105" fillId="0" borderId="29">
      <alignment horizontal="right" vertical="center"/>
      <protection/>
    </xf>
    <xf numFmtId="263" fontId="53" fillId="0" borderId="29">
      <alignment horizontal="right" vertical="center"/>
      <protection/>
    </xf>
    <xf numFmtId="274" fontId="53" fillId="0" borderId="29">
      <alignment horizontal="right" vertical="center"/>
      <protection/>
    </xf>
    <xf numFmtId="264" fontId="3" fillId="0" borderId="29">
      <alignment horizontal="right" vertical="center"/>
      <protection/>
    </xf>
    <xf numFmtId="264" fontId="3" fillId="0" borderId="29">
      <alignment horizontal="right" vertical="center"/>
      <protection/>
    </xf>
    <xf numFmtId="260" fontId="105" fillId="0" borderId="29">
      <alignment horizontal="right" vertical="center"/>
      <protection/>
    </xf>
    <xf numFmtId="259" fontId="104" fillId="0" borderId="29">
      <alignment horizontal="right" vertical="center"/>
      <protection/>
    </xf>
    <xf numFmtId="263" fontId="53" fillId="0" borderId="29">
      <alignment horizontal="right" vertical="center"/>
      <protection/>
    </xf>
    <xf numFmtId="273" fontId="76" fillId="0" borderId="29">
      <alignment horizontal="right" vertical="center"/>
      <protection/>
    </xf>
    <xf numFmtId="273" fontId="76" fillId="0" borderId="29">
      <alignment horizontal="right" vertical="center"/>
      <protection/>
    </xf>
    <xf numFmtId="259" fontId="104" fillId="0" borderId="29">
      <alignment horizontal="right" vertical="center"/>
      <protection/>
    </xf>
    <xf numFmtId="218" fontId="110" fillId="0" borderId="2">
      <alignment/>
      <protection hidden="1"/>
    </xf>
    <xf numFmtId="49" fontId="78" fillId="0" borderId="0" applyFill="0" applyBorder="0" applyAlignment="0">
      <protection/>
    </xf>
    <xf numFmtId="0" fontId="2" fillId="0" borderId="0" applyFill="0" applyBorder="0" applyAlignment="0">
      <protection/>
    </xf>
    <xf numFmtId="179" fontId="2" fillId="0" borderId="0" applyFill="0" applyBorder="0" applyAlignment="0">
      <protection/>
    </xf>
    <xf numFmtId="199" fontId="104" fillId="0" borderId="29">
      <alignment horizontal="center"/>
      <protection/>
    </xf>
    <xf numFmtId="275" fontId="166" fillId="0" borderId="0" applyNumberFormat="0" applyFont="0" applyFill="0" applyBorder="0" applyAlignment="0">
      <protection/>
    </xf>
    <xf numFmtId="0" fontId="80" fillId="0" borderId="0">
      <alignment vertical="center" wrapText="1"/>
      <protection locked="0"/>
    </xf>
    <xf numFmtId="0" fontId="104" fillId="0" borderId="0" applyNumberFormat="0" applyFill="0" applyBorder="0" applyAlignment="0" applyProtection="0"/>
    <xf numFmtId="0" fontId="53" fillId="0" borderId="44">
      <alignment/>
      <protection/>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69" fillId="0" borderId="5" applyNumberFormat="0" applyBorder="0" applyAlignment="0">
      <protection/>
    </xf>
    <xf numFmtId="0" fontId="167" fillId="0" borderId="34" applyNumberFormat="0" applyBorder="0" applyAlignment="0">
      <protection/>
    </xf>
    <xf numFmtId="3" fontId="168" fillId="0" borderId="7" applyNumberFormat="0" applyBorder="0" applyAlignment="0">
      <protection/>
    </xf>
    <xf numFmtId="49" fontId="169" fillId="0" borderId="0">
      <alignment horizontal="justify" vertical="center" wrapText="1"/>
      <protection/>
    </xf>
    <xf numFmtId="276" fontId="170" fillId="0" borderId="13">
      <alignment horizontal="right"/>
      <protection/>
    </xf>
    <xf numFmtId="0" fontId="171" fillId="0" borderId="5">
      <alignment horizontal="center" vertical="center" wrapText="1"/>
      <protection/>
    </xf>
    <xf numFmtId="0" fontId="18" fillId="0" borderId="0" applyNumberFormat="0" applyFill="0" applyBorder="0" applyAlignment="0" applyProtection="0"/>
    <xf numFmtId="0" fontId="172" fillId="0" borderId="0">
      <alignment horizontal="center"/>
      <protection/>
    </xf>
    <xf numFmtId="40" fontId="7" fillId="0" borderId="0">
      <alignment/>
      <protection/>
    </xf>
    <xf numFmtId="0" fontId="173" fillId="2" borderId="9" applyNumberFormat="0" applyAlignment="0" applyProtection="0"/>
    <xf numFmtId="0" fontId="174" fillId="0" borderId="5">
      <alignment/>
      <protection/>
    </xf>
    <xf numFmtId="3" fontId="175" fillId="0" borderId="0" applyNumberFormat="0" applyFill="0" applyBorder="0" applyAlignment="0" applyProtection="0"/>
    <xf numFmtId="0" fontId="176" fillId="0" borderId="13" applyBorder="0" applyAlignment="0">
      <protection/>
    </xf>
    <xf numFmtId="0" fontId="177" fillId="0" borderId="0" applyNumberFormat="0" applyFill="0" applyBorder="0" applyAlignment="0" applyProtection="0"/>
    <xf numFmtId="0" fontId="125" fillId="0" borderId="45" applyNumberFormat="0" applyFill="0" applyBorder="0" applyAlignment="0" applyProtection="0"/>
    <xf numFmtId="0" fontId="244" fillId="0" borderId="0" applyNumberFormat="0" applyFill="0" applyBorder="0" applyAlignment="0" applyProtection="0"/>
    <xf numFmtId="0" fontId="18" fillId="0" borderId="0" applyNumberFormat="0" applyFill="0" applyBorder="0" applyAlignment="0" applyProtection="0"/>
    <xf numFmtId="0" fontId="178" fillId="0" borderId="46" applyNumberFormat="0" applyFill="0" applyAlignment="0" applyProtection="0"/>
    <xf numFmtId="0" fontId="179" fillId="0" borderId="47" applyNumberFormat="0" applyBorder="0" applyAlignment="0">
      <protection/>
    </xf>
    <xf numFmtId="0" fontId="180" fillId="8" borderId="0" applyNumberFormat="0" applyBorder="0" applyAlignment="0" applyProtection="0"/>
    <xf numFmtId="0" fontId="245" fillId="0" borderId="48" applyNumberFormat="0" applyFill="0" applyAlignment="0" applyProtection="0"/>
    <xf numFmtId="0" fontId="2" fillId="0" borderId="42" applyNumberFormat="0" applyFont="0" applyFill="0" applyAlignment="0" applyProtection="0"/>
    <xf numFmtId="0" fontId="37" fillId="0" borderId="46" applyNumberFormat="0" applyFill="0" applyAlignment="0" applyProtection="0"/>
    <xf numFmtId="0" fontId="181" fillId="57" borderId="0" applyNumberFormat="0" applyBorder="0" applyAlignment="0" applyProtection="0"/>
    <xf numFmtId="175" fontId="2" fillId="0" borderId="0" applyFont="0" applyFill="0" applyBorder="0" applyAlignment="0" applyProtection="0"/>
    <xf numFmtId="277" fontId="2" fillId="0" borderId="0" applyFont="0" applyFill="0" applyBorder="0" applyAlignment="0" applyProtection="0"/>
    <xf numFmtId="278" fontId="133" fillId="0" borderId="0" applyFont="0" applyFill="0" applyBorder="0" applyAlignment="0" applyProtection="0"/>
    <xf numFmtId="279" fontId="140" fillId="0" borderId="0" applyFont="0" applyFill="0" applyBorder="0" applyAlignment="0" applyProtection="0"/>
    <xf numFmtId="280" fontId="69" fillId="0" borderId="0" applyFont="0" applyFill="0" applyBorder="0" applyAlignment="0" applyProtection="0"/>
    <xf numFmtId="0" fontId="182" fillId="0" borderId="0" applyNumberFormat="0" applyFill="0" applyBorder="0" applyAlignment="0" applyProtection="0"/>
    <xf numFmtId="0" fontId="183" fillId="0" borderId="0" applyNumberFormat="0" applyFill="0" applyBorder="0" applyAlignment="0" applyProtection="0"/>
    <xf numFmtId="0" fontId="56" fillId="0" borderId="33">
      <alignment horizontal="center"/>
      <protection/>
    </xf>
    <xf numFmtId="179" fontId="104" fillId="0" borderId="0">
      <alignment/>
      <protection/>
    </xf>
    <xf numFmtId="180" fontId="104" fillId="0" borderId="1">
      <alignment/>
      <protection/>
    </xf>
    <xf numFmtId="0" fontId="184" fillId="0" borderId="0">
      <alignment/>
      <protection/>
    </xf>
    <xf numFmtId="0" fontId="185" fillId="0" borderId="0">
      <alignment/>
      <protection/>
    </xf>
    <xf numFmtId="3" fontId="104" fillId="0" borderId="0" applyNumberFormat="0" applyBorder="0" applyAlignment="0" applyProtection="0"/>
    <xf numFmtId="3" fontId="82" fillId="0" borderId="0">
      <alignment/>
      <protection locked="0"/>
    </xf>
    <xf numFmtId="0" fontId="185" fillId="0" borderId="0">
      <alignment/>
      <protection/>
    </xf>
    <xf numFmtId="0" fontId="186" fillId="0" borderId="49" applyFill="0" applyBorder="0" applyAlignment="0">
      <protection/>
    </xf>
    <xf numFmtId="243" fontId="187" fillId="66" borderId="13">
      <alignment vertical="top"/>
      <protection/>
    </xf>
    <xf numFmtId="0" fontId="169" fillId="67" borderId="1">
      <alignment horizontal="left" vertical="center"/>
      <protection/>
    </xf>
    <xf numFmtId="205" fontId="188" fillId="68" borderId="13">
      <alignment/>
      <protection/>
    </xf>
    <xf numFmtId="5" fontId="131" fillId="0" borderId="13">
      <alignment horizontal="left" vertical="top"/>
      <protection/>
    </xf>
    <xf numFmtId="0" fontId="189" fillId="69" borderId="0">
      <alignment horizontal="left" vertical="center"/>
      <protection/>
    </xf>
    <xf numFmtId="5" fontId="3" fillId="0" borderId="38">
      <alignment horizontal="left" vertical="top"/>
      <protection/>
    </xf>
    <xf numFmtId="0" fontId="190" fillId="0" borderId="38">
      <alignment horizontal="left" vertical="center"/>
      <protection/>
    </xf>
    <xf numFmtId="42" fontId="114" fillId="0" borderId="0" applyFont="0" applyFill="0" applyBorder="0" applyAlignment="0" applyProtection="0"/>
    <xf numFmtId="281" fontId="2" fillId="0" borderId="0" applyFont="0" applyFill="0" applyBorder="0" applyAlignment="0" applyProtection="0"/>
    <xf numFmtId="193" fontId="115" fillId="0" borderId="0" applyFont="0" applyFill="0" applyBorder="0" applyAlignment="0" applyProtection="0"/>
    <xf numFmtId="282" fontId="115" fillId="0" borderId="0" applyFont="0" applyFill="0" applyBorder="0" applyAlignment="0" applyProtection="0"/>
    <xf numFmtId="0" fontId="246" fillId="0" borderId="0" applyNumberFormat="0" applyFill="0" applyBorder="0" applyAlignment="0" applyProtection="0"/>
    <xf numFmtId="0" fontId="38" fillId="0" borderId="0" applyNumberFormat="0" applyFill="0" applyBorder="0" applyAlignment="0" applyProtection="0"/>
    <xf numFmtId="43" fontId="105" fillId="0" borderId="0" applyFont="0" applyFill="0" applyBorder="0" applyAlignment="0" applyProtection="0"/>
    <xf numFmtId="0" fontId="0" fillId="0" borderId="5">
      <alignment horizontal="center" vertical="center"/>
      <protection/>
    </xf>
    <xf numFmtId="0" fontId="191" fillId="0" borderId="50" applyNumberFormat="0" applyFont="0" applyAlignment="0">
      <protection/>
    </xf>
    <xf numFmtId="0" fontId="192" fillId="6" borderId="0" applyNumberFormat="0" applyBorder="0" applyAlignment="0" applyProtection="0"/>
    <xf numFmtId="0" fontId="60" fillId="0" borderId="0" applyNumberFormat="0" applyFill="0" applyBorder="0" applyAlignment="0" applyProtection="0"/>
    <xf numFmtId="175" fontId="53"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0" fillId="0" borderId="0">
      <alignment vertical="center"/>
      <protection/>
    </xf>
    <xf numFmtId="40" fontId="62" fillId="0" borderId="0" applyFont="0" applyFill="0" applyBorder="0" applyAlignment="0" applyProtection="0"/>
    <xf numFmtId="38"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9" fontId="63" fillId="0" borderId="0" applyFont="0" applyFill="0" applyBorder="0" applyAlignment="0" applyProtection="0"/>
    <xf numFmtId="0" fontId="64" fillId="0" borderId="0">
      <alignment/>
      <protection/>
    </xf>
    <xf numFmtId="0" fontId="193" fillId="0" borderId="4">
      <alignment/>
      <protection/>
    </xf>
    <xf numFmtId="190" fontId="70" fillId="0" borderId="0" applyFont="0" applyFill="0" applyBorder="0" applyAlignment="0" applyProtection="0"/>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63" fillId="0" borderId="0" applyFont="0" applyFill="0" applyBorder="0" applyAlignment="0" applyProtection="0"/>
    <xf numFmtId="0" fontId="63" fillId="0" borderId="0" applyFont="0" applyFill="0" applyBorder="0" applyAlignment="0" applyProtection="0"/>
    <xf numFmtId="203" fontId="63" fillId="0" borderId="0" applyFont="0" applyFill="0" applyBorder="0" applyAlignment="0" applyProtection="0"/>
    <xf numFmtId="211" fontId="63" fillId="0" borderId="0" applyFont="0" applyFill="0" applyBorder="0" applyAlignment="0" applyProtection="0"/>
    <xf numFmtId="0" fontId="63" fillId="0" borderId="0">
      <alignment/>
      <protection/>
    </xf>
    <xf numFmtId="0" fontId="63" fillId="0" borderId="0">
      <alignment/>
      <protection/>
    </xf>
    <xf numFmtId="0" fontId="59" fillId="0" borderId="0">
      <alignment/>
      <protection/>
    </xf>
    <xf numFmtId="175" fontId="65" fillId="0" borderId="0" applyFont="0" applyFill="0" applyBorder="0" applyAlignment="0" applyProtection="0"/>
    <xf numFmtId="185" fontId="65" fillId="0" borderId="0" applyFont="0" applyFill="0" applyBorder="0" applyAlignment="0" applyProtection="0"/>
    <xf numFmtId="43" fontId="3" fillId="0" borderId="0" applyFont="0" applyFill="0" applyBorder="0" applyAlignment="0" applyProtection="0"/>
    <xf numFmtId="41" fontId="2" fillId="0" borderId="0" applyFont="0" applyFill="0" applyBorder="0" applyAlignment="0" applyProtection="0"/>
    <xf numFmtId="0" fontId="2" fillId="0" borderId="0">
      <alignment/>
      <protection/>
    </xf>
    <xf numFmtId="186" fontId="65" fillId="0" borderId="0" applyFont="0" applyFill="0" applyBorder="0" applyAlignment="0" applyProtection="0"/>
    <xf numFmtId="6" fontId="42" fillId="0" borderId="0" applyFont="0" applyFill="0" applyBorder="0" applyAlignment="0" applyProtection="0"/>
    <xf numFmtId="187" fontId="65" fillId="0" borderId="0" applyFont="0" applyFill="0" applyBorder="0" applyAlignment="0" applyProtection="0"/>
    <xf numFmtId="0" fontId="194"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95" fillId="0" borderId="0" applyNumberFormat="0" applyFill="0" applyBorder="0" applyAlignment="0" applyProtection="0"/>
  </cellStyleXfs>
  <cellXfs count="683">
    <xf numFmtId="0" fontId="0" fillId="0" borderId="0" xfId="0" applyAlignment="1">
      <alignment/>
    </xf>
    <xf numFmtId="0" fontId="0" fillId="0" borderId="0" xfId="0" applyAlignment="1">
      <alignment wrapText="1"/>
    </xf>
    <xf numFmtId="0" fontId="0" fillId="0" borderId="0" xfId="0" applyAlignment="1">
      <alignment horizontal="center"/>
    </xf>
    <xf numFmtId="0" fontId="4" fillId="0" borderId="0" xfId="0" applyFont="1" applyAlignment="1">
      <alignment wrapText="1"/>
    </xf>
    <xf numFmtId="0" fontId="4" fillId="0" borderId="0" xfId="0" applyFont="1" applyAlignment="1">
      <alignment/>
    </xf>
    <xf numFmtId="0" fontId="5" fillId="0" borderId="0" xfId="0" applyFont="1" applyAlignment="1">
      <alignment/>
    </xf>
    <xf numFmtId="0" fontId="8" fillId="58" borderId="1" xfId="0" applyFont="1" applyFill="1" applyBorder="1" applyAlignment="1">
      <alignment horizontal="center" vertical="center" wrapText="1"/>
    </xf>
    <xf numFmtId="0" fontId="8" fillId="58" borderId="1" xfId="0" applyFont="1" applyFill="1" applyBorder="1" applyAlignment="1">
      <alignment horizontal="left" vertical="center" wrapText="1"/>
    </xf>
    <xf numFmtId="0" fontId="8" fillId="58"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7" fillId="0" borderId="1" xfId="0" applyFont="1" applyBorder="1" applyAlignment="1">
      <alignment wrapText="1"/>
    </xf>
    <xf numFmtId="0" fontId="7" fillId="0" borderId="1" xfId="0" applyFont="1" applyBorder="1" applyAlignment="1">
      <alignment horizontal="center"/>
    </xf>
    <xf numFmtId="0" fontId="7" fillId="0" borderId="1" xfId="0" applyFont="1" applyBorder="1" applyAlignment="1">
      <alignment/>
    </xf>
    <xf numFmtId="0" fontId="8" fillId="0" borderId="1" xfId="0" applyFont="1" applyBorder="1" applyAlignment="1">
      <alignment vertical="center" wrapText="1"/>
    </xf>
    <xf numFmtId="0" fontId="8" fillId="0" borderId="1" xfId="0" applyFont="1" applyBorder="1" applyAlignment="1">
      <alignment/>
    </xf>
    <xf numFmtId="0" fontId="10" fillId="0" borderId="1" xfId="0" applyFont="1" applyFill="1" applyBorder="1" applyAlignment="1">
      <alignment horizontal="center" vertical="center" wrapText="1"/>
    </xf>
    <xf numFmtId="0" fontId="11" fillId="58"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10" fillId="58" borderId="13" xfId="0" applyFont="1" applyFill="1" applyBorder="1" applyAlignment="1">
      <alignment vertical="center" wrapText="1"/>
    </xf>
    <xf numFmtId="0" fontId="11" fillId="58" borderId="1" xfId="0" applyFont="1" applyFill="1" applyBorder="1" applyAlignment="1">
      <alignment horizontal="left" vertical="center" wrapText="1"/>
    </xf>
    <xf numFmtId="0" fontId="11" fillId="58" borderId="1" xfId="0" applyFont="1" applyFill="1" applyBorder="1" applyAlignment="1" quotePrefix="1">
      <alignment horizontal="left" vertical="center" wrapText="1"/>
    </xf>
    <xf numFmtId="9"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0" fillId="0" borderId="12" xfId="0" applyFont="1" applyFill="1" applyBorder="1" applyAlignment="1">
      <alignment/>
    </xf>
    <xf numFmtId="0" fontId="10" fillId="58" borderId="12" xfId="0" applyFont="1" applyFill="1" applyBorder="1" applyAlignment="1">
      <alignment horizontal="center" vertical="center" wrapText="1"/>
    </xf>
    <xf numFmtId="0" fontId="10" fillId="58" borderId="1" xfId="0" applyFont="1" applyFill="1" applyBorder="1" applyAlignment="1">
      <alignment horizontal="center" vertical="center" wrapText="1"/>
    </xf>
    <xf numFmtId="0" fontId="8" fillId="70" borderId="1" xfId="0" applyFont="1" applyFill="1" applyBorder="1" applyAlignment="1" quotePrefix="1">
      <alignment vertical="center" wrapText="1"/>
    </xf>
    <xf numFmtId="0" fontId="8" fillId="70" borderId="1" xfId="0" applyFont="1" applyFill="1" applyBorder="1" applyAlignment="1" quotePrefix="1">
      <alignment horizontal="center"/>
    </xf>
    <xf numFmtId="0" fontId="8" fillId="70" borderId="1" xfId="0" applyFont="1" applyFill="1" applyBorder="1" applyAlignment="1">
      <alignment/>
    </xf>
    <xf numFmtId="9" fontId="8" fillId="70" borderId="1" xfId="0" applyNumberFormat="1" applyFont="1" applyFill="1" applyBorder="1" applyAlignment="1">
      <alignment horizontal="right"/>
    </xf>
    <xf numFmtId="164" fontId="11" fillId="58" borderId="1" xfId="1127" applyNumberFormat="1" applyFont="1" applyFill="1" applyBorder="1" applyAlignment="1">
      <alignment horizontal="left" vertical="center" wrapText="1"/>
    </xf>
    <xf numFmtId="0" fontId="11" fillId="0" borderId="1" xfId="0" applyFont="1" applyFill="1" applyBorder="1" applyAlignment="1">
      <alignment vertical="top"/>
    </xf>
    <xf numFmtId="0" fontId="10" fillId="0" borderId="13" xfId="0" applyFont="1" applyFill="1" applyBorder="1" applyAlignment="1">
      <alignment horizontal="center" vertical="center" wrapText="1"/>
    </xf>
    <xf numFmtId="0" fontId="11" fillId="0" borderId="1" xfId="0" applyFont="1" applyFill="1" applyBorder="1" applyAlignment="1">
      <alignment/>
    </xf>
    <xf numFmtId="0" fontId="11" fillId="58" borderId="12" xfId="0" applyFont="1" applyFill="1" applyBorder="1" applyAlignment="1" quotePrefix="1">
      <alignment horizontal="left" vertical="top" wrapText="1"/>
    </xf>
    <xf numFmtId="0" fontId="11" fillId="58" borderId="12" xfId="0" applyFont="1" applyFill="1" applyBorder="1" applyAlignment="1" quotePrefix="1">
      <alignment horizontal="left" vertical="center" wrapText="1"/>
    </xf>
    <xf numFmtId="9" fontId="10" fillId="0" borderId="1" xfId="0" applyNumberFormat="1" applyFont="1" applyFill="1" applyBorder="1" applyAlignment="1">
      <alignment horizontal="center" vertical="center" wrapText="1"/>
    </xf>
    <xf numFmtId="0" fontId="10" fillId="58" borderId="38" xfId="0" applyFont="1" applyFill="1" applyBorder="1" applyAlignment="1">
      <alignment vertical="center" wrapText="1"/>
    </xf>
    <xf numFmtId="0" fontId="10" fillId="0" borderId="0" xfId="0" applyFont="1" applyFill="1" applyAlignment="1">
      <alignment horizontal="center" vertical="center" wrapText="1"/>
    </xf>
    <xf numFmtId="164" fontId="11" fillId="0" borderId="1" xfId="1127" applyNumberFormat="1" applyFont="1" applyFill="1" applyBorder="1" applyAlignment="1" quotePrefix="1">
      <alignment horizontal="left" vertical="center" wrapText="1"/>
    </xf>
    <xf numFmtId="0" fontId="4" fillId="70" borderId="0" xfId="0" applyFont="1" applyFill="1" applyAlignment="1">
      <alignment/>
    </xf>
    <xf numFmtId="0" fontId="7" fillId="70" borderId="1" xfId="0" applyFont="1" applyFill="1" applyBorder="1" applyAlignment="1">
      <alignment horizontal="center" wrapText="1"/>
    </xf>
    <xf numFmtId="0" fontId="7" fillId="70" borderId="1" xfId="0" applyFont="1" applyFill="1" applyBorder="1" applyAlignment="1">
      <alignment wrapText="1"/>
    </xf>
    <xf numFmtId="0" fontId="7" fillId="70" borderId="1" xfId="0" applyFont="1" applyFill="1" applyBorder="1" applyAlignment="1">
      <alignment horizontal="center"/>
    </xf>
    <xf numFmtId="0" fontId="7" fillId="70" borderId="1" xfId="0" applyFont="1" applyFill="1" applyBorder="1" applyAlignment="1">
      <alignment/>
    </xf>
    <xf numFmtId="0" fontId="7" fillId="70" borderId="0" xfId="0" applyFont="1" applyFill="1" applyAlignment="1">
      <alignment/>
    </xf>
    <xf numFmtId="0" fontId="8" fillId="70" borderId="1" xfId="0" applyFont="1" applyFill="1" applyBorder="1" applyAlignment="1" quotePrefix="1">
      <alignment horizontal="center" vertical="center"/>
    </xf>
    <xf numFmtId="0" fontId="8" fillId="70" borderId="1" xfId="0" applyFont="1" applyFill="1" applyBorder="1" applyAlignment="1">
      <alignment vertical="center"/>
    </xf>
    <xf numFmtId="0" fontId="8" fillId="70" borderId="1" xfId="0" applyFont="1" applyFill="1" applyBorder="1" applyAlignment="1">
      <alignment vertical="center" wrapText="1"/>
    </xf>
    <xf numFmtId="0" fontId="8" fillId="70" borderId="29" xfId="0" applyFont="1" applyFill="1" applyBorder="1" applyAlignment="1">
      <alignment vertical="center" wrapText="1"/>
    </xf>
    <xf numFmtId="0" fontId="7" fillId="70" borderId="1" xfId="0" applyFont="1" applyFill="1" applyBorder="1" applyAlignment="1">
      <alignment horizontal="center" vertical="center"/>
    </xf>
    <xf numFmtId="0" fontId="7" fillId="70" borderId="1" xfId="0" applyFont="1" applyFill="1" applyBorder="1" applyAlignment="1">
      <alignment vertical="center" wrapText="1"/>
    </xf>
    <xf numFmtId="0" fontId="7" fillId="70" borderId="1" xfId="0" applyFont="1" applyFill="1" applyBorder="1" applyAlignment="1">
      <alignment vertical="center"/>
    </xf>
    <xf numFmtId="0" fontId="7" fillId="70" borderId="1" xfId="0" applyFont="1" applyFill="1" applyBorder="1" applyAlignment="1">
      <alignment horizontal="right"/>
    </xf>
    <xf numFmtId="0" fontId="9" fillId="70" borderId="1" xfId="0" applyFont="1" applyFill="1" applyBorder="1" applyAlignment="1" quotePrefix="1">
      <alignment horizontal="center"/>
    </xf>
    <xf numFmtId="0" fontId="9" fillId="70" borderId="1" xfId="0" applyFont="1" applyFill="1" applyBorder="1" applyAlignment="1">
      <alignment/>
    </xf>
    <xf numFmtId="165" fontId="9" fillId="70" borderId="1" xfId="0" applyNumberFormat="1" applyFont="1" applyFill="1" applyBorder="1" applyAlignment="1">
      <alignment/>
    </xf>
    <xf numFmtId="164" fontId="9" fillId="70" borderId="1" xfId="1127" applyNumberFormat="1" applyFont="1" applyFill="1" applyBorder="1" applyAlignment="1">
      <alignment horizontal="right"/>
    </xf>
    <xf numFmtId="0" fontId="8" fillId="70" borderId="1" xfId="0" applyFont="1" applyFill="1" applyBorder="1" applyAlignment="1">
      <alignment horizontal="center"/>
    </xf>
    <xf numFmtId="165" fontId="19" fillId="70" borderId="1" xfId="0" applyNumberFormat="1" applyFont="1" applyFill="1" applyBorder="1" applyAlignment="1">
      <alignment/>
    </xf>
    <xf numFmtId="0" fontId="8" fillId="70" borderId="1" xfId="0" applyFont="1" applyFill="1" applyBorder="1" applyAlignment="1">
      <alignment horizontal="right"/>
    </xf>
    <xf numFmtId="9" fontId="9" fillId="70" borderId="1" xfId="1461" applyFont="1" applyFill="1" applyBorder="1" applyAlignment="1">
      <alignment horizontal="right"/>
    </xf>
    <xf numFmtId="9" fontId="9" fillId="70" borderId="1" xfId="1461" applyFont="1" applyFill="1" applyBorder="1" applyAlignment="1">
      <alignment/>
    </xf>
    <xf numFmtId="9" fontId="8" fillId="70" borderId="1" xfId="1461" applyFont="1" applyFill="1" applyBorder="1" applyAlignment="1">
      <alignment horizontal="right"/>
    </xf>
    <xf numFmtId="9" fontId="19" fillId="70" borderId="1" xfId="1461" applyFont="1" applyFill="1" applyBorder="1" applyAlignment="1">
      <alignment/>
    </xf>
    <xf numFmtId="166" fontId="8" fillId="70" borderId="1" xfId="1461" applyNumberFormat="1" applyFont="1" applyFill="1" applyBorder="1" applyAlignment="1">
      <alignment horizontal="right"/>
    </xf>
    <xf numFmtId="166" fontId="19" fillId="70" borderId="1" xfId="1461" applyNumberFormat="1" applyFont="1" applyFill="1" applyBorder="1" applyAlignment="1">
      <alignment/>
    </xf>
    <xf numFmtId="9" fontId="7" fillId="70" borderId="1" xfId="1461" applyFont="1" applyFill="1" applyBorder="1" applyAlignment="1">
      <alignment horizontal="right"/>
    </xf>
    <xf numFmtId="9" fontId="8" fillId="70" borderId="1" xfId="0" applyNumberFormat="1" applyFont="1" applyFill="1" applyBorder="1" applyAlignment="1">
      <alignment/>
    </xf>
    <xf numFmtId="0" fontId="0" fillId="70" borderId="0" xfId="0" applyFill="1" applyAlignment="1">
      <alignment/>
    </xf>
    <xf numFmtId="0" fontId="10" fillId="58" borderId="13" xfId="0" applyFont="1" applyFill="1" applyBorder="1" applyAlignment="1">
      <alignment horizontal="center" vertical="center" wrapText="1"/>
    </xf>
    <xf numFmtId="0" fontId="11" fillId="70" borderId="1" xfId="0" applyFont="1" applyFill="1" applyBorder="1" applyAlignment="1">
      <alignment horizontal="left" vertical="center" wrapText="1"/>
    </xf>
    <xf numFmtId="0" fontId="11" fillId="70" borderId="1" xfId="0" applyFont="1" applyFill="1" applyBorder="1" applyAlignment="1" quotePrefix="1">
      <alignment horizontal="left" vertical="center" wrapText="1"/>
    </xf>
    <xf numFmtId="0" fontId="11" fillId="70" borderId="1" xfId="0" applyFont="1" applyFill="1" applyBorder="1" applyAlignment="1">
      <alignment vertical="center" wrapText="1"/>
    </xf>
    <xf numFmtId="9" fontId="11" fillId="70" borderId="1" xfId="0" applyNumberFormat="1" applyFont="1" applyFill="1" applyBorder="1" applyAlignment="1">
      <alignment horizontal="center" vertical="center" wrapText="1"/>
    </xf>
    <xf numFmtId="164" fontId="11" fillId="70" borderId="1" xfId="1127" applyNumberFormat="1" applyFont="1" applyFill="1" applyBorder="1" applyAlignment="1">
      <alignment horizontal="left" vertical="center" wrapText="1"/>
    </xf>
    <xf numFmtId="0" fontId="11" fillId="70" borderId="38" xfId="0" applyFont="1" applyFill="1" applyBorder="1" applyAlignment="1">
      <alignment vertical="center" wrapText="1"/>
    </xf>
    <xf numFmtId="164" fontId="11" fillId="70" borderId="1" xfId="1127" applyNumberFormat="1" applyFont="1" applyFill="1" applyBorder="1" applyAlignment="1">
      <alignment vertical="center"/>
    </xf>
    <xf numFmtId="0" fontId="11" fillId="70" borderId="12" xfId="0" applyFont="1" applyFill="1" applyBorder="1" applyAlignment="1">
      <alignment vertical="center" wrapText="1"/>
    </xf>
    <xf numFmtId="0" fontId="10" fillId="70" borderId="1" xfId="0" applyFont="1" applyFill="1" applyBorder="1" applyAlignment="1">
      <alignment vertical="center" wrapText="1"/>
    </xf>
    <xf numFmtId="0" fontId="11" fillId="70" borderId="1" xfId="0" applyFont="1" applyFill="1" applyBorder="1" applyAlignment="1">
      <alignment horizontal="center" vertical="center" wrapText="1"/>
    </xf>
    <xf numFmtId="0" fontId="10" fillId="70" borderId="1" xfId="0" applyFont="1" applyFill="1" applyBorder="1" applyAlignment="1">
      <alignment horizontal="center" vertical="center" wrapText="1"/>
    </xf>
    <xf numFmtId="167" fontId="11" fillId="70" borderId="1" xfId="0" applyNumberFormat="1" applyFont="1" applyFill="1" applyBorder="1" applyAlignment="1">
      <alignment horizontal="center" vertical="center" wrapText="1"/>
    </xf>
    <xf numFmtId="164" fontId="11" fillId="70" borderId="1" xfId="1127" applyNumberFormat="1" applyFont="1" applyFill="1" applyBorder="1" applyAlignment="1" quotePrefix="1">
      <alignment horizontal="center"/>
    </xf>
    <xf numFmtId="164" fontId="11" fillId="70" borderId="1" xfId="1127" applyNumberFormat="1" applyFont="1" applyFill="1" applyBorder="1" applyAlignment="1">
      <alignment vertical="center" wrapText="1"/>
    </xf>
    <xf numFmtId="164" fontId="11" fillId="70" borderId="1" xfId="1127" applyNumberFormat="1" applyFont="1" applyFill="1" applyBorder="1" applyAlignment="1">
      <alignment horizontal="center"/>
    </xf>
    <xf numFmtId="164" fontId="11" fillId="70" borderId="1" xfId="1127" applyNumberFormat="1" applyFont="1" applyFill="1" applyBorder="1" applyAlignment="1">
      <alignment horizontal="center" vertical="center" wrapText="1"/>
    </xf>
    <xf numFmtId="0" fontId="11" fillId="70" borderId="1" xfId="0" applyFont="1" applyFill="1" applyBorder="1" applyAlignment="1">
      <alignment vertical="top"/>
    </xf>
    <xf numFmtId="164" fontId="11" fillId="70" borderId="1" xfId="1127" applyNumberFormat="1" applyFont="1" applyFill="1" applyBorder="1" applyAlignment="1">
      <alignment/>
    </xf>
    <xf numFmtId="0" fontId="10" fillId="70" borderId="1" xfId="0" applyFont="1" applyFill="1" applyBorder="1" applyAlignment="1">
      <alignment vertical="top"/>
    </xf>
    <xf numFmtId="0" fontId="11" fillId="70" borderId="1" xfId="0" applyFont="1" applyFill="1" applyBorder="1" applyAlignment="1">
      <alignment/>
    </xf>
    <xf numFmtId="9" fontId="11" fillId="70" borderId="1" xfId="1412" applyNumberFormat="1" applyFont="1" applyFill="1" applyBorder="1" applyAlignment="1">
      <alignment horizontal="center" vertical="center" wrapText="1"/>
      <protection/>
    </xf>
    <xf numFmtId="9" fontId="11" fillId="70" borderId="1" xfId="1412" applyNumberFormat="1" applyFont="1" applyFill="1" applyBorder="1" applyAlignment="1" quotePrefix="1">
      <alignment horizontal="left" vertical="center" wrapText="1"/>
      <protection/>
    </xf>
    <xf numFmtId="9" fontId="11" fillId="70" borderId="1" xfId="1439" applyNumberFormat="1" applyFont="1" applyFill="1" applyBorder="1" applyAlignment="1">
      <alignment horizontal="center" vertical="center" wrapText="1"/>
      <protection/>
    </xf>
    <xf numFmtId="0" fontId="11" fillId="70" borderId="1" xfId="1412" applyFont="1" applyFill="1" applyBorder="1" applyAlignment="1">
      <alignment horizontal="center" vertical="center" wrapText="1"/>
      <protection/>
    </xf>
    <xf numFmtId="0" fontId="11" fillId="70" borderId="1" xfId="1439" applyFont="1" applyFill="1" applyBorder="1" applyAlignment="1">
      <alignment horizontal="justify"/>
      <protection/>
    </xf>
    <xf numFmtId="166" fontId="11" fillId="70" borderId="1" xfId="1412" applyNumberFormat="1" applyFont="1" applyFill="1" applyBorder="1" applyAlignment="1">
      <alignment horizontal="center" vertical="center" wrapText="1"/>
      <protection/>
    </xf>
    <xf numFmtId="0" fontId="11" fillId="70" borderId="12" xfId="1439" applyFont="1" applyFill="1" applyBorder="1" applyAlignment="1">
      <alignment horizontal="center" vertical="center" wrapText="1"/>
      <protection/>
    </xf>
    <xf numFmtId="0" fontId="11" fillId="70" borderId="1" xfId="1439" applyFont="1" applyFill="1" applyBorder="1" applyAlignment="1">
      <alignment vertical="top"/>
      <protection/>
    </xf>
    <xf numFmtId="0" fontId="11" fillId="70" borderId="1" xfId="1439" applyFont="1" applyFill="1" applyBorder="1" applyAlignment="1">
      <alignment horizontal="center" vertical="center" wrapText="1"/>
      <protection/>
    </xf>
    <xf numFmtId="0" fontId="11" fillId="70" borderId="1" xfId="1439" applyFont="1" applyFill="1" applyBorder="1" applyAlignment="1">
      <alignment horizontal="left" vertical="center" wrapText="1"/>
      <protection/>
    </xf>
    <xf numFmtId="0" fontId="20" fillId="70" borderId="1" xfId="1439" applyFont="1" applyFill="1" applyBorder="1" applyAlignment="1" quotePrefix="1">
      <alignment horizontal="left" vertical="center" wrapText="1"/>
      <protection/>
    </xf>
    <xf numFmtId="9" fontId="20" fillId="70" borderId="1" xfId="1439" applyNumberFormat="1" applyFont="1" applyFill="1" applyBorder="1" applyAlignment="1" quotePrefix="1">
      <alignment horizontal="left" vertical="center" wrapText="1"/>
      <protection/>
    </xf>
    <xf numFmtId="0" fontId="20" fillId="70" borderId="1" xfId="1439" applyFont="1" applyFill="1" applyBorder="1" applyAlignment="1">
      <alignment horizontal="left" vertical="center" wrapText="1"/>
      <protection/>
    </xf>
    <xf numFmtId="9" fontId="20" fillId="70" borderId="1" xfId="1439" applyNumberFormat="1" applyFont="1" applyFill="1" applyBorder="1" applyAlignment="1">
      <alignment horizontal="left" vertical="center" wrapText="1"/>
      <protection/>
    </xf>
    <xf numFmtId="0" fontId="0" fillId="58" borderId="0" xfId="0" applyFill="1" applyAlignment="1">
      <alignment/>
    </xf>
    <xf numFmtId="0" fontId="11" fillId="0" borderId="1" xfId="0" applyFont="1" applyFill="1" applyBorder="1" applyAlignment="1" quotePrefix="1">
      <alignment vertical="center" wrapText="1"/>
    </xf>
    <xf numFmtId="0" fontId="11" fillId="0" borderId="1" xfId="0" applyFont="1" applyFill="1" applyBorder="1" applyAlignment="1">
      <alignment vertical="top" wrapText="1"/>
    </xf>
    <xf numFmtId="0" fontId="13" fillId="58" borderId="1" xfId="0" applyFont="1" applyFill="1" applyBorder="1" applyAlignment="1">
      <alignment horizontal="center" vertical="center" wrapText="1"/>
    </xf>
    <xf numFmtId="0" fontId="13" fillId="58" borderId="1" xfId="0" applyFont="1" applyFill="1" applyBorder="1" applyAlignment="1">
      <alignment horizontal="left" vertical="center" wrapText="1"/>
    </xf>
    <xf numFmtId="164" fontId="10" fillId="58" borderId="1" xfId="1176" applyNumberFormat="1" applyFont="1" applyFill="1" applyBorder="1" applyAlignment="1" quotePrefix="1">
      <alignment horizontal="left" vertical="center" wrapText="1"/>
    </xf>
    <xf numFmtId="0" fontId="11" fillId="58" borderId="51" xfId="0" applyFont="1" applyFill="1" applyBorder="1" applyAlignment="1" quotePrefix="1">
      <alignment horizontal="left" vertical="center" wrapText="1"/>
    </xf>
    <xf numFmtId="0" fontId="10" fillId="0" borderId="12" xfId="0" applyFont="1" applyFill="1" applyBorder="1" applyAlignment="1" quotePrefix="1">
      <alignment horizontal="center" vertical="center" wrapText="1"/>
    </xf>
    <xf numFmtId="0" fontId="8" fillId="70" borderId="29" xfId="0" applyFont="1" applyFill="1" applyBorder="1" applyAlignment="1">
      <alignment horizontal="center" vertical="center" wrapText="1"/>
    </xf>
    <xf numFmtId="0" fontId="9" fillId="70" borderId="1" xfId="0" applyFont="1" applyFill="1" applyBorder="1" applyAlignment="1">
      <alignment vertical="center"/>
    </xf>
    <xf numFmtId="164" fontId="11" fillId="58" borderId="1" xfId="1173" applyNumberFormat="1" applyFont="1" applyFill="1" applyBorder="1" applyAlignment="1">
      <alignment horizontal="left" vertical="center" wrapText="1"/>
    </xf>
    <xf numFmtId="164" fontId="11" fillId="58" borderId="1" xfId="1173" applyNumberFormat="1" applyFont="1" applyFill="1" applyBorder="1" applyAlignment="1" quotePrefix="1">
      <alignment horizontal="left" vertical="center" wrapText="1"/>
    </xf>
    <xf numFmtId="0" fontId="10" fillId="58" borderId="1" xfId="1438" applyFont="1" applyFill="1" applyBorder="1" applyAlignment="1">
      <alignment horizontal="center" vertical="center" wrapText="1"/>
      <protection/>
    </xf>
    <xf numFmtId="0" fontId="11" fillId="58" borderId="1" xfId="1438" applyFont="1" applyFill="1" applyBorder="1" applyAlignment="1" quotePrefix="1">
      <alignment vertical="center" wrapText="1"/>
      <protection/>
    </xf>
    <xf numFmtId="0" fontId="11" fillId="58" borderId="1" xfId="1438" applyFont="1" applyFill="1" applyBorder="1" applyAlignment="1" quotePrefix="1">
      <alignment horizontal="left" vertical="center" wrapText="1"/>
      <protection/>
    </xf>
    <xf numFmtId="9" fontId="11" fillId="0" borderId="1" xfId="1438" applyNumberFormat="1" applyFont="1" applyFill="1" applyBorder="1" applyAlignment="1">
      <alignment horizontal="center" vertical="center" wrapText="1"/>
      <protection/>
    </xf>
    <xf numFmtId="0" fontId="11" fillId="0" borderId="1" xfId="1438" applyFont="1" applyFill="1" applyBorder="1" applyAlignment="1" quotePrefix="1">
      <alignment vertical="center" wrapText="1"/>
      <protection/>
    </xf>
    <xf numFmtId="0" fontId="11" fillId="0" borderId="1" xfId="1438" applyFont="1" applyFill="1" applyBorder="1" applyAlignment="1">
      <alignment vertical="center" wrapText="1"/>
      <protection/>
    </xf>
    <xf numFmtId="0" fontId="11" fillId="58" borderId="38" xfId="1438" applyFont="1" applyFill="1" applyBorder="1" applyAlignment="1">
      <alignment vertical="center" wrapText="1"/>
      <protection/>
    </xf>
    <xf numFmtId="0" fontId="11" fillId="0" borderId="38" xfId="1438" applyFont="1" applyFill="1" applyBorder="1" applyAlignment="1">
      <alignment vertical="center" wrapText="1"/>
      <protection/>
    </xf>
    <xf numFmtId="0" fontId="10" fillId="0" borderId="1" xfId="0" applyFont="1" applyFill="1" applyBorder="1" applyAlignment="1">
      <alignment vertical="top"/>
    </xf>
    <xf numFmtId="164" fontId="11" fillId="0" borderId="1" xfId="1127" applyNumberFormat="1" applyFont="1" applyFill="1" applyBorder="1" applyAlignment="1">
      <alignment/>
    </xf>
    <xf numFmtId="164" fontId="11" fillId="0" borderId="1" xfId="1127" applyNumberFormat="1" applyFont="1" applyFill="1" applyBorder="1" applyAlignment="1">
      <alignment horizontal="center" vertical="center" wrapText="1"/>
    </xf>
    <xf numFmtId="10" fontId="11" fillId="70" borderId="1" xfId="0" applyNumberFormat="1" applyFont="1" applyFill="1" applyBorder="1" applyAlignment="1">
      <alignment horizontal="center"/>
    </xf>
    <xf numFmtId="0" fontId="11" fillId="70" borderId="1" xfId="0" applyFont="1" applyFill="1" applyBorder="1" applyAlignment="1">
      <alignment horizontal="center" vertical="center"/>
    </xf>
    <xf numFmtId="0" fontId="11" fillId="70" borderId="1" xfId="0" applyFont="1" applyFill="1" applyBorder="1" applyAlignment="1">
      <alignment horizontal="center"/>
    </xf>
    <xf numFmtId="0" fontId="10" fillId="70" borderId="1" xfId="1440" applyFont="1" applyFill="1" applyBorder="1" applyAlignment="1">
      <alignment horizontal="center" vertical="center" wrapText="1"/>
      <protection/>
    </xf>
    <xf numFmtId="0" fontId="11" fillId="70" borderId="1" xfId="1439" applyFont="1" applyFill="1" applyBorder="1" applyAlignment="1">
      <alignment horizontal="center" vertical="center"/>
      <protection/>
    </xf>
    <xf numFmtId="0" fontId="10" fillId="70" borderId="1" xfId="1439" applyFont="1" applyFill="1" applyBorder="1" applyAlignment="1">
      <alignment vertical="top"/>
      <protection/>
    </xf>
    <xf numFmtId="0" fontId="11" fillId="70" borderId="1" xfId="1439" applyFont="1" applyFill="1" applyBorder="1">
      <alignment/>
      <protection/>
    </xf>
    <xf numFmtId="0" fontId="11" fillId="70" borderId="1" xfId="1425" applyFont="1" applyFill="1" applyBorder="1" applyAlignment="1">
      <alignment horizontal="center" vertical="center" wrapText="1"/>
      <protection/>
    </xf>
    <xf numFmtId="0" fontId="11" fillId="70" borderId="1" xfId="1439" applyFont="1" applyFill="1" applyBorder="1" applyAlignment="1" quotePrefix="1">
      <alignment horizontal="left" vertical="center" wrapText="1"/>
      <protection/>
    </xf>
    <xf numFmtId="0" fontId="11" fillId="58" borderId="1" xfId="0" applyFont="1" applyFill="1" applyBorder="1" applyAlignment="1" quotePrefix="1">
      <alignment horizontal="center" vertical="center" wrapText="1"/>
    </xf>
    <xf numFmtId="0" fontId="11" fillId="58" borderId="1" xfId="0" applyFont="1" applyFill="1" applyBorder="1" applyAlignment="1">
      <alignment vertical="center" wrapText="1"/>
    </xf>
    <xf numFmtId="0" fontId="11" fillId="0" borderId="1" xfId="0" applyFont="1" applyFill="1" applyBorder="1" applyAlignment="1" quotePrefix="1">
      <alignment vertical="top" wrapText="1"/>
    </xf>
    <xf numFmtId="164" fontId="11" fillId="0" borderId="1" xfId="1127" applyNumberFormat="1" applyFont="1" applyFill="1" applyBorder="1" applyAlignment="1" quotePrefix="1">
      <alignment vertical="top" wrapText="1"/>
    </xf>
    <xf numFmtId="164" fontId="11" fillId="0" borderId="1" xfId="1127" applyNumberFormat="1" applyFont="1" applyFill="1" applyBorder="1" applyAlignment="1" quotePrefix="1">
      <alignment wrapText="1"/>
    </xf>
    <xf numFmtId="164" fontId="11" fillId="0" borderId="1" xfId="1127" applyNumberFormat="1" applyFont="1" applyFill="1" applyBorder="1" applyAlignment="1">
      <alignment vertical="top" wrapText="1"/>
    </xf>
    <xf numFmtId="0" fontId="10" fillId="70" borderId="1" xfId="0" applyFont="1" applyFill="1" applyBorder="1" applyAlignment="1">
      <alignment horizontal="center" vertical="top"/>
    </xf>
    <xf numFmtId="0" fontId="11" fillId="70" borderId="1" xfId="0" applyFont="1" applyFill="1" applyBorder="1" applyAlignment="1" quotePrefix="1">
      <alignment horizontal="center" vertical="center" wrapText="1"/>
    </xf>
    <xf numFmtId="9" fontId="11" fillId="58" borderId="1" xfId="0" applyNumberFormat="1" applyFont="1" applyFill="1" applyBorder="1" applyAlignment="1">
      <alignment horizontal="center" vertical="center" wrapText="1"/>
    </xf>
    <xf numFmtId="0" fontId="7" fillId="58"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70" borderId="13" xfId="0" applyFont="1" applyFill="1" applyBorder="1" applyAlignment="1" quotePrefix="1">
      <alignment horizontal="center" vertical="center" wrapText="1"/>
    </xf>
    <xf numFmtId="0" fontId="11" fillId="70" borderId="13" xfId="0" applyFont="1" applyFill="1" applyBorder="1" applyAlignment="1">
      <alignment vertical="center" wrapText="1"/>
    </xf>
    <xf numFmtId="0" fontId="10" fillId="70" borderId="13" xfId="1439" applyFont="1" applyFill="1" applyBorder="1" applyAlignment="1">
      <alignment vertical="center" wrapText="1"/>
      <protection/>
    </xf>
    <xf numFmtId="0" fontId="11" fillId="58" borderId="1" xfId="0" applyFont="1" applyFill="1" applyBorder="1" applyAlignment="1">
      <alignment horizontal="left" vertical="top" wrapText="1"/>
    </xf>
    <xf numFmtId="9" fontId="11" fillId="58" borderId="1" xfId="0" applyNumberFormat="1" applyFont="1" applyFill="1" applyBorder="1" applyAlignment="1">
      <alignment horizontal="center" vertical="center"/>
    </xf>
    <xf numFmtId="0" fontId="10" fillId="70" borderId="1" xfId="0" applyFont="1" applyFill="1" applyBorder="1" applyAlignment="1">
      <alignment horizontal="left" vertical="center" wrapText="1"/>
    </xf>
    <xf numFmtId="164" fontId="14" fillId="70" borderId="1" xfId="1127" applyNumberFormat="1" applyFont="1" applyFill="1" applyBorder="1" applyAlignment="1">
      <alignment wrapText="1"/>
    </xf>
    <xf numFmtId="9" fontId="11" fillId="70" borderId="1" xfId="0" applyNumberFormat="1" applyFont="1" applyFill="1" applyBorder="1" applyAlignment="1">
      <alignment/>
    </xf>
    <xf numFmtId="9" fontId="11" fillId="70" borderId="0" xfId="0" applyNumberFormat="1" applyFont="1" applyFill="1" applyAlignment="1">
      <alignment vertical="center" wrapText="1"/>
    </xf>
    <xf numFmtId="164" fontId="14" fillId="70" borderId="1" xfId="1127" applyNumberFormat="1" applyFont="1" applyFill="1" applyBorder="1" applyAlignment="1">
      <alignment/>
    </xf>
    <xf numFmtId="0" fontId="11" fillId="70" borderId="1" xfId="0" applyFont="1" applyFill="1" applyBorder="1" applyAlignment="1">
      <alignment horizontal="left" vertical="center" wrapText="1"/>
    </xf>
    <xf numFmtId="0" fontId="11" fillId="70" borderId="1" xfId="0" applyFont="1" applyFill="1" applyBorder="1" applyAlignment="1" quotePrefix="1">
      <alignment horizontal="left" vertical="center" wrapText="1"/>
    </xf>
    <xf numFmtId="0" fontId="13" fillId="58" borderId="1" xfId="0" applyFont="1" applyFill="1" applyBorder="1" applyAlignment="1" quotePrefix="1">
      <alignment horizontal="center" vertical="center" wrapText="1"/>
    </xf>
    <xf numFmtId="0" fontId="13" fillId="58" borderId="1" xfId="0" applyFont="1" applyFill="1" applyBorder="1" applyAlignment="1">
      <alignment vertical="center" wrapText="1"/>
    </xf>
    <xf numFmtId="0" fontId="13" fillId="58" borderId="29" xfId="0" applyFont="1" applyFill="1" applyBorder="1" applyAlignment="1">
      <alignment vertical="center" wrapText="1"/>
    </xf>
    <xf numFmtId="9" fontId="13" fillId="58" borderId="1" xfId="1461" applyFont="1" applyFill="1" applyBorder="1" applyAlignment="1">
      <alignment horizontal="center" vertical="center" wrapText="1"/>
    </xf>
    <xf numFmtId="9" fontId="13" fillId="58" borderId="1" xfId="1461" applyNumberFormat="1" applyFont="1" applyFill="1" applyBorder="1" applyAlignment="1">
      <alignment horizontal="center" vertical="center" wrapText="1"/>
    </xf>
    <xf numFmtId="0" fontId="13" fillId="58" borderId="1" xfId="0" applyFont="1" applyFill="1" applyBorder="1" applyAlignment="1">
      <alignment horizontal="right" vertical="center" wrapText="1"/>
    </xf>
    <xf numFmtId="9" fontId="13" fillId="58" borderId="1" xfId="0" applyNumberFormat="1" applyFont="1" applyFill="1" applyBorder="1" applyAlignment="1">
      <alignment horizontal="center" vertical="center" wrapText="1"/>
    </xf>
    <xf numFmtId="0" fontId="13" fillId="58" borderId="1" xfId="0" applyFont="1" applyFill="1" applyBorder="1" applyAlignment="1" quotePrefix="1">
      <alignment horizontal="left" vertical="center" wrapText="1"/>
    </xf>
    <xf numFmtId="0" fontId="8" fillId="70" borderId="1" xfId="0" applyFont="1" applyFill="1" applyBorder="1" applyAlignment="1">
      <alignment horizontal="center" vertical="center" wrapText="1"/>
    </xf>
    <xf numFmtId="0" fontId="11" fillId="70" borderId="1" xfId="0" applyFont="1" applyFill="1" applyBorder="1" applyAlignment="1">
      <alignment horizontal="center" vertical="top" wrapText="1"/>
    </xf>
    <xf numFmtId="0" fontId="10" fillId="70" borderId="1" xfId="1439" applyFont="1" applyFill="1" applyBorder="1" applyAlignment="1">
      <alignment vertical="center" wrapText="1"/>
      <protection/>
    </xf>
    <xf numFmtId="9" fontId="20" fillId="70" borderId="1" xfId="0" applyNumberFormat="1" applyFont="1" applyFill="1" applyBorder="1" applyAlignment="1" quotePrefix="1">
      <alignment vertical="center" wrapText="1"/>
    </xf>
    <xf numFmtId="9" fontId="11" fillId="70" borderId="1" xfId="0" applyNumberFormat="1" applyFont="1" applyFill="1" applyBorder="1" applyAlignment="1">
      <alignment vertical="center"/>
    </xf>
    <xf numFmtId="9" fontId="10" fillId="70" borderId="1" xfId="0" applyNumberFormat="1" applyFont="1" applyFill="1" applyBorder="1" applyAlignment="1">
      <alignment horizontal="center" vertical="center" wrapText="1"/>
    </xf>
    <xf numFmtId="166" fontId="10" fillId="70" borderId="1" xfId="0" applyNumberFormat="1" applyFont="1" applyFill="1" applyBorder="1" applyAlignment="1">
      <alignment horizontal="center" vertical="center" wrapText="1"/>
    </xf>
    <xf numFmtId="0" fontId="196" fillId="70" borderId="1" xfId="0" applyFont="1" applyFill="1" applyBorder="1" applyAlignment="1">
      <alignment horizontal="center" vertical="center" wrapText="1"/>
    </xf>
    <xf numFmtId="10" fontId="10" fillId="70" borderId="1" xfId="0" applyNumberFormat="1" applyFont="1" applyFill="1" applyBorder="1" applyAlignment="1">
      <alignment horizontal="center" vertical="center" wrapText="1"/>
    </xf>
    <xf numFmtId="0" fontId="10" fillId="58" borderId="1" xfId="1439" applyFont="1" applyFill="1" applyBorder="1" applyAlignment="1">
      <alignment vertical="center" wrapText="1"/>
      <protection/>
    </xf>
    <xf numFmtId="0" fontId="11" fillId="58" borderId="1" xfId="0" applyFont="1" applyFill="1" applyBorder="1" applyAlignment="1" quotePrefix="1">
      <alignment vertical="center" wrapText="1"/>
    </xf>
    <xf numFmtId="0" fontId="11" fillId="58" borderId="1" xfId="0" applyFont="1" applyFill="1" applyBorder="1" applyAlignment="1">
      <alignment vertical="top"/>
    </xf>
    <xf numFmtId="0" fontId="14" fillId="58" borderId="1" xfId="0" applyFont="1" applyFill="1" applyBorder="1" applyAlignment="1">
      <alignment/>
    </xf>
    <xf numFmtId="0" fontId="11" fillId="58" borderId="1" xfId="0" applyFont="1" applyFill="1" applyBorder="1" applyAlignment="1">
      <alignment/>
    </xf>
    <xf numFmtId="0" fontId="11" fillId="58" borderId="38" xfId="0" applyFont="1" applyFill="1" applyBorder="1" applyAlignment="1">
      <alignment vertical="center" wrapText="1"/>
    </xf>
    <xf numFmtId="0" fontId="11" fillId="58" borderId="12" xfId="0" applyFont="1" applyFill="1" applyBorder="1" applyAlignment="1">
      <alignment vertical="center" wrapText="1"/>
    </xf>
    <xf numFmtId="0" fontId="10" fillId="70" borderId="13" xfId="0" applyFont="1" applyFill="1" applyBorder="1" applyAlignment="1">
      <alignment vertical="center" wrapText="1"/>
    </xf>
    <xf numFmtId="0" fontId="11" fillId="70" borderId="13" xfId="0" applyFont="1" applyFill="1" applyBorder="1" applyAlignment="1" quotePrefix="1">
      <alignment vertical="center" wrapText="1"/>
    </xf>
    <xf numFmtId="164" fontId="11" fillId="70" borderId="1" xfId="1162" applyNumberFormat="1" applyFont="1" applyFill="1" applyBorder="1" applyAlignment="1">
      <alignment horizontal="left" vertical="center" wrapText="1"/>
    </xf>
    <xf numFmtId="0" fontId="10" fillId="70" borderId="38" xfId="0" applyFont="1" applyFill="1" applyBorder="1" applyAlignment="1">
      <alignment vertical="center" wrapText="1"/>
    </xf>
    <xf numFmtId="0" fontId="11" fillId="70" borderId="38" xfId="0" applyFont="1" applyFill="1" applyBorder="1" applyAlignment="1" quotePrefix="1">
      <alignment vertical="center" wrapText="1"/>
    </xf>
    <xf numFmtId="0" fontId="10" fillId="70" borderId="12" xfId="0" applyFont="1" applyFill="1" applyBorder="1" applyAlignment="1">
      <alignment vertical="center" wrapText="1"/>
    </xf>
    <xf numFmtId="0" fontId="11" fillId="70" borderId="12" xfId="0" applyFont="1" applyFill="1" applyBorder="1" applyAlignment="1" quotePrefix="1">
      <alignment vertical="center" wrapText="1"/>
    </xf>
    <xf numFmtId="0" fontId="11" fillId="70" borderId="1" xfId="0" applyFont="1" applyFill="1" applyBorder="1" applyAlignment="1">
      <alignment vertical="top" wrapText="1"/>
    </xf>
    <xf numFmtId="9" fontId="10" fillId="58" borderId="1" xfId="0" applyNumberFormat="1" applyFont="1" applyFill="1" applyBorder="1" applyAlignment="1">
      <alignment horizontal="center" vertical="center" wrapText="1"/>
    </xf>
    <xf numFmtId="164" fontId="11" fillId="58" borderId="1" xfId="1127" applyNumberFormat="1" applyFont="1" applyFill="1" applyBorder="1" applyAlignment="1" quotePrefix="1">
      <alignment horizontal="left" vertical="center" wrapText="1"/>
    </xf>
    <xf numFmtId="164" fontId="11" fillId="58" borderId="1" xfId="1127" applyNumberFormat="1" applyFont="1" applyFill="1" applyBorder="1" applyAlignment="1" quotePrefix="1">
      <alignment horizontal="center" vertical="center" wrapText="1"/>
    </xf>
    <xf numFmtId="164" fontId="11" fillId="58" borderId="1" xfId="1127" applyNumberFormat="1" applyFont="1" applyFill="1" applyBorder="1" applyAlignment="1">
      <alignment horizontal="center" vertical="center" wrapText="1"/>
    </xf>
    <xf numFmtId="0" fontId="11" fillId="58" borderId="1" xfId="0" applyFont="1" applyFill="1" applyBorder="1" applyAlignment="1">
      <alignment wrapText="1"/>
    </xf>
    <xf numFmtId="0" fontId="14" fillId="70" borderId="1" xfId="0" applyFont="1" applyFill="1" applyBorder="1" applyAlignment="1">
      <alignment vertical="center"/>
    </xf>
    <xf numFmtId="9" fontId="11" fillId="70" borderId="1" xfId="0" applyNumberFormat="1" applyFont="1" applyFill="1" applyBorder="1" applyAlignment="1">
      <alignment horizontal="center" vertical="center"/>
    </xf>
    <xf numFmtId="0" fontId="11" fillId="58" borderId="1" xfId="0" applyFont="1" applyFill="1" applyBorder="1" applyAlignment="1">
      <alignment vertical="top" wrapText="1"/>
    </xf>
    <xf numFmtId="0" fontId="14" fillId="58" borderId="1" xfId="0" applyFont="1" applyFill="1" applyBorder="1" applyAlignment="1">
      <alignment vertical="top" wrapText="1"/>
    </xf>
    <xf numFmtId="0" fontId="10" fillId="58" borderId="1" xfId="1439" applyFont="1" applyFill="1" applyBorder="1" applyAlignment="1">
      <alignment horizontal="center" vertical="center" wrapText="1"/>
      <protection/>
    </xf>
    <xf numFmtId="164" fontId="14" fillId="58" borderId="1" xfId="1127" applyNumberFormat="1" applyFont="1" applyFill="1" applyBorder="1" applyAlignment="1">
      <alignment wrapText="1"/>
    </xf>
    <xf numFmtId="164" fontId="14" fillId="58" borderId="1" xfId="1127" applyNumberFormat="1" applyFont="1" applyFill="1" applyBorder="1" applyAlignment="1">
      <alignment vertical="center" wrapText="1"/>
    </xf>
    <xf numFmtId="9" fontId="11" fillId="58" borderId="1" xfId="0" applyNumberFormat="1" applyFont="1" applyFill="1" applyBorder="1" applyAlignment="1">
      <alignment/>
    </xf>
    <xf numFmtId="0" fontId="11" fillId="58" borderId="1" xfId="0" applyFont="1" applyFill="1" applyBorder="1" applyAlignment="1">
      <alignment horizontal="center" vertical="center"/>
    </xf>
    <xf numFmtId="0" fontId="10" fillId="58" borderId="1" xfId="0" applyFont="1" applyFill="1" applyBorder="1" applyAlignment="1">
      <alignment vertical="top"/>
    </xf>
    <xf numFmtId="164" fontId="14" fillId="58" borderId="1" xfId="1127" applyNumberFormat="1" applyFont="1" applyFill="1" applyBorder="1" applyAlignment="1">
      <alignment/>
    </xf>
    <xf numFmtId="0" fontId="14" fillId="58" borderId="1" xfId="0" applyFont="1" applyFill="1" applyBorder="1" applyAlignment="1">
      <alignment wrapText="1"/>
    </xf>
    <xf numFmtId="9" fontId="11" fillId="58" borderId="1" xfId="0" applyNumberFormat="1" applyFont="1" applyFill="1" applyBorder="1" applyAlignment="1">
      <alignment wrapText="1"/>
    </xf>
    <xf numFmtId="0" fontId="10" fillId="58" borderId="1" xfId="0" applyFont="1" applyFill="1" applyBorder="1" applyAlignment="1">
      <alignment vertical="top" wrapText="1"/>
    </xf>
    <xf numFmtId="9"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3" xfId="0" applyFont="1" applyFill="1" applyBorder="1" applyAlignment="1" quotePrefix="1">
      <alignment vertical="center" wrapText="1"/>
    </xf>
    <xf numFmtId="0" fontId="11" fillId="0" borderId="38" xfId="0" applyFont="1" applyFill="1" applyBorder="1" applyAlignment="1" quotePrefix="1">
      <alignment vertical="center" wrapText="1"/>
    </xf>
    <xf numFmtId="0" fontId="11" fillId="0" borderId="12" xfId="0" applyFont="1" applyFill="1" applyBorder="1" applyAlignment="1" quotePrefix="1">
      <alignment vertical="center" wrapText="1"/>
    </xf>
    <xf numFmtId="0" fontId="11" fillId="58" borderId="1" xfId="0" applyNumberFormat="1" applyFont="1" applyFill="1" applyBorder="1" applyAlignment="1">
      <alignment horizontal="left" vertical="center" wrapText="1"/>
    </xf>
    <xf numFmtId="0" fontId="11" fillId="0" borderId="1" xfId="1390" applyFont="1" applyFill="1" applyBorder="1" applyAlignment="1" quotePrefix="1">
      <alignment horizontal="left" vertical="center" wrapText="1"/>
      <protection/>
    </xf>
    <xf numFmtId="0" fontId="11" fillId="0" borderId="1" xfId="1390" applyFont="1" applyFill="1" applyBorder="1" applyAlignment="1">
      <alignment horizontal="left" vertical="center" wrapText="1"/>
      <protection/>
    </xf>
    <xf numFmtId="0" fontId="11" fillId="70" borderId="13" xfId="0" applyFont="1" applyFill="1" applyBorder="1" applyAlignment="1" quotePrefix="1">
      <alignment horizontal="left" vertical="center" wrapText="1"/>
    </xf>
    <xf numFmtId="0" fontId="10" fillId="70" borderId="1" xfId="1390" applyFont="1" applyFill="1" applyBorder="1" applyAlignment="1">
      <alignment horizontal="center" vertical="center" wrapText="1"/>
      <protection/>
    </xf>
    <xf numFmtId="0" fontId="10" fillId="70" borderId="12" xfId="1390" applyFont="1" applyFill="1" applyBorder="1" applyAlignment="1">
      <alignment horizontal="center" vertical="center" wrapText="1"/>
      <protection/>
    </xf>
    <xf numFmtId="0" fontId="11" fillId="70" borderId="1" xfId="1390" applyFont="1" applyFill="1" applyBorder="1" applyAlignment="1">
      <alignment horizontal="left" vertical="center" wrapText="1"/>
      <protection/>
    </xf>
    <xf numFmtId="0" fontId="11" fillId="70" borderId="1" xfId="0" applyFont="1" applyFill="1" applyBorder="1" applyAlignment="1" quotePrefix="1">
      <alignment vertical="center" wrapText="1"/>
    </xf>
    <xf numFmtId="0" fontId="11" fillId="70" borderId="1" xfId="1390" applyFont="1" applyFill="1" applyBorder="1" applyAlignment="1" quotePrefix="1">
      <alignment horizontal="left" vertical="center" wrapText="1"/>
      <protection/>
    </xf>
    <xf numFmtId="0" fontId="20" fillId="0" borderId="52" xfId="0" applyFont="1" applyBorder="1" applyAlignment="1">
      <alignment horizontal="left" vertical="center" wrapText="1"/>
    </xf>
    <xf numFmtId="0" fontId="20" fillId="71" borderId="1" xfId="0" applyFont="1" applyFill="1" applyBorder="1" applyAlignment="1">
      <alignment vertical="center" wrapText="1"/>
    </xf>
    <xf numFmtId="0" fontId="198" fillId="0" borderId="53" xfId="0" applyFont="1" applyBorder="1" applyAlignment="1" quotePrefix="1">
      <alignment horizontal="left" vertical="center" wrapText="1"/>
    </xf>
    <xf numFmtId="0" fontId="20" fillId="71" borderId="54" xfId="0" applyFont="1" applyFill="1" applyBorder="1" applyAlignment="1">
      <alignment vertical="center" wrapText="1"/>
    </xf>
    <xf numFmtId="0" fontId="20" fillId="0" borderId="55" xfId="0" applyFont="1" applyBorder="1" applyAlignment="1">
      <alignment horizontal="left" vertical="center" wrapText="1"/>
    </xf>
    <xf numFmtId="9" fontId="20" fillId="0" borderId="53" xfId="0" applyNumberFormat="1" applyFont="1" applyBorder="1" applyAlignment="1" quotePrefix="1">
      <alignment vertical="center" wrapText="1"/>
    </xf>
    <xf numFmtId="9" fontId="11" fillId="0" borderId="53" xfId="0" applyNumberFormat="1" applyFont="1" applyBorder="1" applyAlignment="1" quotePrefix="1">
      <alignment horizontal="left" vertical="center" wrapText="1"/>
    </xf>
    <xf numFmtId="0" fontId="20" fillId="0" borderId="56" xfId="0" applyFont="1" applyBorder="1" applyAlignment="1">
      <alignment horizontal="left" vertical="center" wrapText="1"/>
    </xf>
    <xf numFmtId="9" fontId="198" fillId="0" borderId="53" xfId="0" applyNumberFormat="1" applyFont="1" applyBorder="1" applyAlignment="1" quotePrefix="1">
      <alignment horizontal="left" vertical="center" wrapText="1"/>
    </xf>
    <xf numFmtId="0" fontId="20" fillId="0" borderId="1" xfId="0" applyFont="1" applyBorder="1" applyAlignment="1">
      <alignment horizontal="left" vertical="center" wrapText="1"/>
    </xf>
    <xf numFmtId="9" fontId="20" fillId="0" borderId="56" xfId="0" applyNumberFormat="1" applyFont="1" applyBorder="1" applyAlignment="1" quotePrefix="1">
      <alignment vertical="center" wrapText="1"/>
    </xf>
    <xf numFmtId="0" fontId="199" fillId="0" borderId="1" xfId="0" applyFont="1" applyBorder="1" applyAlignment="1">
      <alignment horizontal="left" vertical="center" wrapText="1"/>
    </xf>
    <xf numFmtId="9" fontId="20" fillId="0" borderId="1" xfId="0" applyNumberFormat="1" applyFont="1" applyBorder="1" applyAlignment="1" quotePrefix="1">
      <alignment vertical="center" wrapText="1"/>
    </xf>
    <xf numFmtId="0" fontId="11" fillId="0" borderId="13" xfId="0" applyFont="1" applyBorder="1" applyAlignment="1">
      <alignment horizontal="left" vertical="center" wrapText="1"/>
    </xf>
    <xf numFmtId="9" fontId="11" fillId="0" borderId="13" xfId="0" applyNumberFormat="1" applyFont="1" applyBorder="1" applyAlignment="1" quotePrefix="1">
      <alignment horizontal="left" vertical="center" wrapText="1"/>
    </xf>
    <xf numFmtId="0" fontId="20" fillId="0" borderId="53" xfId="0" applyFont="1" applyBorder="1" applyAlignment="1" quotePrefix="1">
      <alignment horizontal="left" vertical="center" wrapText="1"/>
    </xf>
    <xf numFmtId="0" fontId="11" fillId="0" borderId="13" xfId="0" applyFont="1" applyBorder="1" applyAlignment="1" quotePrefix="1">
      <alignment horizontal="left" vertical="center" wrapText="1"/>
    </xf>
    <xf numFmtId="0" fontId="11" fillId="0" borderId="57" xfId="0" applyFont="1" applyBorder="1" applyAlignment="1" quotePrefix="1">
      <alignment horizontal="left" vertical="center" wrapText="1"/>
    </xf>
    <xf numFmtId="0" fontId="199" fillId="0" borderId="55" xfId="0" applyFont="1" applyBorder="1" applyAlignment="1">
      <alignment horizontal="left" vertical="center" wrapText="1"/>
    </xf>
    <xf numFmtId="0" fontId="199" fillId="0" borderId="1" xfId="0" applyFont="1" applyBorder="1" applyAlignment="1">
      <alignment horizontal="center" vertical="center" wrapText="1"/>
    </xf>
    <xf numFmtId="0" fontId="20" fillId="0" borderId="1" xfId="0" applyFont="1" applyBorder="1" applyAlignment="1" quotePrefix="1">
      <alignment horizontal="left" vertical="center" wrapText="1"/>
    </xf>
    <xf numFmtId="0" fontId="20" fillId="0" borderId="1" xfId="0" applyFont="1" applyBorder="1" applyAlignment="1" quotePrefix="1">
      <alignment vertical="center" wrapText="1"/>
    </xf>
    <xf numFmtId="0" fontId="14" fillId="0" borderId="1" xfId="0" applyFont="1" applyFill="1" applyBorder="1" applyAlignment="1">
      <alignment/>
    </xf>
    <xf numFmtId="0" fontId="11" fillId="70" borderId="1" xfId="0" applyFont="1" applyFill="1" applyBorder="1" applyAlignment="1" quotePrefix="1">
      <alignment horizontal="justify" vertical="center" wrapText="1"/>
    </xf>
    <xf numFmtId="0" fontId="10" fillId="70" borderId="1" xfId="0" applyFont="1" applyFill="1" applyBorder="1" applyAlignment="1" quotePrefix="1">
      <alignment horizontal="justify" vertical="center" wrapText="1"/>
    </xf>
    <xf numFmtId="0" fontId="11" fillId="70" borderId="1" xfId="0" applyFont="1" applyFill="1" applyBorder="1" applyAlignment="1" quotePrefix="1">
      <alignment wrapText="1"/>
    </xf>
    <xf numFmtId="0" fontId="11" fillId="70" borderId="1" xfId="0" applyFont="1" applyFill="1" applyBorder="1" applyAlignment="1" quotePrefix="1">
      <alignment vertical="center" wrapText="1"/>
    </xf>
    <xf numFmtId="0" fontId="11" fillId="70" borderId="0" xfId="0" applyFont="1" applyFill="1" applyAlignment="1">
      <alignment horizontal="justify" vertical="center"/>
    </xf>
    <xf numFmtId="9" fontId="11" fillId="70" borderId="1" xfId="0" applyNumberFormat="1" applyFont="1" applyFill="1" applyBorder="1" applyAlignment="1" quotePrefix="1">
      <alignment horizontal="justify" vertical="center" wrapText="1"/>
    </xf>
    <xf numFmtId="164" fontId="11" fillId="70" borderId="1" xfId="1127" applyNumberFormat="1" applyFont="1" applyFill="1" applyBorder="1" applyAlignment="1" quotePrefix="1">
      <alignment vertical="center" wrapText="1"/>
    </xf>
    <xf numFmtId="0" fontId="10" fillId="70" borderId="13" xfId="0" applyFont="1" applyFill="1" applyBorder="1" applyAlignment="1">
      <alignment horizontal="center" vertical="top" wrapText="1"/>
    </xf>
    <xf numFmtId="0" fontId="10" fillId="70" borderId="38" xfId="0" applyFont="1" applyFill="1" applyBorder="1" applyAlignment="1">
      <alignment vertical="top" wrapText="1"/>
    </xf>
    <xf numFmtId="0" fontId="11" fillId="70" borderId="0" xfId="0" applyFont="1" applyFill="1" applyAlignment="1" quotePrefix="1">
      <alignment horizontal="left" vertical="center" wrapText="1"/>
    </xf>
    <xf numFmtId="0" fontId="11" fillId="70" borderId="13" xfId="0" applyFont="1" applyFill="1" applyBorder="1" applyAlignment="1">
      <alignment/>
    </xf>
    <xf numFmtId="0" fontId="11" fillId="70" borderId="13" xfId="0" applyFont="1" applyFill="1" applyBorder="1" applyAlignment="1">
      <alignment horizontal="left" vertical="center" wrapText="1"/>
    </xf>
    <xf numFmtId="0" fontId="11" fillId="70" borderId="13" xfId="0" applyFont="1" applyFill="1" applyBorder="1" applyAlignment="1" quotePrefix="1">
      <alignment horizontal="left" vertical="center" wrapText="1"/>
    </xf>
    <xf numFmtId="0" fontId="11" fillId="70" borderId="13" xfId="0" applyFont="1" applyFill="1" applyBorder="1" applyAlignment="1">
      <alignment vertical="top"/>
    </xf>
    <xf numFmtId="0" fontId="10" fillId="70" borderId="1" xfId="0" applyFont="1" applyFill="1" applyBorder="1" applyAlignment="1">
      <alignment vertical="top" wrapText="1"/>
    </xf>
    <xf numFmtId="2" fontId="11" fillId="58" borderId="13" xfId="0" applyNumberFormat="1" applyFont="1" applyFill="1" applyBorder="1" applyAlignment="1" applyProtection="1">
      <alignment horizontal="left" vertical="top" wrapText="1"/>
      <protection locked="0"/>
    </xf>
    <xf numFmtId="164" fontId="11" fillId="58" borderId="13" xfId="1127" applyNumberFormat="1" applyFont="1" applyFill="1" applyBorder="1" applyAlignment="1">
      <alignment horizontal="left" vertical="center" wrapText="1"/>
    </xf>
    <xf numFmtId="0" fontId="11" fillId="58" borderId="13" xfId="0" applyFont="1" applyFill="1" applyBorder="1" applyAlignment="1">
      <alignment horizontal="left" vertical="center" wrapText="1"/>
    </xf>
    <xf numFmtId="9" fontId="11" fillId="0" borderId="13" xfId="0" applyNumberFormat="1" applyFont="1" applyFill="1" applyBorder="1" applyAlignment="1">
      <alignment horizontal="center" vertical="center" wrapText="1"/>
    </xf>
    <xf numFmtId="2" fontId="11" fillId="58" borderId="1" xfId="0" applyNumberFormat="1" applyFont="1" applyFill="1" applyBorder="1" applyAlignment="1" applyProtection="1">
      <alignment horizontal="left" vertical="center" wrapText="1"/>
      <protection locked="0"/>
    </xf>
    <xf numFmtId="2" fontId="11" fillId="58" borderId="0" xfId="0" applyNumberFormat="1" applyFont="1" applyFill="1" applyAlignment="1" applyProtection="1">
      <alignment horizontal="left" vertical="center" wrapText="1"/>
      <protection locked="0"/>
    </xf>
    <xf numFmtId="0" fontId="11" fillId="0" borderId="1" xfId="0" applyFont="1" applyBorder="1" applyAlignment="1">
      <alignment vertical="top" wrapText="1"/>
    </xf>
    <xf numFmtId="0" fontId="10" fillId="0" borderId="1" xfId="0"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xf>
    <xf numFmtId="0" fontId="10" fillId="0" borderId="12" xfId="0" applyFont="1" applyBorder="1" applyAlignment="1">
      <alignment horizontal="center" vertical="center" wrapText="1"/>
    </xf>
    <xf numFmtId="164" fontId="11" fillId="0" borderId="1" xfId="1127" applyNumberFormat="1" applyFont="1" applyFill="1" applyBorder="1" applyAlignment="1">
      <alignment wrapText="1"/>
    </xf>
    <xf numFmtId="0" fontId="11" fillId="0" borderId="1" xfId="0" applyFont="1" applyFill="1" applyBorder="1" applyAlignment="1" quotePrefix="1">
      <alignment wrapText="1"/>
    </xf>
    <xf numFmtId="9" fontId="11" fillId="70" borderId="1" xfId="0" applyNumberFormat="1" applyFont="1" applyFill="1" applyBorder="1" applyAlignment="1">
      <alignment vertical="center" wrapText="1"/>
    </xf>
    <xf numFmtId="0" fontId="11" fillId="70" borderId="1" xfId="1172" applyNumberFormat="1" applyFont="1" applyFill="1" applyBorder="1" applyAlignment="1">
      <alignment horizontal="center" vertical="center" wrapText="1"/>
    </xf>
    <xf numFmtId="164" fontId="11" fillId="58" borderId="1" xfId="1127" applyNumberFormat="1" applyFont="1" applyFill="1" applyBorder="1" applyAlignment="1">
      <alignment vertical="center" wrapText="1"/>
    </xf>
    <xf numFmtId="0" fontId="11" fillId="0" borderId="1" xfId="0" applyFont="1" applyFill="1" applyBorder="1" applyAlignment="1">
      <alignment horizontal="left" vertical="top" wrapText="1"/>
    </xf>
    <xf numFmtId="0" fontId="11" fillId="0" borderId="1" xfId="0" applyFont="1" applyFill="1" applyBorder="1" applyAlignment="1" quotePrefix="1">
      <alignment horizontal="left" vertical="top" wrapText="1"/>
    </xf>
    <xf numFmtId="164" fontId="11" fillId="58" borderId="1" xfId="1127" applyNumberFormat="1" applyFont="1" applyFill="1" applyBorder="1" applyAlignment="1">
      <alignment vertical="top" wrapText="1"/>
    </xf>
    <xf numFmtId="164" fontId="11" fillId="58" borderId="1" xfId="1127" applyNumberFormat="1" applyFont="1" applyFill="1" applyBorder="1" applyAlignment="1">
      <alignment horizontal="left" vertical="top" wrapText="1"/>
    </xf>
    <xf numFmtId="0" fontId="11" fillId="58" borderId="1" xfId="0" applyFont="1" applyFill="1" applyBorder="1" applyAlignment="1">
      <alignment horizontal="justify"/>
    </xf>
    <xf numFmtId="0" fontId="11" fillId="70" borderId="1" xfId="0" applyFont="1" applyFill="1" applyBorder="1" applyAlignment="1">
      <alignment horizontal="left" vertical="top" wrapText="1"/>
    </xf>
    <xf numFmtId="0" fontId="11" fillId="70" borderId="1" xfId="0" applyNumberFormat="1" applyFont="1" applyFill="1" applyBorder="1" applyAlignment="1">
      <alignment vertical="center" wrapText="1"/>
    </xf>
    <xf numFmtId="0" fontId="20" fillId="70" borderId="1" xfId="0" applyFont="1" applyFill="1" applyBorder="1" applyAlignment="1">
      <alignment vertical="center" wrapText="1"/>
    </xf>
    <xf numFmtId="9" fontId="11" fillId="70" borderId="1" xfId="1398" applyNumberFormat="1" applyFont="1" applyFill="1" applyBorder="1" applyAlignment="1" quotePrefix="1">
      <alignment vertical="center" wrapText="1"/>
      <protection/>
    </xf>
    <xf numFmtId="0" fontId="11" fillId="70" borderId="1" xfId="1398" applyFont="1" applyFill="1" applyBorder="1" applyAlignment="1" quotePrefix="1">
      <alignment vertical="center" wrapText="1"/>
      <protection/>
    </xf>
    <xf numFmtId="9" fontId="11" fillId="70" borderId="1" xfId="1398" applyNumberFormat="1" applyFont="1" applyFill="1" applyBorder="1" applyAlignment="1">
      <alignment horizontal="left" vertical="center" wrapText="1"/>
      <protection/>
    </xf>
    <xf numFmtId="9" fontId="11" fillId="70" borderId="1" xfId="0" applyNumberFormat="1" applyFont="1" applyFill="1" applyBorder="1" applyAlignment="1" quotePrefix="1">
      <alignment vertical="center" wrapText="1"/>
    </xf>
    <xf numFmtId="0" fontId="20" fillId="70" borderId="1" xfId="0" applyFont="1" applyFill="1" applyBorder="1" applyAlignment="1" quotePrefix="1">
      <alignment vertical="center" wrapText="1"/>
    </xf>
    <xf numFmtId="0" fontId="11" fillId="58" borderId="13" xfId="0" applyFont="1" applyFill="1" applyBorder="1" applyAlignment="1">
      <alignment vertical="center" wrapText="1"/>
    </xf>
    <xf numFmtId="0" fontId="20" fillId="58" borderId="1" xfId="0" applyFont="1" applyFill="1" applyBorder="1" applyAlignment="1">
      <alignment vertical="center" wrapText="1"/>
    </xf>
    <xf numFmtId="0" fontId="20" fillId="58" borderId="1" xfId="0" applyFont="1" applyFill="1" applyBorder="1" applyAlignment="1" quotePrefix="1">
      <alignment vertical="center" wrapText="1"/>
    </xf>
    <xf numFmtId="0" fontId="10" fillId="70" borderId="1" xfId="0" applyFont="1" applyFill="1" applyBorder="1" applyAlignment="1">
      <alignment/>
    </xf>
    <xf numFmtId="0" fontId="196" fillId="70" borderId="1" xfId="0" applyFont="1" applyFill="1" applyBorder="1" applyAlignment="1">
      <alignment horizontal="left" vertical="center" wrapText="1"/>
    </xf>
    <xf numFmtId="0" fontId="20" fillId="70" borderId="1" xfId="1390" applyFont="1" applyFill="1" applyBorder="1" applyAlignment="1">
      <alignment horizontal="left" vertical="center" wrapText="1"/>
      <protection/>
    </xf>
    <xf numFmtId="9" fontId="11" fillId="70" borderId="1" xfId="0" applyNumberFormat="1" applyFont="1" applyFill="1" applyBorder="1" applyAlignment="1" quotePrefix="1">
      <alignment horizontal="center" vertical="center" wrapText="1"/>
    </xf>
    <xf numFmtId="9" fontId="11" fillId="70" borderId="1" xfId="0" applyNumberFormat="1" applyFont="1" applyFill="1" applyBorder="1" applyAlignment="1" quotePrefix="1">
      <alignment horizontal="left" vertical="center" wrapText="1"/>
    </xf>
    <xf numFmtId="9" fontId="11" fillId="58" borderId="1" xfId="0" applyNumberFormat="1" applyFont="1" applyFill="1" applyBorder="1" applyAlignment="1">
      <alignment horizontal="left" vertical="center" wrapText="1"/>
    </xf>
    <xf numFmtId="164" fontId="14" fillId="58" borderId="1" xfId="1127" applyNumberFormat="1" applyFont="1" applyFill="1" applyBorder="1" applyAlignment="1">
      <alignment horizontal="center" vertical="center" wrapText="1"/>
    </xf>
    <xf numFmtId="43" fontId="11" fillId="58" borderId="1" xfId="1127" applyFont="1" applyFill="1" applyBorder="1" applyAlignment="1">
      <alignment horizontal="center" vertical="center" wrapText="1"/>
    </xf>
    <xf numFmtId="0" fontId="20" fillId="58" borderId="1" xfId="0" applyFont="1" applyFill="1" applyBorder="1" applyAlignment="1">
      <alignment horizontal="left" vertical="center" wrapText="1"/>
    </xf>
    <xf numFmtId="0" fontId="10" fillId="58" borderId="1" xfId="0" applyFont="1" applyFill="1" applyBorder="1" applyAlignment="1">
      <alignment vertical="center" wrapText="1"/>
    </xf>
    <xf numFmtId="0" fontId="10" fillId="58" borderId="1" xfId="0" applyFont="1" applyFill="1" applyBorder="1" applyAlignment="1">
      <alignment horizontal="center" vertical="center"/>
    </xf>
    <xf numFmtId="0" fontId="11" fillId="58" borderId="1" xfId="0" applyFont="1" applyFill="1" applyBorder="1" applyAlignment="1">
      <alignment horizontal="justify" vertical="top"/>
    </xf>
    <xf numFmtId="0" fontId="11" fillId="58" borderId="1" xfId="1390" applyFont="1" applyFill="1" applyBorder="1" applyAlignment="1">
      <alignment horizontal="left" vertical="center" wrapText="1"/>
      <protection/>
    </xf>
    <xf numFmtId="0" fontId="8" fillId="0" borderId="1" xfId="0" applyFont="1" applyBorder="1" applyAlignment="1" quotePrefix="1">
      <alignment horizontal="center" vertical="center"/>
    </xf>
    <xf numFmtId="0" fontId="8" fillId="0" borderId="29" xfId="0" applyFont="1" applyBorder="1" applyAlignment="1">
      <alignment vertical="center" wrapText="1"/>
    </xf>
    <xf numFmtId="0" fontId="8" fillId="0" borderId="1"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vertical="center"/>
    </xf>
    <xf numFmtId="0" fontId="7" fillId="0" borderId="1" xfId="0" applyFont="1" applyBorder="1" applyAlignment="1">
      <alignment horizontal="right"/>
    </xf>
    <xf numFmtId="0" fontId="9" fillId="0" borderId="1" xfId="0" applyFont="1" applyBorder="1" applyAlignment="1" quotePrefix="1">
      <alignment horizontal="center"/>
    </xf>
    <xf numFmtId="0" fontId="9" fillId="0" borderId="1" xfId="0" applyFont="1" applyBorder="1" applyAlignment="1">
      <alignment/>
    </xf>
    <xf numFmtId="0" fontId="9" fillId="0" borderId="1" xfId="0" applyFont="1" applyBorder="1" applyAlignment="1">
      <alignment horizontal="right"/>
    </xf>
    <xf numFmtId="0" fontId="8" fillId="0" borderId="1" xfId="0" applyFont="1" applyBorder="1" applyAlignment="1">
      <alignment horizontal="center"/>
    </xf>
    <xf numFmtId="0" fontId="8" fillId="0" borderId="1" xfId="0" applyFont="1" applyBorder="1" applyAlignment="1">
      <alignment horizontal="right"/>
    </xf>
    <xf numFmtId="9" fontId="9" fillId="0" borderId="1" xfId="0" applyNumberFormat="1" applyFont="1" applyBorder="1" applyAlignment="1">
      <alignment horizontal="right"/>
    </xf>
    <xf numFmtId="9" fontId="8" fillId="0" borderId="1" xfId="0" applyNumberFormat="1" applyFont="1" applyBorder="1" applyAlignment="1">
      <alignment horizontal="right"/>
    </xf>
    <xf numFmtId="0" fontId="8" fillId="0" borderId="1" xfId="0" applyFont="1" applyBorder="1" applyAlignment="1" quotePrefix="1">
      <alignment horizontal="center"/>
    </xf>
    <xf numFmtId="9" fontId="8" fillId="0" borderId="1" xfId="0" applyNumberFormat="1" applyFont="1" applyBorder="1" applyAlignment="1">
      <alignment/>
    </xf>
    <xf numFmtId="0" fontId="8" fillId="70" borderId="29" xfId="0" applyFont="1" applyFill="1" applyBorder="1" applyAlignment="1" quotePrefix="1">
      <alignment vertical="center" wrapText="1"/>
    </xf>
    <xf numFmtId="0" fontId="9" fillId="70" borderId="1" xfId="0" applyFont="1" applyFill="1" applyBorder="1" applyAlignment="1">
      <alignment horizontal="right"/>
    </xf>
    <xf numFmtId="3" fontId="8" fillId="70" borderId="5" xfId="0" applyNumberFormat="1" applyFont="1" applyFill="1" applyBorder="1" applyAlignment="1">
      <alignment vertical="center"/>
    </xf>
    <xf numFmtId="9" fontId="9" fillId="70" borderId="1" xfId="0" applyNumberFormat="1" applyFont="1" applyFill="1" applyBorder="1" applyAlignment="1">
      <alignment horizontal="right"/>
    </xf>
    <xf numFmtId="0" fontId="8" fillId="70" borderId="1" xfId="0" applyFont="1" applyFill="1" applyBorder="1" applyAlignment="1">
      <alignment wrapText="1"/>
    </xf>
    <xf numFmtId="0" fontId="7" fillId="0" borderId="1" xfId="1421" applyFont="1" applyBorder="1" applyAlignment="1">
      <alignment horizontal="center" vertical="center"/>
      <protection/>
    </xf>
    <xf numFmtId="0" fontId="7" fillId="0" borderId="1" xfId="1421" applyFont="1" applyBorder="1" applyAlignment="1">
      <alignment vertical="center"/>
      <protection/>
    </xf>
    <xf numFmtId="0" fontId="7" fillId="0" borderId="1" xfId="1421" applyFont="1" applyBorder="1">
      <alignment/>
      <protection/>
    </xf>
    <xf numFmtId="0" fontId="13" fillId="0" borderId="1" xfId="1421" applyFont="1" applyBorder="1" applyAlignment="1" quotePrefix="1">
      <alignment horizontal="center" vertical="center"/>
      <protection/>
    </xf>
    <xf numFmtId="0" fontId="13" fillId="0" borderId="1" xfId="1421" applyFont="1" applyBorder="1" applyAlignment="1">
      <alignment vertical="center"/>
      <protection/>
    </xf>
    <xf numFmtId="0" fontId="8" fillId="58" borderId="13" xfId="1421" applyFont="1" applyFill="1" applyBorder="1" applyAlignment="1">
      <alignment vertical="center" wrapText="1"/>
      <protection/>
    </xf>
    <xf numFmtId="0" fontId="13" fillId="0" borderId="1" xfId="1421" applyFont="1" applyBorder="1" applyAlignment="1">
      <alignment vertical="center" wrapText="1"/>
      <protection/>
    </xf>
    <xf numFmtId="0" fontId="8" fillId="58" borderId="1" xfId="1421" applyFont="1" applyFill="1" applyBorder="1" applyAlignment="1">
      <alignment vertical="center" wrapText="1"/>
      <protection/>
    </xf>
    <xf numFmtId="0" fontId="7" fillId="0" borderId="1" xfId="1421" applyFont="1" applyBorder="1" applyAlignment="1">
      <alignment vertical="center" wrapText="1"/>
      <protection/>
    </xf>
    <xf numFmtId="0" fontId="7" fillId="0" borderId="1" xfId="1421" applyFont="1" applyBorder="1" applyAlignment="1">
      <alignment horizontal="right"/>
      <protection/>
    </xf>
    <xf numFmtId="0" fontId="9" fillId="0" borderId="1" xfId="1421" applyFont="1" applyBorder="1" applyAlignment="1" quotePrefix="1">
      <alignment horizontal="center"/>
      <protection/>
    </xf>
    <xf numFmtId="0" fontId="9" fillId="0" borderId="1" xfId="1421" applyFont="1" applyBorder="1">
      <alignment/>
      <protection/>
    </xf>
    <xf numFmtId="0" fontId="9" fillId="0" borderId="1" xfId="1421" applyFont="1" applyBorder="1" applyAlignment="1">
      <alignment horizontal="right"/>
      <protection/>
    </xf>
    <xf numFmtId="0" fontId="13" fillId="0" borderId="1" xfId="1421" applyFont="1" applyBorder="1" applyAlignment="1">
      <alignment horizontal="center"/>
      <protection/>
    </xf>
    <xf numFmtId="0" fontId="13" fillId="0" borderId="1" xfId="1421" applyFont="1" applyBorder="1">
      <alignment/>
      <protection/>
    </xf>
    <xf numFmtId="0" fontId="13" fillId="0" borderId="1" xfId="1421" applyFont="1" applyBorder="1" applyAlignment="1">
      <alignment horizontal="right"/>
      <protection/>
    </xf>
    <xf numFmtId="0" fontId="13" fillId="0" borderId="1" xfId="1421" applyFont="1" applyBorder="1" applyAlignment="1" quotePrefix="1">
      <alignment horizontal="center"/>
      <protection/>
    </xf>
    <xf numFmtId="0" fontId="8" fillId="0" borderId="1" xfId="1421" applyFont="1" applyBorder="1" applyAlignment="1">
      <alignment horizontal="right"/>
      <protection/>
    </xf>
    <xf numFmtId="0" fontId="202" fillId="0" borderId="1" xfId="1421" applyFont="1" applyBorder="1" applyAlignment="1">
      <alignment horizontal="right"/>
      <protection/>
    </xf>
    <xf numFmtId="9" fontId="202" fillId="0" borderId="1" xfId="1421" applyNumberFormat="1" applyFont="1" applyBorder="1" applyAlignment="1">
      <alignment horizontal="right"/>
      <protection/>
    </xf>
    <xf numFmtId="9" fontId="8" fillId="0" borderId="1" xfId="1421" applyNumberFormat="1" applyFont="1" applyBorder="1" applyAlignment="1">
      <alignment horizontal="right"/>
      <protection/>
    </xf>
    <xf numFmtId="0" fontId="7" fillId="0" borderId="1" xfId="1421" applyFont="1" applyBorder="1" applyAlignment="1">
      <alignment horizontal="center"/>
      <protection/>
    </xf>
    <xf numFmtId="0" fontId="203" fillId="0" borderId="1" xfId="1421" applyFont="1" applyBorder="1" applyAlignment="1">
      <alignment horizontal="right"/>
      <protection/>
    </xf>
    <xf numFmtId="9" fontId="8" fillId="0" borderId="1" xfId="1421" applyNumberFormat="1" applyFont="1" applyBorder="1">
      <alignment/>
      <protection/>
    </xf>
    <xf numFmtId="0" fontId="8" fillId="0" borderId="1" xfId="1421" applyFont="1" applyBorder="1">
      <alignment/>
      <protection/>
    </xf>
    <xf numFmtId="0" fontId="203" fillId="0" borderId="1" xfId="1421" applyFont="1" applyBorder="1">
      <alignment/>
      <protection/>
    </xf>
    <xf numFmtId="0" fontId="202" fillId="0" borderId="1" xfId="1421" applyFont="1" applyBorder="1">
      <alignment/>
      <protection/>
    </xf>
    <xf numFmtId="0" fontId="7" fillId="0" borderId="1" xfId="1438" applyFont="1" applyBorder="1" applyAlignment="1">
      <alignment horizontal="center" wrapText="1"/>
      <protection/>
    </xf>
    <xf numFmtId="0" fontId="7" fillId="0" borderId="1" xfId="1438" applyFont="1" applyBorder="1" applyAlignment="1">
      <alignment wrapText="1"/>
      <protection/>
    </xf>
    <xf numFmtId="0" fontId="7" fillId="0" borderId="1" xfId="1438" applyFont="1" applyBorder="1" applyAlignment="1">
      <alignment horizontal="center"/>
      <protection/>
    </xf>
    <xf numFmtId="0" fontId="7" fillId="0" borderId="1" xfId="1438" applyFont="1" applyBorder="1">
      <alignment/>
      <protection/>
    </xf>
    <xf numFmtId="0" fontId="7" fillId="0" borderId="0" xfId="1438" applyFont="1">
      <alignment/>
      <protection/>
    </xf>
    <xf numFmtId="0" fontId="8" fillId="0" borderId="1" xfId="1438" applyFont="1" applyBorder="1" applyAlignment="1" quotePrefix="1">
      <alignment horizontal="center" vertical="center"/>
      <protection/>
    </xf>
    <xf numFmtId="0" fontId="8" fillId="0" borderId="1" xfId="1438" applyFont="1" applyBorder="1" applyAlignment="1">
      <alignment vertical="center"/>
      <protection/>
    </xf>
    <xf numFmtId="0" fontId="8" fillId="0" borderId="1" xfId="1438" applyFont="1" applyBorder="1" applyAlignment="1">
      <alignment vertical="center" wrapText="1"/>
      <protection/>
    </xf>
    <xf numFmtId="0" fontId="8" fillId="0" borderId="29" xfId="1438" applyFont="1" applyBorder="1" applyAlignment="1">
      <alignment vertical="center" wrapText="1"/>
      <protection/>
    </xf>
    <xf numFmtId="0" fontId="23" fillId="0" borderId="1" xfId="1438" applyFont="1" applyBorder="1" applyAlignment="1">
      <alignment horizontal="center" vertical="center" wrapText="1"/>
      <protection/>
    </xf>
    <xf numFmtId="0" fontId="7" fillId="0" borderId="1" xfId="1438" applyFont="1" applyBorder="1" applyAlignment="1">
      <alignment horizontal="center" vertical="center"/>
      <protection/>
    </xf>
    <xf numFmtId="0" fontId="7" fillId="0" borderId="1" xfId="1438" applyFont="1" applyBorder="1" applyAlignment="1">
      <alignment vertical="center" wrapText="1"/>
      <protection/>
    </xf>
    <xf numFmtId="0" fontId="7" fillId="0" borderId="1" xfId="1438" applyFont="1" applyBorder="1" applyAlignment="1">
      <alignment vertical="center"/>
      <protection/>
    </xf>
    <xf numFmtId="0" fontId="7" fillId="0" borderId="1" xfId="1438" applyFont="1" applyBorder="1" applyAlignment="1">
      <alignment horizontal="right"/>
      <protection/>
    </xf>
    <xf numFmtId="0" fontId="9" fillId="0" borderId="1" xfId="1438" applyFont="1" applyBorder="1" applyAlignment="1" quotePrefix="1">
      <alignment horizontal="center"/>
      <protection/>
    </xf>
    <xf numFmtId="0" fontId="9" fillId="0" borderId="1" xfId="1438" applyFont="1" applyBorder="1">
      <alignment/>
      <protection/>
    </xf>
    <xf numFmtId="0" fontId="9" fillId="0" borderId="1" xfId="1438" applyFont="1" applyBorder="1" applyAlignment="1">
      <alignment horizontal="right"/>
      <protection/>
    </xf>
    <xf numFmtId="0" fontId="8" fillId="0" borderId="1" xfId="1438" applyFont="1" applyBorder="1" applyAlignment="1">
      <alignment horizontal="center"/>
      <protection/>
    </xf>
    <xf numFmtId="0" fontId="8" fillId="0" borderId="1" xfId="1438" applyFont="1" applyBorder="1">
      <alignment/>
      <protection/>
    </xf>
    <xf numFmtId="0" fontId="8" fillId="0" borderId="1" xfId="1438" applyFont="1" applyBorder="1" applyAlignment="1">
      <alignment horizontal="right"/>
      <protection/>
    </xf>
    <xf numFmtId="0" fontId="8" fillId="0" borderId="1" xfId="1438" applyFont="1" applyBorder="1" applyAlignment="1">
      <alignment horizontal="center" vertical="center" wrapText="1"/>
      <protection/>
    </xf>
    <xf numFmtId="168" fontId="9" fillId="0" borderId="1" xfId="1438" applyNumberFormat="1" applyFont="1" applyBorder="1" applyAlignment="1">
      <alignment horizontal="right"/>
      <protection/>
    </xf>
    <xf numFmtId="2" fontId="8" fillId="0" borderId="1" xfId="1438" applyNumberFormat="1" applyFont="1" applyBorder="1" applyAlignment="1">
      <alignment horizontal="right"/>
      <protection/>
    </xf>
    <xf numFmtId="2" fontId="8" fillId="0" borderId="1" xfId="1438" applyNumberFormat="1" applyFont="1" applyBorder="1">
      <alignment/>
      <protection/>
    </xf>
    <xf numFmtId="0" fontId="45" fillId="0" borderId="0" xfId="1390" applyFont="1">
      <alignment/>
      <protection/>
    </xf>
    <xf numFmtId="168" fontId="8" fillId="0" borderId="1" xfId="1438" applyNumberFormat="1" applyFont="1" applyBorder="1" applyAlignment="1">
      <alignment horizontal="right"/>
      <protection/>
    </xf>
    <xf numFmtId="168" fontId="8" fillId="0" borderId="1" xfId="1438" applyNumberFormat="1" applyFont="1" applyBorder="1">
      <alignment/>
      <protection/>
    </xf>
    <xf numFmtId="0" fontId="8" fillId="0" borderId="1" xfId="1438" applyFont="1" applyBorder="1" applyAlignment="1" quotePrefix="1">
      <alignment horizontal="center"/>
      <protection/>
    </xf>
    <xf numFmtId="9" fontId="8" fillId="0" borderId="1" xfId="1438" applyNumberFormat="1" applyFont="1" applyBorder="1" applyAlignment="1">
      <alignment horizontal="right"/>
      <protection/>
    </xf>
    <xf numFmtId="9" fontId="8" fillId="0" borderId="1" xfId="1438" applyNumberFormat="1" applyFont="1" applyBorder="1">
      <alignment/>
      <protection/>
    </xf>
    <xf numFmtId="0" fontId="7" fillId="70" borderId="1" xfId="1438" applyFont="1" applyFill="1" applyBorder="1" applyAlignment="1">
      <alignment horizontal="center"/>
      <protection/>
    </xf>
    <xf numFmtId="0" fontId="7" fillId="70" borderId="1" xfId="1438" applyFont="1" applyFill="1" applyBorder="1">
      <alignment/>
      <protection/>
    </xf>
    <xf numFmtId="167" fontId="9" fillId="70" borderId="1" xfId="0" applyNumberFormat="1" applyFont="1" applyFill="1" applyBorder="1" applyAlignment="1">
      <alignment horizontal="right"/>
    </xf>
    <xf numFmtId="167" fontId="8" fillId="70" borderId="1" xfId="0" applyNumberFormat="1" applyFont="1" applyFill="1" applyBorder="1" applyAlignment="1">
      <alignment horizontal="right"/>
    </xf>
    <xf numFmtId="167" fontId="146" fillId="70" borderId="1" xfId="0" applyNumberFormat="1" applyFont="1" applyFill="1" applyBorder="1" applyAlignment="1">
      <alignment horizontal="right"/>
    </xf>
    <xf numFmtId="167" fontId="9" fillId="70" borderId="1" xfId="0" applyNumberFormat="1" applyFont="1" applyFill="1" applyBorder="1" applyAlignment="1">
      <alignment/>
    </xf>
    <xf numFmtId="0" fontId="8" fillId="70" borderId="0" xfId="0" applyFont="1" applyFill="1" applyAlignment="1">
      <alignment/>
    </xf>
    <xf numFmtId="0" fontId="8" fillId="70" borderId="1" xfId="0" applyFont="1" applyFill="1" applyBorder="1" applyAlignment="1">
      <alignment horizontal="left" vertical="center"/>
    </xf>
    <xf numFmtId="0" fontId="8" fillId="70" borderId="1" xfId="0" applyFont="1" applyFill="1" applyBorder="1" applyAlignment="1">
      <alignment horizontal="center" vertical="center"/>
    </xf>
    <xf numFmtId="0" fontId="7" fillId="0" borderId="0" xfId="0" applyFont="1" applyAlignment="1">
      <alignment/>
    </xf>
    <xf numFmtId="1" fontId="8" fillId="0" borderId="1" xfId="0" applyNumberFormat="1" applyFont="1" applyFill="1" applyBorder="1" applyAlignment="1">
      <alignment horizontal="right"/>
    </xf>
    <xf numFmtId="2" fontId="9" fillId="0" borderId="1" xfId="0" applyNumberFormat="1" applyFont="1" applyFill="1" applyBorder="1" applyAlignment="1">
      <alignment horizontal="right"/>
    </xf>
    <xf numFmtId="2" fontId="8" fillId="0" borderId="1" xfId="0" applyNumberFormat="1" applyFont="1" applyFill="1" applyBorder="1" applyAlignment="1">
      <alignment horizontal="right"/>
    </xf>
    <xf numFmtId="10" fontId="9" fillId="70" borderId="1" xfId="0" applyNumberFormat="1" applyFont="1" applyFill="1" applyBorder="1" applyAlignment="1">
      <alignment horizontal="right"/>
    </xf>
    <xf numFmtId="3" fontId="9"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9" fontId="8" fillId="0" borderId="1" xfId="0" applyNumberFormat="1" applyFont="1" applyBorder="1" applyAlignment="1">
      <alignment horizontal="center" vertical="center"/>
    </xf>
    <xf numFmtId="0" fontId="7" fillId="70" borderId="0" xfId="0" applyFont="1" applyFill="1" applyAlignment="1">
      <alignment horizontal="center"/>
    </xf>
    <xf numFmtId="0" fontId="7" fillId="70" borderId="29" xfId="0" applyFont="1" applyFill="1" applyBorder="1" applyAlignment="1">
      <alignment/>
    </xf>
    <xf numFmtId="0" fontId="7" fillId="70" borderId="58" xfId="0" applyFont="1" applyFill="1" applyBorder="1" applyAlignment="1">
      <alignment/>
    </xf>
    <xf numFmtId="0" fontId="8" fillId="70" borderId="1" xfId="1439" applyFont="1" applyFill="1" applyBorder="1" applyAlignment="1">
      <alignment horizontal="center" vertical="center" wrapText="1"/>
      <protection/>
    </xf>
    <xf numFmtId="0" fontId="8" fillId="70" borderId="13" xfId="1439" applyFont="1" applyFill="1" applyBorder="1" applyAlignment="1">
      <alignment vertical="center" wrapText="1"/>
      <protection/>
    </xf>
    <xf numFmtId="0" fontId="8" fillId="70" borderId="1" xfId="1439" applyFont="1" applyFill="1" applyBorder="1" applyAlignment="1">
      <alignment vertical="center" wrapText="1"/>
      <protection/>
    </xf>
    <xf numFmtId="0" fontId="8" fillId="70" borderId="12" xfId="1439" applyFont="1" applyFill="1" applyBorder="1" applyAlignment="1">
      <alignment vertical="center" wrapText="1"/>
      <protection/>
    </xf>
    <xf numFmtId="164" fontId="8" fillId="70" borderId="1" xfId="0" applyNumberFormat="1" applyFont="1" applyFill="1" applyBorder="1" applyAlignment="1">
      <alignment horizontal="right"/>
    </xf>
    <xf numFmtId="164" fontId="8" fillId="70" borderId="1" xfId="1127" applyNumberFormat="1" applyFont="1" applyFill="1" applyBorder="1" applyAlignment="1">
      <alignment horizontal="right"/>
    </xf>
    <xf numFmtId="168" fontId="9" fillId="70" borderId="1" xfId="0" applyNumberFormat="1" applyFont="1" applyFill="1" applyBorder="1" applyAlignment="1">
      <alignment horizontal="right"/>
    </xf>
    <xf numFmtId="1" fontId="8" fillId="70" borderId="1" xfId="0" applyNumberFormat="1" applyFont="1" applyFill="1" applyBorder="1" applyAlignment="1">
      <alignment horizontal="right"/>
    </xf>
    <xf numFmtId="168" fontId="8" fillId="70" borderId="1" xfId="0" applyNumberFormat="1" applyFont="1" applyFill="1" applyBorder="1" applyAlignment="1">
      <alignment/>
    </xf>
    <xf numFmtId="168" fontId="8" fillId="70" borderId="1" xfId="0" applyNumberFormat="1" applyFont="1" applyFill="1" applyBorder="1" applyAlignment="1">
      <alignment horizontal="right"/>
    </xf>
    <xf numFmtId="0" fontId="205" fillId="0" borderId="1" xfId="0" applyFont="1" applyBorder="1" applyAlignment="1">
      <alignment wrapText="1"/>
    </xf>
    <xf numFmtId="0" fontId="9" fillId="0" borderId="0" xfId="0" applyFont="1" applyAlignment="1">
      <alignment/>
    </xf>
    <xf numFmtId="3" fontId="8" fillId="0" borderId="1" xfId="0" applyNumberFormat="1" applyFont="1" applyBorder="1" applyAlignment="1">
      <alignment horizontal="right"/>
    </xf>
    <xf numFmtId="10" fontId="8" fillId="0" borderId="1" xfId="0" applyNumberFormat="1" applyFont="1" applyBorder="1" applyAlignment="1">
      <alignment horizontal="right"/>
    </xf>
    <xf numFmtId="0" fontId="23" fillId="0" borderId="1" xfId="0" applyFont="1" applyBorder="1" applyAlignment="1" quotePrefix="1">
      <alignment horizontal="center"/>
    </xf>
    <xf numFmtId="0" fontId="23" fillId="0" borderId="1" xfId="0" applyFont="1" applyBorder="1" applyAlignment="1">
      <alignment/>
    </xf>
    <xf numFmtId="9" fontId="23" fillId="0" borderId="1" xfId="0" applyNumberFormat="1" applyFont="1" applyBorder="1" applyAlignment="1">
      <alignment horizontal="right"/>
    </xf>
    <xf numFmtId="0" fontId="9" fillId="70" borderId="1" xfId="0" applyFont="1" applyFill="1" applyBorder="1" applyAlignment="1">
      <alignment horizontal="center"/>
    </xf>
    <xf numFmtId="9" fontId="9" fillId="70" borderId="1" xfId="0" applyNumberFormat="1" applyFont="1" applyFill="1" applyBorder="1" applyAlignment="1">
      <alignment horizontal="center"/>
    </xf>
    <xf numFmtId="9" fontId="8" fillId="70" borderId="1" xfId="0" applyNumberFormat="1" applyFont="1" applyFill="1" applyBorder="1" applyAlignment="1">
      <alignment horizontal="center"/>
    </xf>
    <xf numFmtId="0" fontId="8" fillId="70" borderId="1" xfId="0" applyNumberFormat="1" applyFont="1" applyFill="1" applyBorder="1" applyAlignment="1">
      <alignment horizontal="center"/>
    </xf>
    <xf numFmtId="0" fontId="8" fillId="58" borderId="29" xfId="0" applyFont="1" applyFill="1" applyBorder="1" applyAlignment="1">
      <alignment vertical="center" wrapText="1"/>
    </xf>
    <xf numFmtId="3" fontId="9" fillId="0" borderId="1" xfId="0" applyNumberFormat="1" applyFont="1" applyBorder="1" applyAlignment="1">
      <alignment horizontal="right"/>
    </xf>
    <xf numFmtId="10" fontId="9" fillId="0" borderId="1" xfId="0" applyNumberFormat="1" applyFont="1" applyBorder="1" applyAlignment="1">
      <alignment horizontal="right"/>
    </xf>
    <xf numFmtId="0" fontId="8" fillId="0" borderId="1" xfId="0" applyNumberFormat="1" applyFont="1" applyBorder="1" applyAlignment="1">
      <alignment horizontal="right"/>
    </xf>
    <xf numFmtId="0" fontId="8" fillId="0" borderId="1" xfId="0" applyNumberFormat="1" applyFont="1" applyBorder="1" applyAlignment="1">
      <alignment/>
    </xf>
    <xf numFmtId="283" fontId="9" fillId="70" borderId="1" xfId="0" applyNumberFormat="1" applyFont="1" applyFill="1" applyBorder="1" applyAlignment="1">
      <alignment horizontal="right"/>
    </xf>
    <xf numFmtId="283" fontId="8" fillId="70" borderId="1" xfId="0" applyNumberFormat="1" applyFont="1" applyFill="1" applyBorder="1" applyAlignment="1">
      <alignment horizontal="right"/>
    </xf>
    <xf numFmtId="2" fontId="9" fillId="70" borderId="1" xfId="0" applyNumberFormat="1" applyFont="1" applyFill="1" applyBorder="1" applyAlignment="1">
      <alignment horizontal="right"/>
    </xf>
    <xf numFmtId="10" fontId="8" fillId="70" borderId="1" xfId="0" applyNumberFormat="1" applyFont="1" applyFill="1" applyBorder="1" applyAlignment="1">
      <alignment horizontal="right"/>
    </xf>
    <xf numFmtId="0" fontId="13" fillId="70" borderId="1" xfId="0" applyFont="1" applyFill="1" applyBorder="1" applyAlignment="1" quotePrefix="1">
      <alignment horizontal="center"/>
    </xf>
    <xf numFmtId="0" fontId="13" fillId="70" borderId="1" xfId="0" applyFont="1" applyFill="1" applyBorder="1" applyAlignment="1">
      <alignment/>
    </xf>
    <xf numFmtId="9" fontId="13" fillId="70" borderId="1" xfId="0" applyNumberFormat="1" applyFont="1" applyFill="1" applyBorder="1" applyAlignment="1">
      <alignment horizontal="right"/>
    </xf>
    <xf numFmtId="0" fontId="7" fillId="58" borderId="1" xfId="0" applyFont="1" applyFill="1" applyBorder="1" applyAlignment="1">
      <alignment vertical="center" wrapText="1"/>
    </xf>
    <xf numFmtId="0" fontId="7" fillId="58" borderId="0" xfId="0" applyFont="1" applyFill="1" applyAlignment="1">
      <alignment vertical="center" wrapText="1"/>
    </xf>
    <xf numFmtId="0" fontId="7" fillId="58" borderId="1" xfId="0" applyFont="1" applyFill="1" applyBorder="1" applyAlignment="1">
      <alignment horizontal="right" vertical="center" wrapText="1"/>
    </xf>
    <xf numFmtId="0" fontId="9" fillId="58" borderId="1" xfId="0" applyFont="1" applyFill="1" applyBorder="1" applyAlignment="1" quotePrefix="1">
      <alignment horizontal="center" vertical="center" wrapText="1"/>
    </xf>
    <xf numFmtId="0" fontId="9" fillId="58" borderId="1" xfId="0" applyFont="1" applyFill="1" applyBorder="1" applyAlignment="1">
      <alignment vertical="center" wrapText="1"/>
    </xf>
    <xf numFmtId="9" fontId="7" fillId="58" borderId="1" xfId="1461" applyNumberFormat="1" applyFont="1" applyFill="1" applyBorder="1" applyAlignment="1">
      <alignment horizontal="center" vertical="center" wrapText="1"/>
    </xf>
    <xf numFmtId="166" fontId="9" fillId="70" borderId="1" xfId="0" applyNumberFormat="1" applyFont="1" applyFill="1" applyBorder="1" applyAlignment="1">
      <alignment horizontal="right"/>
    </xf>
    <xf numFmtId="0" fontId="7" fillId="58" borderId="1" xfId="0" applyFont="1" applyFill="1" applyBorder="1" applyAlignment="1">
      <alignment horizontal="center" wrapText="1"/>
    </xf>
    <xf numFmtId="0" fontId="7" fillId="58" borderId="1" xfId="0" applyNumberFormat="1" applyFont="1" applyFill="1" applyBorder="1" applyAlignment="1">
      <alignment wrapText="1"/>
    </xf>
    <xf numFmtId="0" fontId="7" fillId="58" borderId="1" xfId="0" applyFont="1" applyFill="1" applyBorder="1" applyAlignment="1">
      <alignment wrapText="1"/>
    </xf>
    <xf numFmtId="0" fontId="7" fillId="58" borderId="1" xfId="0" applyFont="1" applyFill="1" applyBorder="1" applyAlignment="1">
      <alignment horizontal="center"/>
    </xf>
    <xf numFmtId="0" fontId="7" fillId="58" borderId="1" xfId="0" applyFont="1" applyFill="1" applyBorder="1" applyAlignment="1">
      <alignment/>
    </xf>
    <xf numFmtId="0" fontId="7" fillId="58" borderId="0" xfId="0" applyFont="1" applyFill="1" applyAlignment="1">
      <alignment/>
    </xf>
    <xf numFmtId="0" fontId="8" fillId="58" borderId="1" xfId="0" applyFont="1" applyFill="1" applyBorder="1" applyAlignment="1" quotePrefix="1">
      <alignment horizontal="center" vertical="center"/>
    </xf>
    <xf numFmtId="0" fontId="8" fillId="58" borderId="1" xfId="0" applyFont="1" applyFill="1" applyBorder="1" applyAlignment="1">
      <alignment vertical="center"/>
    </xf>
    <xf numFmtId="0" fontId="7" fillId="58" borderId="1" xfId="0" applyFont="1" applyFill="1" applyBorder="1" applyAlignment="1">
      <alignment horizontal="center" vertical="center"/>
    </xf>
    <xf numFmtId="0" fontId="7" fillId="58" borderId="1" xfId="0" applyFont="1" applyFill="1" applyBorder="1" applyAlignment="1">
      <alignment vertical="center"/>
    </xf>
    <xf numFmtId="0" fontId="7" fillId="58" borderId="1" xfId="0" applyFont="1" applyFill="1" applyBorder="1" applyAlignment="1">
      <alignment horizontal="right"/>
    </xf>
    <xf numFmtId="0" fontId="9" fillId="58" borderId="1" xfId="0" applyFont="1" applyFill="1" applyBorder="1" applyAlignment="1" quotePrefix="1">
      <alignment horizontal="center"/>
    </xf>
    <xf numFmtId="0" fontId="9" fillId="58" borderId="1" xfId="0" applyFont="1" applyFill="1" applyBorder="1" applyAlignment="1">
      <alignment/>
    </xf>
    <xf numFmtId="0" fontId="9" fillId="58" borderId="1" xfId="0" applyFont="1" applyFill="1" applyBorder="1" applyAlignment="1">
      <alignment horizontal="right"/>
    </xf>
    <xf numFmtId="0" fontId="8" fillId="58" borderId="1" xfId="0" applyFont="1" applyFill="1" applyBorder="1" applyAlignment="1">
      <alignment horizontal="center"/>
    </xf>
    <xf numFmtId="0" fontId="8" fillId="58" borderId="1" xfId="0" applyFont="1" applyFill="1" applyBorder="1" applyAlignment="1">
      <alignment/>
    </xf>
    <xf numFmtId="0" fontId="8" fillId="58" borderId="1" xfId="0" applyFont="1" applyFill="1" applyBorder="1" applyAlignment="1">
      <alignment horizontal="right"/>
    </xf>
    <xf numFmtId="0" fontId="8" fillId="58" borderId="1" xfId="0" applyFont="1" applyFill="1" applyBorder="1" applyAlignment="1" quotePrefix="1">
      <alignment horizontal="center"/>
    </xf>
    <xf numFmtId="9" fontId="8" fillId="58" borderId="1" xfId="0" applyNumberFormat="1" applyFont="1" applyFill="1" applyBorder="1" applyAlignment="1">
      <alignment horizontal="right"/>
    </xf>
    <xf numFmtId="9" fontId="8" fillId="58" borderId="1" xfId="0" applyNumberFormat="1" applyFont="1" applyFill="1" applyBorder="1" applyAlignment="1">
      <alignment horizontal="center"/>
    </xf>
    <xf numFmtId="3" fontId="9" fillId="70" borderId="1" xfId="0" applyNumberFormat="1" applyFont="1" applyFill="1" applyBorder="1" applyAlignment="1">
      <alignment horizontal="right"/>
    </xf>
    <xf numFmtId="0" fontId="8" fillId="58" borderId="29" xfId="0" applyFont="1" applyFill="1" applyBorder="1" applyAlignment="1">
      <alignment horizontal="right" vertical="center" wrapText="1"/>
    </xf>
    <xf numFmtId="168" fontId="9" fillId="58" borderId="1" xfId="0" applyNumberFormat="1" applyFont="1" applyFill="1" applyBorder="1" applyAlignment="1">
      <alignment horizontal="right"/>
    </xf>
    <xf numFmtId="168" fontId="8" fillId="58" borderId="1" xfId="0" applyNumberFormat="1" applyFont="1" applyFill="1" applyBorder="1" applyAlignment="1">
      <alignment horizontal="right"/>
    </xf>
    <xf numFmtId="0" fontId="8" fillId="58" borderId="1" xfId="0" applyFont="1" applyFill="1" applyBorder="1" applyAlignment="1">
      <alignment horizontal="right" vertical="center" wrapText="1"/>
    </xf>
    <xf numFmtId="0" fontId="206" fillId="70" borderId="1" xfId="0" applyFont="1" applyFill="1" applyBorder="1" applyAlignment="1">
      <alignment/>
    </xf>
    <xf numFmtId="9" fontId="7" fillId="70" borderId="1" xfId="0" applyNumberFormat="1" applyFont="1" applyFill="1" applyBorder="1" applyAlignment="1">
      <alignment horizontal="right"/>
    </xf>
    <xf numFmtId="0" fontId="207" fillId="70" borderId="1" xfId="0" applyFont="1" applyFill="1" applyBorder="1" applyAlignment="1">
      <alignment/>
    </xf>
    <xf numFmtId="166" fontId="8" fillId="70" borderId="1" xfId="0" applyNumberFormat="1" applyFont="1" applyFill="1" applyBorder="1" applyAlignment="1">
      <alignment horizontal="right"/>
    </xf>
    <xf numFmtId="49" fontId="8" fillId="70" borderId="1" xfId="0" applyNumberFormat="1" applyFont="1" applyFill="1" applyBorder="1" applyAlignment="1">
      <alignment horizontal="right"/>
    </xf>
    <xf numFmtId="9" fontId="8" fillId="70" borderId="1" xfId="0" applyNumberFormat="1" applyFont="1" applyFill="1" applyBorder="1" applyAlignment="1">
      <alignment horizontal="left" wrapText="1"/>
    </xf>
    <xf numFmtId="1" fontId="8" fillId="70" borderId="1" xfId="0" applyNumberFormat="1" applyFont="1" applyFill="1" applyBorder="1" applyAlignment="1">
      <alignment/>
    </xf>
    <xf numFmtId="0" fontId="8" fillId="58" borderId="1" xfId="0" applyFont="1" applyFill="1" applyBorder="1" applyAlignment="1">
      <alignment/>
    </xf>
    <xf numFmtId="9" fontId="7" fillId="58" borderId="1" xfId="0" applyNumberFormat="1" applyFont="1" applyFill="1" applyBorder="1" applyAlignment="1">
      <alignment horizontal="right"/>
    </xf>
    <xf numFmtId="9" fontId="8" fillId="58" borderId="1" xfId="0" applyNumberFormat="1" applyFont="1" applyFill="1" applyBorder="1" applyAlignment="1">
      <alignment/>
    </xf>
    <xf numFmtId="3" fontId="9" fillId="70" borderId="1" xfId="0" applyNumberFormat="1" applyFont="1" applyFill="1" applyBorder="1" applyAlignment="1">
      <alignment horizontal="center"/>
    </xf>
    <xf numFmtId="4" fontId="7" fillId="70" borderId="1" xfId="0" applyNumberFormat="1" applyFont="1" applyFill="1" applyBorder="1" applyAlignment="1">
      <alignment horizontal="center"/>
    </xf>
    <xf numFmtId="3" fontId="8" fillId="70" borderId="1" xfId="0" applyNumberFormat="1" applyFont="1" applyFill="1" applyBorder="1" applyAlignment="1">
      <alignment horizontal="center"/>
    </xf>
    <xf numFmtId="9" fontId="9" fillId="58" borderId="1" xfId="0" applyNumberFormat="1" applyFont="1" applyFill="1" applyBorder="1" applyAlignment="1">
      <alignment horizontal="right"/>
    </xf>
    <xf numFmtId="1" fontId="8" fillId="58" borderId="1" xfId="0" applyNumberFormat="1" applyFont="1" applyFill="1" applyBorder="1" applyAlignment="1">
      <alignment horizontal="center"/>
    </xf>
    <xf numFmtId="168" fontId="8" fillId="58" borderId="1" xfId="0" applyNumberFormat="1" applyFont="1" applyFill="1" applyBorder="1" applyAlignment="1">
      <alignment horizontal="center"/>
    </xf>
    <xf numFmtId="0" fontId="8" fillId="58" borderId="1" xfId="0" applyFont="1" applyFill="1" applyBorder="1" applyAlignment="1" quotePrefix="1">
      <alignment horizontal="center" vertical="top"/>
    </xf>
    <xf numFmtId="0" fontId="8" fillId="58" borderId="1" xfId="0" applyFont="1" applyFill="1" applyBorder="1" applyAlignment="1">
      <alignment horizontal="left" wrapText="1"/>
    </xf>
    <xf numFmtId="0" fontId="8" fillId="70" borderId="1" xfId="0" applyFont="1" applyFill="1" applyBorder="1" applyAlignment="1">
      <alignment horizontal="right" vertical="center"/>
    </xf>
    <xf numFmtId="16" fontId="8" fillId="70" borderId="1" xfId="0" applyNumberFormat="1" applyFont="1" applyFill="1" applyBorder="1" applyAlignment="1" quotePrefix="1">
      <alignment horizontal="right" vertical="center"/>
    </xf>
    <xf numFmtId="0" fontId="8" fillId="70" borderId="1" xfId="0" applyFont="1" applyFill="1" applyBorder="1" applyAlignment="1" quotePrefix="1">
      <alignment horizontal="right" vertical="center"/>
    </xf>
    <xf numFmtId="0" fontId="8" fillId="58" borderId="29" xfId="0" applyFont="1" applyFill="1" applyBorder="1" applyAlignment="1">
      <alignment horizontal="center" vertical="center" wrapText="1"/>
    </xf>
    <xf numFmtId="16" fontId="8" fillId="58" borderId="1" xfId="0" applyNumberFormat="1" applyFont="1" applyFill="1" applyBorder="1" applyAlignment="1">
      <alignment horizontal="right"/>
    </xf>
    <xf numFmtId="4" fontId="9" fillId="0" borderId="1" xfId="0" applyNumberFormat="1" applyFont="1" applyBorder="1" applyAlignment="1">
      <alignment horizontal="right"/>
    </xf>
    <xf numFmtId="4" fontId="8" fillId="0" borderId="1" xfId="0" applyNumberFormat="1" applyFont="1" applyBorder="1" applyAlignment="1">
      <alignment horizontal="right"/>
    </xf>
    <xf numFmtId="9" fontId="8" fillId="0" borderId="1" xfId="0" applyNumberFormat="1" applyFont="1" applyBorder="1" applyAlignment="1">
      <alignment horizontal="right" vertical="center"/>
    </xf>
    <xf numFmtId="9" fontId="8" fillId="0" borderId="1" xfId="0" applyNumberFormat="1" applyFont="1" applyBorder="1" applyAlignment="1">
      <alignment horizontal="left" vertical="center" wrapText="1"/>
    </xf>
    <xf numFmtId="9" fontId="8" fillId="0" borderId="1" xfId="0" applyNumberFormat="1" applyFont="1" applyBorder="1" applyAlignment="1">
      <alignment horizontal="center" vertical="center" wrapText="1"/>
    </xf>
    <xf numFmtId="0" fontId="10" fillId="58" borderId="1" xfId="1439" applyFont="1" applyFill="1" applyBorder="1" applyAlignment="1">
      <alignment horizontal="center" vertical="top" wrapText="1"/>
      <protection/>
    </xf>
    <xf numFmtId="0" fontId="10" fillId="58" borderId="1" xfId="0" applyFont="1" applyFill="1" applyBorder="1" applyAlignment="1">
      <alignment horizontal="center" vertical="top" wrapText="1"/>
    </xf>
    <xf numFmtId="0" fontId="10" fillId="70" borderId="1" xfId="1439" applyFont="1" applyFill="1" applyBorder="1" applyAlignment="1">
      <alignment horizontal="center" vertical="center" wrapText="1"/>
      <protection/>
    </xf>
    <xf numFmtId="0" fontId="10" fillId="70" borderId="1" xfId="1439" applyFont="1" applyFill="1" applyBorder="1" applyAlignment="1">
      <alignment horizontal="center" vertical="top" wrapText="1"/>
      <protection/>
    </xf>
    <xf numFmtId="0" fontId="10" fillId="70" borderId="1" xfId="0" applyFont="1" applyFill="1" applyBorder="1" applyAlignment="1">
      <alignment horizontal="center" vertical="top" wrapText="1"/>
    </xf>
    <xf numFmtId="0" fontId="10" fillId="70" borderId="1" xfId="0" applyNumberFormat="1" applyFont="1" applyFill="1" applyBorder="1" applyAlignment="1">
      <alignment horizontal="center" vertical="top" wrapText="1"/>
    </xf>
    <xf numFmtId="0" fontId="10" fillId="70" borderId="1" xfId="1439" applyFont="1" applyFill="1" applyBorder="1" applyAlignment="1">
      <alignment vertical="top" wrapText="1"/>
      <protection/>
    </xf>
    <xf numFmtId="0" fontId="10" fillId="70" borderId="1" xfId="0" applyFont="1" applyFill="1" applyBorder="1" applyAlignment="1">
      <alignment horizontal="center" wrapText="1"/>
    </xf>
    <xf numFmtId="0" fontId="10" fillId="0" borderId="1" xfId="0" applyFont="1" applyFill="1" applyBorder="1" applyAlignment="1">
      <alignment vertical="top" wrapText="1"/>
    </xf>
    <xf numFmtId="0" fontId="10" fillId="58" borderId="1" xfId="0" applyFont="1" applyFill="1" applyBorder="1" applyAlignment="1">
      <alignment horizontal="center" vertical="top"/>
    </xf>
    <xf numFmtId="164" fontId="10" fillId="58" borderId="1" xfId="1127" applyNumberFormat="1" applyFont="1" applyFill="1" applyBorder="1" applyAlignment="1">
      <alignment horizontal="center" vertical="center" wrapText="1"/>
    </xf>
    <xf numFmtId="0" fontId="10" fillId="70" borderId="1" xfId="0" applyFont="1" applyFill="1" applyBorder="1" applyAlignment="1">
      <alignment horizontal="center" vertical="center"/>
    </xf>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9" fillId="58" borderId="24" xfId="0" applyFont="1" applyFill="1" applyBorder="1" applyAlignment="1">
      <alignment horizontal="center" vertical="center"/>
    </xf>
    <xf numFmtId="0" fontId="9" fillId="58" borderId="58" xfId="0" applyFont="1" applyFill="1" applyBorder="1" applyAlignment="1">
      <alignment horizontal="center" vertical="center"/>
    </xf>
    <xf numFmtId="0" fontId="7" fillId="58" borderId="29" xfId="0" applyFont="1" applyFill="1" applyBorder="1" applyAlignment="1">
      <alignment horizontal="center"/>
    </xf>
    <xf numFmtId="0" fontId="7" fillId="58" borderId="24" xfId="0" applyFont="1" applyFill="1" applyBorder="1" applyAlignment="1">
      <alignment horizontal="center"/>
    </xf>
    <xf numFmtId="0" fontId="7" fillId="58" borderId="58" xfId="0" applyFont="1" applyFill="1" applyBorder="1" applyAlignment="1">
      <alignment horizontal="center"/>
    </xf>
    <xf numFmtId="0" fontId="9" fillId="70" borderId="24" xfId="0" applyFont="1" applyFill="1" applyBorder="1" applyAlignment="1">
      <alignment horizontal="center" vertical="center"/>
    </xf>
    <xf numFmtId="0" fontId="9" fillId="70" borderId="58" xfId="0" applyFont="1" applyFill="1" applyBorder="1" applyAlignment="1">
      <alignment horizontal="center" vertical="center"/>
    </xf>
    <xf numFmtId="0" fontId="9" fillId="0" borderId="24" xfId="0" applyFont="1" applyBorder="1" applyAlignment="1">
      <alignment horizontal="center" vertical="center"/>
    </xf>
    <xf numFmtId="0" fontId="9" fillId="0" borderId="58" xfId="0" applyFont="1" applyBorder="1" applyAlignment="1">
      <alignment horizontal="center" vertical="center"/>
    </xf>
    <xf numFmtId="0" fontId="8" fillId="0" borderId="13"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2" xfId="0" applyFont="1" applyBorder="1" applyAlignment="1">
      <alignment horizontal="center" vertical="center" wrapText="1"/>
    </xf>
    <xf numFmtId="0" fontId="9" fillId="58" borderId="24" xfId="0" applyFont="1" applyFill="1" applyBorder="1" applyAlignment="1">
      <alignment horizontal="center" vertical="center" wrapText="1"/>
    </xf>
    <xf numFmtId="0" fontId="9" fillId="58" borderId="58" xfId="0" applyFont="1" applyFill="1" applyBorder="1" applyAlignment="1">
      <alignment horizontal="center" vertical="center" wrapText="1"/>
    </xf>
    <xf numFmtId="9" fontId="8" fillId="58" borderId="13" xfId="0" applyNumberFormat="1" applyFont="1" applyFill="1" applyBorder="1" applyAlignment="1">
      <alignment horizontal="center" wrapText="1"/>
    </xf>
    <xf numFmtId="9" fontId="8" fillId="58" borderId="12" xfId="0" applyNumberFormat="1" applyFont="1" applyFill="1" applyBorder="1" applyAlignment="1">
      <alignment horizontal="center" wrapText="1"/>
    </xf>
    <xf numFmtId="0" fontId="7" fillId="0" borderId="29" xfId="0" applyFont="1" applyBorder="1" applyAlignment="1">
      <alignment horizontal="center"/>
    </xf>
    <xf numFmtId="0" fontId="7" fillId="0" borderId="24" xfId="0" applyFont="1" applyBorder="1" applyAlignment="1">
      <alignment horizontal="center"/>
    </xf>
    <xf numFmtId="0" fontId="7" fillId="0" borderId="58" xfId="0" applyFont="1" applyBorder="1" applyAlignment="1">
      <alignment horizontal="center"/>
    </xf>
    <xf numFmtId="0" fontId="4" fillId="0" borderId="0" xfId="0" applyFont="1" applyAlignment="1">
      <alignment horizontal="center" wrapText="1"/>
    </xf>
    <xf numFmtId="0" fontId="9" fillId="0" borderId="24" xfId="1421" applyFont="1" applyBorder="1" applyAlignment="1">
      <alignment horizontal="center" vertical="center"/>
      <protection/>
    </xf>
    <xf numFmtId="0" fontId="9" fillId="0" borderId="58" xfId="1421" applyFont="1" applyBorder="1" applyAlignment="1">
      <alignment horizontal="center" vertical="center"/>
      <protection/>
    </xf>
    <xf numFmtId="0" fontId="8" fillId="70" borderId="13" xfId="0" applyFont="1" applyFill="1" applyBorder="1" applyAlignment="1">
      <alignment horizontal="center" vertical="center" wrapText="1"/>
    </xf>
    <xf numFmtId="0" fontId="8" fillId="70" borderId="38" xfId="0" applyFont="1" applyFill="1" applyBorder="1" applyAlignment="1">
      <alignment horizontal="center" vertical="center"/>
    </xf>
    <xf numFmtId="0" fontId="8" fillId="70" borderId="12" xfId="0" applyFont="1" applyFill="1" applyBorder="1" applyAlignment="1">
      <alignment horizontal="center" vertical="center"/>
    </xf>
    <xf numFmtId="0" fontId="8" fillId="70" borderId="38" xfId="0" applyFont="1" applyFill="1" applyBorder="1" applyAlignment="1" quotePrefix="1">
      <alignment horizontal="center" vertical="center" wrapText="1"/>
    </xf>
    <xf numFmtId="0" fontId="8" fillId="70" borderId="12" xfId="0" applyFont="1" applyFill="1" applyBorder="1" applyAlignment="1" quotePrefix="1">
      <alignment horizontal="center" vertical="center" wrapText="1"/>
    </xf>
    <xf numFmtId="0" fontId="8" fillId="70" borderId="38" xfId="0" applyFont="1" applyFill="1" applyBorder="1" applyAlignment="1">
      <alignment horizontal="center" vertical="center" wrapText="1"/>
    </xf>
    <xf numFmtId="0" fontId="8" fillId="70" borderId="12" xfId="0" applyFont="1" applyFill="1" applyBorder="1" applyAlignment="1">
      <alignment horizontal="center" vertical="center" wrapText="1"/>
    </xf>
    <xf numFmtId="0" fontId="9" fillId="0" borderId="24" xfId="1438" applyFont="1" applyBorder="1" applyAlignment="1">
      <alignment horizontal="center" vertical="center"/>
      <protection/>
    </xf>
    <xf numFmtId="0" fontId="9" fillId="0" borderId="58" xfId="1438" applyFont="1" applyBorder="1" applyAlignment="1">
      <alignment horizontal="center" vertical="center"/>
      <protection/>
    </xf>
    <xf numFmtId="0" fontId="9" fillId="70" borderId="1" xfId="0" applyFont="1" applyFill="1" applyBorder="1" applyAlignment="1">
      <alignment horizontal="center"/>
    </xf>
    <xf numFmtId="0" fontId="8" fillId="70" borderId="29" xfId="0" applyFont="1" applyFill="1" applyBorder="1" applyAlignment="1">
      <alignment horizontal="center"/>
    </xf>
    <xf numFmtId="0" fontId="8" fillId="70" borderId="24" xfId="0" applyFont="1" applyFill="1" applyBorder="1" applyAlignment="1">
      <alignment horizontal="center"/>
    </xf>
    <xf numFmtId="0" fontId="8" fillId="70" borderId="58" xfId="0" applyFont="1" applyFill="1" applyBorder="1" applyAlignment="1">
      <alignment horizontal="center"/>
    </xf>
    <xf numFmtId="0" fontId="8" fillId="0" borderId="13" xfId="0" applyFont="1" applyBorder="1" applyAlignment="1">
      <alignment horizontal="left" vertical="center" wrapText="1"/>
    </xf>
    <xf numFmtId="0" fontId="8" fillId="0" borderId="38" xfId="0" applyFont="1" applyBorder="1" applyAlignment="1">
      <alignment horizontal="left" vertical="center"/>
    </xf>
    <xf numFmtId="0" fontId="8" fillId="0" borderId="12" xfId="0" applyFont="1" applyBorder="1" applyAlignment="1">
      <alignment horizontal="left" vertical="center"/>
    </xf>
    <xf numFmtId="0" fontId="9" fillId="70" borderId="1" xfId="0" applyFont="1" applyFill="1" applyBorder="1" applyAlignment="1">
      <alignment horizontal="center" vertical="center"/>
    </xf>
    <xf numFmtId="164" fontId="11" fillId="58" borderId="13" xfId="1127" applyNumberFormat="1" applyFont="1" applyFill="1" applyBorder="1" applyAlignment="1">
      <alignment horizontal="center" vertical="top" wrapText="1"/>
    </xf>
    <xf numFmtId="0" fontId="0" fillId="0" borderId="38" xfId="0" applyBorder="1" applyAlignment="1">
      <alignment horizontal="center" vertical="top" wrapText="1"/>
    </xf>
    <xf numFmtId="0" fontId="10" fillId="70" borderId="1" xfId="1439" applyFont="1" applyFill="1" applyBorder="1" applyAlignment="1">
      <alignment horizontal="center" vertical="top" wrapText="1"/>
      <protection/>
    </xf>
    <xf numFmtId="0" fontId="10" fillId="58" borderId="1" xfId="1439" applyFont="1" applyFill="1" applyBorder="1" applyAlignment="1">
      <alignment horizontal="center" vertical="top" wrapText="1"/>
      <protection/>
    </xf>
    <xf numFmtId="0" fontId="10" fillId="58" borderId="1" xfId="0" applyFont="1" applyFill="1" applyBorder="1" applyAlignment="1">
      <alignment horizontal="center" vertical="top" wrapText="1"/>
    </xf>
    <xf numFmtId="0" fontId="11" fillId="70" borderId="1" xfId="0" applyFont="1" applyFill="1" applyBorder="1" applyAlignment="1">
      <alignment horizontal="center" vertical="center" wrapText="1"/>
    </xf>
    <xf numFmtId="0" fontId="10" fillId="70" borderId="1" xfId="0" applyFont="1" applyFill="1" applyBorder="1" applyAlignment="1">
      <alignment horizontal="center" vertical="center" wrapText="1"/>
    </xf>
    <xf numFmtId="0" fontId="11" fillId="58" borderId="13" xfId="0" applyFont="1" applyFill="1" applyBorder="1" applyAlignment="1">
      <alignment horizontal="center" vertical="top" wrapText="1"/>
    </xf>
    <xf numFmtId="0" fontId="11" fillId="58" borderId="38" xfId="0" applyFont="1" applyFill="1" applyBorder="1" applyAlignment="1">
      <alignment horizontal="center" vertical="top" wrapText="1"/>
    </xf>
    <xf numFmtId="0" fontId="11" fillId="58" borderId="12" xfId="0" applyFont="1" applyFill="1" applyBorder="1" applyAlignment="1">
      <alignment horizontal="center" vertical="top" wrapText="1"/>
    </xf>
    <xf numFmtId="0" fontId="10" fillId="70" borderId="1" xfId="1440" applyFont="1" applyFill="1" applyBorder="1" applyAlignment="1">
      <alignment horizontal="center" vertical="top" wrapText="1"/>
      <protection/>
    </xf>
    <xf numFmtId="0" fontId="11" fillId="70" borderId="1" xfId="1439" applyFont="1" applyFill="1" applyBorder="1" applyAlignment="1">
      <alignment horizontal="center" vertical="top" wrapText="1"/>
      <protection/>
    </xf>
    <xf numFmtId="0" fontId="10" fillId="70" borderId="13" xfId="1439" applyFont="1" applyFill="1" applyBorder="1" applyAlignment="1">
      <alignment horizontal="center" vertical="center" wrapText="1"/>
      <protection/>
    </xf>
    <xf numFmtId="0" fontId="10" fillId="70" borderId="38" xfId="1439" applyFont="1" applyFill="1" applyBorder="1" applyAlignment="1">
      <alignment horizontal="center" vertical="center" wrapText="1"/>
      <protection/>
    </xf>
    <xf numFmtId="0" fontId="10" fillId="70" borderId="12" xfId="1439" applyFont="1" applyFill="1" applyBorder="1" applyAlignment="1">
      <alignment horizontal="center" vertical="center" wrapText="1"/>
      <protection/>
    </xf>
    <xf numFmtId="0" fontId="11" fillId="70" borderId="13" xfId="0" applyFont="1" applyFill="1" applyBorder="1" applyAlignment="1">
      <alignment horizontal="center" vertical="center" wrapText="1"/>
    </xf>
    <xf numFmtId="0" fontId="11" fillId="70" borderId="12" xfId="0" applyFont="1" applyFill="1" applyBorder="1" applyAlignment="1">
      <alignment horizontal="center" vertical="center" wrapText="1"/>
    </xf>
    <xf numFmtId="0" fontId="10" fillId="70" borderId="13" xfId="0" applyFont="1" applyFill="1" applyBorder="1" applyAlignment="1">
      <alignment horizontal="center" vertical="center" wrapText="1"/>
    </xf>
    <xf numFmtId="0" fontId="10" fillId="70" borderId="38" xfId="0" applyFont="1" applyFill="1" applyBorder="1" applyAlignment="1">
      <alignment horizontal="center" vertical="center" wrapText="1"/>
    </xf>
    <xf numFmtId="0" fontId="10" fillId="70" borderId="12" xfId="0" applyFont="1" applyFill="1" applyBorder="1" applyAlignment="1">
      <alignment horizontal="center" vertical="center" wrapText="1"/>
    </xf>
    <xf numFmtId="0" fontId="11" fillId="70" borderId="1" xfId="0" applyFont="1" applyFill="1" applyBorder="1" applyAlignment="1">
      <alignment horizontal="center" vertical="top" wrapText="1"/>
    </xf>
    <xf numFmtId="0" fontId="11" fillId="70" borderId="1" xfId="0" applyFont="1" applyFill="1" applyBorder="1" applyAlignment="1">
      <alignment horizontal="center" vertical="center"/>
    </xf>
    <xf numFmtId="0" fontId="10" fillId="70" borderId="1" xfId="0" applyFont="1" applyFill="1" applyBorder="1" applyAlignment="1">
      <alignment horizontal="center" vertical="top"/>
    </xf>
    <xf numFmtId="0" fontId="11" fillId="70" borderId="1" xfId="0" applyFont="1" applyFill="1" applyBorder="1" applyAlignment="1">
      <alignment horizontal="center" vertical="top"/>
    </xf>
    <xf numFmtId="0" fontId="10" fillId="70" borderId="13" xfId="0" applyFont="1" applyFill="1" applyBorder="1" applyAlignment="1">
      <alignment horizontal="center" vertical="top"/>
    </xf>
    <xf numFmtId="0" fontId="10" fillId="70" borderId="12" xfId="0" applyFont="1" applyFill="1" applyBorder="1" applyAlignment="1">
      <alignment horizontal="center" vertical="top"/>
    </xf>
    <xf numFmtId="0" fontId="10" fillId="70" borderId="13" xfId="0" applyFont="1" applyFill="1" applyBorder="1" applyAlignment="1">
      <alignment horizontal="center" vertical="top" wrapText="1"/>
    </xf>
    <xf numFmtId="0" fontId="10" fillId="70" borderId="38" xfId="0" applyFont="1" applyFill="1" applyBorder="1" applyAlignment="1">
      <alignment horizontal="center" vertical="top" wrapText="1"/>
    </xf>
    <xf numFmtId="0" fontId="10" fillId="70" borderId="1" xfId="0" applyFont="1" applyFill="1" applyBorder="1" applyAlignment="1">
      <alignment horizontal="center" vertical="top" wrapText="1"/>
    </xf>
    <xf numFmtId="0" fontId="10" fillId="58" borderId="13" xfId="1439" applyFont="1" applyFill="1" applyBorder="1" applyAlignment="1">
      <alignment horizontal="center" vertical="center" wrapText="1"/>
      <protection/>
    </xf>
    <xf numFmtId="0" fontId="10" fillId="58" borderId="38" xfId="1439" applyFont="1" applyFill="1" applyBorder="1" applyAlignment="1">
      <alignment horizontal="center" vertical="center" wrapText="1"/>
      <protection/>
    </xf>
    <xf numFmtId="0" fontId="10" fillId="58" borderId="13" xfId="1439" applyFont="1" applyFill="1" applyBorder="1" applyAlignment="1">
      <alignment horizontal="center" vertical="top" wrapText="1"/>
      <protection/>
    </xf>
    <xf numFmtId="0" fontId="10" fillId="58" borderId="38" xfId="1439" applyFont="1" applyFill="1" applyBorder="1" applyAlignment="1">
      <alignment horizontal="center" vertical="top" wrapText="1"/>
      <protection/>
    </xf>
    <xf numFmtId="0" fontId="10" fillId="58" borderId="12" xfId="1439" applyFont="1" applyFill="1" applyBorder="1" applyAlignment="1">
      <alignment horizontal="center" vertical="top" wrapText="1"/>
      <protection/>
    </xf>
    <xf numFmtId="0" fontId="11" fillId="58" borderId="13" xfId="0" applyFont="1" applyFill="1" applyBorder="1" applyAlignment="1">
      <alignment horizontal="center" vertical="center" wrapText="1"/>
    </xf>
    <xf numFmtId="0" fontId="11" fillId="58" borderId="38" xfId="0" applyFont="1" applyFill="1" applyBorder="1" applyAlignment="1">
      <alignment horizontal="center" vertical="center" wrapText="1"/>
    </xf>
    <xf numFmtId="0" fontId="10" fillId="58" borderId="13" xfId="1438" applyFont="1" applyFill="1" applyBorder="1" applyAlignment="1">
      <alignment horizontal="center" vertical="top" wrapText="1"/>
      <protection/>
    </xf>
    <xf numFmtId="0" fontId="10" fillId="58" borderId="38" xfId="1438" applyFont="1" applyFill="1" applyBorder="1" applyAlignment="1">
      <alignment horizontal="center" vertical="top" wrapText="1"/>
      <protection/>
    </xf>
    <xf numFmtId="0" fontId="10" fillId="58" borderId="12" xfId="1438" applyFont="1" applyFill="1" applyBorder="1" applyAlignment="1">
      <alignment horizontal="center" vertical="top" wrapText="1"/>
      <protection/>
    </xf>
    <xf numFmtId="0" fontId="10" fillId="58" borderId="13" xfId="1441" applyFont="1" applyFill="1" applyBorder="1" applyAlignment="1">
      <alignment horizontal="center" vertical="top" wrapText="1"/>
      <protection/>
    </xf>
    <xf numFmtId="0" fontId="10" fillId="58" borderId="38" xfId="1441" applyFont="1" applyFill="1" applyBorder="1" applyAlignment="1">
      <alignment horizontal="center" vertical="top" wrapText="1"/>
      <protection/>
    </xf>
    <xf numFmtId="0" fontId="10" fillId="58" borderId="12" xfId="1441" applyFont="1" applyFill="1" applyBorder="1" applyAlignment="1">
      <alignment horizontal="center" vertical="top" wrapText="1"/>
      <protection/>
    </xf>
    <xf numFmtId="0" fontId="11" fillId="58" borderId="13" xfId="1438" applyFont="1" applyFill="1" applyBorder="1" applyAlignment="1">
      <alignment horizontal="center" vertical="top" wrapText="1"/>
      <protection/>
    </xf>
    <xf numFmtId="0" fontId="11" fillId="58" borderId="38" xfId="1438" applyFont="1" applyFill="1" applyBorder="1" applyAlignment="1">
      <alignment horizontal="center" vertical="top" wrapText="1"/>
      <protection/>
    </xf>
    <xf numFmtId="0" fontId="11" fillId="58" borderId="13" xfId="1438" applyFont="1" applyFill="1" applyBorder="1" applyAlignment="1">
      <alignment horizontal="center" vertical="center" wrapText="1"/>
      <protection/>
    </xf>
    <xf numFmtId="0" fontId="11" fillId="58" borderId="38" xfId="1438" applyFont="1" applyFill="1" applyBorder="1" applyAlignment="1">
      <alignment horizontal="center" vertical="center" wrapText="1"/>
      <protection/>
    </xf>
    <xf numFmtId="0" fontId="11" fillId="0" borderId="13" xfId="1438" applyFont="1" applyFill="1" applyBorder="1" applyAlignment="1" quotePrefix="1">
      <alignment horizontal="center" vertical="center" wrapText="1"/>
      <protection/>
    </xf>
    <xf numFmtId="0" fontId="11" fillId="0" borderId="38" xfId="1438" applyFont="1" applyFill="1" applyBorder="1" applyAlignment="1" quotePrefix="1">
      <alignment horizontal="center" vertical="center" wrapText="1"/>
      <protection/>
    </xf>
    <xf numFmtId="0" fontId="11" fillId="58" borderId="13" xfId="0" applyFont="1" applyFill="1" applyBorder="1" applyAlignment="1">
      <alignment horizontal="center" vertical="center" wrapText="1"/>
    </xf>
    <xf numFmtId="0" fontId="11" fillId="58" borderId="38" xfId="0" applyFont="1" applyFill="1" applyBorder="1" applyAlignment="1">
      <alignment horizontal="center" vertical="center" wrapText="1"/>
    </xf>
    <xf numFmtId="0" fontId="11" fillId="70" borderId="13" xfId="0" applyFont="1" applyFill="1" applyBorder="1" applyAlignment="1" quotePrefix="1">
      <alignment horizontal="center" vertical="center" wrapText="1"/>
    </xf>
    <xf numFmtId="0" fontId="11" fillId="70" borderId="38" xfId="0" applyFont="1" applyFill="1" applyBorder="1" applyAlignment="1" quotePrefix="1">
      <alignment horizontal="center" vertical="center" wrapText="1"/>
    </xf>
    <xf numFmtId="0" fontId="11" fillId="70" borderId="12" xfId="0" applyFont="1" applyFill="1" applyBorder="1" applyAlignment="1" quotePrefix="1">
      <alignment horizontal="center" vertical="center" wrapText="1"/>
    </xf>
    <xf numFmtId="0" fontId="11" fillId="70" borderId="13" xfId="0" applyFont="1" applyFill="1" applyBorder="1" applyAlignment="1">
      <alignment horizontal="center" vertical="top" wrapText="1"/>
    </xf>
    <xf numFmtId="0" fontId="11" fillId="70" borderId="38" xfId="0" applyFont="1" applyFill="1" applyBorder="1" applyAlignment="1">
      <alignment horizontal="center" vertical="top" wrapText="1"/>
    </xf>
    <xf numFmtId="0" fontId="11" fillId="70" borderId="12" xfId="0" applyFont="1" applyFill="1" applyBorder="1" applyAlignment="1">
      <alignment horizontal="center" vertical="top" wrapText="1"/>
    </xf>
    <xf numFmtId="0" fontId="10" fillId="70" borderId="13" xfId="1439" applyFont="1" applyFill="1" applyBorder="1" applyAlignment="1">
      <alignment horizontal="center" vertical="top" wrapText="1"/>
      <protection/>
    </xf>
    <xf numFmtId="0" fontId="10" fillId="70" borderId="38" xfId="1439" applyFont="1" applyFill="1" applyBorder="1" applyAlignment="1">
      <alignment horizontal="center" vertical="top" wrapText="1"/>
      <protection/>
    </xf>
    <xf numFmtId="0" fontId="10" fillId="70" borderId="12" xfId="1439" applyFont="1" applyFill="1" applyBorder="1" applyAlignment="1">
      <alignment horizontal="center" vertical="top" wrapText="1"/>
      <protection/>
    </xf>
    <xf numFmtId="0" fontId="11" fillId="70" borderId="38" xfId="0" applyFont="1" applyFill="1" applyBorder="1" applyAlignment="1">
      <alignment horizontal="center" vertical="center" wrapText="1"/>
    </xf>
    <xf numFmtId="0" fontId="11" fillId="0" borderId="13" xfId="0" applyFont="1" applyFill="1" applyBorder="1" applyAlignment="1" quotePrefix="1">
      <alignment horizontal="center" vertical="center" wrapText="1"/>
    </xf>
    <xf numFmtId="0" fontId="11" fillId="0" borderId="38" xfId="0" applyFont="1" applyFill="1" applyBorder="1" applyAlignment="1" quotePrefix="1">
      <alignment horizontal="center" vertical="center" wrapText="1"/>
    </xf>
    <xf numFmtId="0" fontId="11" fillId="58" borderId="1" xfId="0" applyFont="1" applyFill="1" applyBorder="1" applyAlignment="1">
      <alignment horizontal="center" vertical="center" wrapText="1"/>
    </xf>
    <xf numFmtId="0" fontId="11" fillId="0" borderId="1" xfId="0" applyFont="1" applyBorder="1" applyAlignment="1">
      <alignment horizontal="center"/>
    </xf>
    <xf numFmtId="0" fontId="10" fillId="58" borderId="13" xfId="0" applyFont="1" applyFill="1" applyBorder="1" applyAlignment="1">
      <alignment horizontal="center" vertical="top" wrapText="1"/>
    </xf>
    <xf numFmtId="0" fontId="10" fillId="58" borderId="38" xfId="0" applyFont="1" applyFill="1" applyBorder="1" applyAlignment="1">
      <alignment horizontal="center" vertical="top" wrapText="1"/>
    </xf>
    <xf numFmtId="0" fontId="10" fillId="58" borderId="12" xfId="0" applyFont="1" applyFill="1" applyBorder="1" applyAlignment="1">
      <alignment horizontal="center" vertical="top" wrapText="1"/>
    </xf>
    <xf numFmtId="0" fontId="11" fillId="58" borderId="13" xfId="0" applyFont="1" applyFill="1" applyBorder="1" applyAlignment="1">
      <alignment horizontal="center" vertical="top" wrapText="1"/>
    </xf>
    <xf numFmtId="0" fontId="11" fillId="58" borderId="38" xfId="0" applyFont="1" applyFill="1" applyBorder="1" applyAlignment="1">
      <alignment horizontal="center" vertical="top" wrapText="1"/>
    </xf>
    <xf numFmtId="0" fontId="11" fillId="58" borderId="12" xfId="0" applyFont="1" applyFill="1" applyBorder="1" applyAlignment="1">
      <alignment horizontal="center" vertical="top" wrapText="1"/>
    </xf>
    <xf numFmtId="0" fontId="11" fillId="0" borderId="13"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58" borderId="12" xfId="0" applyFont="1" applyFill="1" applyBorder="1" applyAlignment="1">
      <alignment horizontal="center" vertical="center" wrapText="1"/>
    </xf>
    <xf numFmtId="0" fontId="10" fillId="58" borderId="13" xfId="0" applyFont="1" applyFill="1" applyBorder="1" applyAlignment="1">
      <alignment horizontal="center" vertical="center" wrapText="1"/>
    </xf>
    <xf numFmtId="0" fontId="10" fillId="58" borderId="38" xfId="0" applyFont="1" applyFill="1" applyBorder="1" applyAlignment="1">
      <alignment horizontal="center" vertical="center" wrapText="1"/>
    </xf>
    <xf numFmtId="0" fontId="10" fillId="58" borderId="12" xfId="0" applyFont="1" applyFill="1" applyBorder="1" applyAlignment="1">
      <alignment horizontal="center" vertical="center" wrapText="1"/>
    </xf>
    <xf numFmtId="0" fontId="7" fillId="58" borderId="1" xfId="0" applyFont="1" applyFill="1" applyBorder="1" applyAlignment="1">
      <alignment horizontal="center" vertical="center" wrapText="1"/>
    </xf>
    <xf numFmtId="0" fontId="7" fillId="58" borderId="13" xfId="0" applyFont="1" applyFill="1" applyBorder="1" applyAlignment="1">
      <alignment horizontal="center" vertical="center" wrapText="1"/>
    </xf>
    <xf numFmtId="0" fontId="7" fillId="58" borderId="38" xfId="0" applyFont="1" applyFill="1" applyBorder="1" applyAlignment="1">
      <alignment horizontal="center" vertical="center" wrapText="1"/>
    </xf>
    <xf numFmtId="0" fontId="7" fillId="58" borderId="12" xfId="0" applyFont="1" applyFill="1" applyBorder="1" applyAlignment="1">
      <alignment horizontal="center" vertical="center" wrapText="1"/>
    </xf>
    <xf numFmtId="0" fontId="7" fillId="58" borderId="29" xfId="0" applyFont="1" applyFill="1" applyBorder="1" applyAlignment="1">
      <alignment horizontal="center" vertical="center" wrapText="1"/>
    </xf>
    <xf numFmtId="0" fontId="7" fillId="58" borderId="24" xfId="0" applyFont="1" applyFill="1" applyBorder="1" applyAlignment="1">
      <alignment horizontal="center" vertical="center" wrapText="1"/>
    </xf>
    <xf numFmtId="0" fontId="7" fillId="58" borderId="58" xfId="0" applyFont="1" applyFill="1" applyBorder="1" applyAlignment="1">
      <alignment horizontal="center" vertical="center" wrapText="1"/>
    </xf>
    <xf numFmtId="0" fontId="8" fillId="0" borderId="12" xfId="0" applyFont="1" applyBorder="1" applyAlignment="1">
      <alignment/>
    </xf>
    <xf numFmtId="9" fontId="11" fillId="70" borderId="13" xfId="0" applyNumberFormat="1" applyFont="1" applyFill="1" applyBorder="1" applyAlignment="1">
      <alignment horizontal="center" vertical="center" wrapText="1"/>
    </xf>
    <xf numFmtId="9" fontId="11" fillId="70" borderId="1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70" borderId="13" xfId="1390" applyFont="1" applyFill="1" applyBorder="1" applyAlignment="1">
      <alignment horizontal="center" vertical="center" wrapText="1"/>
      <protection/>
    </xf>
    <xf numFmtId="0" fontId="10" fillId="70" borderId="12" xfId="1390" applyFont="1" applyFill="1" applyBorder="1" applyAlignment="1">
      <alignment horizontal="center" vertical="center" wrapText="1"/>
      <protection/>
    </xf>
    <xf numFmtId="0" fontId="11" fillId="70" borderId="1" xfId="0" applyFont="1" applyFill="1" applyBorder="1" applyAlignment="1" quotePrefix="1">
      <alignment horizontal="center" vertical="center" wrapText="1"/>
    </xf>
    <xf numFmtId="0" fontId="11" fillId="58" borderId="13" xfId="0" applyFont="1" applyFill="1" applyBorder="1" applyAlignment="1" quotePrefix="1">
      <alignment horizontal="center" vertical="top" wrapText="1"/>
    </xf>
    <xf numFmtId="0" fontId="11" fillId="58" borderId="38" xfId="0" applyFont="1" applyFill="1" applyBorder="1" applyAlignment="1" quotePrefix="1">
      <alignment horizontal="center" vertical="top" wrapText="1"/>
    </xf>
    <xf numFmtId="0" fontId="11" fillId="58" borderId="12" xfId="0" applyFont="1" applyFill="1" applyBorder="1" applyAlignment="1" quotePrefix="1">
      <alignment horizontal="center" vertical="top" wrapText="1"/>
    </xf>
    <xf numFmtId="0" fontId="11" fillId="70" borderId="1" xfId="1439" applyFont="1" applyFill="1" applyBorder="1" applyAlignment="1">
      <alignment horizontal="center" vertical="center" wrapText="1"/>
      <protection/>
    </xf>
    <xf numFmtId="0" fontId="11" fillId="58" borderId="1" xfId="0" applyFont="1" applyFill="1" applyBorder="1" applyAlignment="1">
      <alignment horizontal="center" vertical="center"/>
    </xf>
    <xf numFmtId="0" fontId="10" fillId="58" borderId="1" xfId="0" applyFont="1" applyFill="1" applyBorder="1" applyAlignment="1">
      <alignment horizontal="center" vertical="center" wrapText="1"/>
    </xf>
    <xf numFmtId="0" fontId="11" fillId="70" borderId="13" xfId="1439" applyFont="1" applyFill="1" applyBorder="1" applyAlignment="1">
      <alignment horizontal="center" vertical="center" wrapText="1"/>
      <protection/>
    </xf>
    <xf numFmtId="0" fontId="11" fillId="70" borderId="38" xfId="1439" applyFont="1" applyFill="1" applyBorder="1" applyAlignment="1">
      <alignment horizontal="center" vertical="center" wrapText="1"/>
      <protection/>
    </xf>
    <xf numFmtId="0" fontId="11" fillId="70" borderId="12" xfId="1439" applyFont="1" applyFill="1" applyBorder="1" applyAlignment="1">
      <alignment horizontal="center" vertical="center" wrapText="1"/>
      <protection/>
    </xf>
    <xf numFmtId="0" fontId="10" fillId="58" borderId="60" xfId="0" applyFont="1" applyFill="1" applyBorder="1" applyAlignment="1">
      <alignment horizontal="center" vertical="top" wrapText="1"/>
    </xf>
    <xf numFmtId="0" fontId="10" fillId="58" borderId="61" xfId="0" applyFont="1" applyFill="1" applyBorder="1" applyAlignment="1">
      <alignment horizontal="center" vertical="top" wrapText="1"/>
    </xf>
    <xf numFmtId="0" fontId="196" fillId="70" borderId="1" xfId="0" applyFont="1" applyFill="1" applyBorder="1" applyAlignment="1">
      <alignment horizontal="center" vertical="center" wrapText="1"/>
    </xf>
    <xf numFmtId="9" fontId="11" fillId="70" borderId="1" xfId="0" applyNumberFormat="1" applyFont="1" applyFill="1" applyBorder="1" applyAlignment="1">
      <alignment horizontal="center" vertical="top" wrapText="1"/>
    </xf>
    <xf numFmtId="0" fontId="10" fillId="70" borderId="38" xfId="1390" applyFont="1" applyFill="1" applyBorder="1" applyAlignment="1">
      <alignment horizontal="center" vertical="center" wrapText="1"/>
      <protection/>
    </xf>
    <xf numFmtId="0" fontId="11" fillId="58" borderId="1" xfId="0" applyFont="1" applyFill="1" applyBorder="1" applyAlignment="1" quotePrefix="1">
      <alignment horizontal="center" vertical="center" wrapText="1"/>
    </xf>
    <xf numFmtId="0" fontId="11" fillId="58" borderId="1" xfId="0" applyFont="1" applyFill="1" applyBorder="1" applyAlignment="1">
      <alignment horizontal="center" vertical="center" wrapText="1"/>
    </xf>
    <xf numFmtId="9" fontId="11" fillId="58" borderId="1" xfId="0" applyNumberFormat="1" applyFont="1" applyFill="1" applyBorder="1" applyAlignment="1">
      <alignment horizontal="center" vertical="center" wrapText="1"/>
    </xf>
    <xf numFmtId="0" fontId="10" fillId="58" borderId="1" xfId="1439" applyFont="1" applyFill="1" applyBorder="1" applyAlignment="1">
      <alignment horizontal="center" vertical="center" wrapText="1"/>
      <protection/>
    </xf>
    <xf numFmtId="0" fontId="11" fillId="58" borderId="1" xfId="0" applyFont="1" applyFill="1" applyBorder="1" applyAlignment="1">
      <alignment horizontal="center" vertical="top" wrapText="1"/>
    </xf>
    <xf numFmtId="2" fontId="11" fillId="58" borderId="1" xfId="0" applyNumberFormat="1" applyFont="1" applyFill="1" applyBorder="1" applyAlignment="1">
      <alignment horizontal="center" vertical="top" wrapText="1"/>
    </xf>
    <xf numFmtId="9" fontId="11" fillId="58" borderId="1" xfId="0" applyNumberFormat="1" applyFont="1" applyFill="1" applyBorder="1" applyAlignment="1">
      <alignment horizontal="center" vertical="center"/>
    </xf>
    <xf numFmtId="0" fontId="14" fillId="58" borderId="1" xfId="0" applyFont="1" applyFill="1" applyBorder="1" applyAlignment="1">
      <alignment horizontal="center" wrapText="1"/>
    </xf>
    <xf numFmtId="9" fontId="11" fillId="58" borderId="1" xfId="0" applyNumberFormat="1" applyFont="1" applyFill="1" applyBorder="1" applyAlignment="1">
      <alignment horizontal="center" wrapText="1"/>
    </xf>
    <xf numFmtId="0" fontId="11" fillId="58" borderId="1" xfId="0" applyFont="1" applyFill="1" applyBorder="1" applyAlignment="1">
      <alignment horizontal="center" wrapText="1"/>
    </xf>
    <xf numFmtId="2" fontId="11" fillId="58" borderId="1" xfId="0" applyNumberFormat="1" applyFont="1" applyFill="1" applyBorder="1" applyAlignment="1" quotePrefix="1">
      <alignment horizontal="center" vertical="top" wrapText="1"/>
    </xf>
    <xf numFmtId="0" fontId="14" fillId="58" borderId="1" xfId="0" applyFont="1" applyFill="1" applyBorder="1" applyAlignment="1">
      <alignment horizontal="center" vertical="top" wrapText="1"/>
    </xf>
    <xf numFmtId="164" fontId="14" fillId="58" borderId="1" xfId="1127" applyNumberFormat="1" applyFont="1" applyFill="1" applyBorder="1" applyAlignment="1">
      <alignment horizontal="center" vertical="top" wrapText="1"/>
    </xf>
    <xf numFmtId="0" fontId="0" fillId="0" borderId="12" xfId="0" applyBorder="1" applyAlignment="1">
      <alignment horizontal="center" vertical="top" wrapText="1"/>
    </xf>
    <xf numFmtId="0" fontId="10" fillId="70" borderId="1" xfId="0" applyFont="1" applyFill="1" applyBorder="1" applyAlignment="1">
      <alignment horizontal="left" vertical="top" wrapText="1"/>
    </xf>
  </cellXfs>
  <cellStyles count="1795">
    <cellStyle name="Normal" xfId="0"/>
    <cellStyle name="_x0001_" xfId="15"/>
    <cellStyle name="          &#13;&#10;shell=progman.exe&#13;&#10;m" xfId="16"/>
    <cellStyle name="&#13;&#10;JournalTemplate=C:\COMFO\CTALK\JOURSTD.TPL&#13;&#10;LbStateAddress=3 3 0 251 1 89 2 311&#13;&#10;LbStateJou" xfId="17"/>
    <cellStyle name="#,##0" xfId="18"/>
    <cellStyle name="%" xfId="19"/>
    <cellStyle name="%_Phụ luc goi 5" xfId="20"/>
    <cellStyle name="." xfId="21"/>
    <cellStyle name="??" xfId="22"/>
    <cellStyle name="?? [0.00]_      " xfId="23"/>
    <cellStyle name="?? [0]" xfId="24"/>
    <cellStyle name="?_x001D_??%U©÷u&amp;H©÷9_x0008_? s&#10;_x0007__x0001__x0001_" xfId="25"/>
    <cellStyle name="???? [0.00]_      " xfId="26"/>
    <cellStyle name="??????" xfId="27"/>
    <cellStyle name="????_      " xfId="28"/>
    <cellStyle name="???[0]_?? DI" xfId="29"/>
    <cellStyle name="???_?? DI" xfId="30"/>
    <cellStyle name="???R쀀Àok1" xfId="31"/>
    <cellStyle name="??[0]_BRE" xfId="32"/>
    <cellStyle name="??_      " xfId="33"/>
    <cellStyle name="??A? [0]_laroux_1_¢¬???¢â? " xfId="34"/>
    <cellStyle name="??A?_laroux_1_¢¬???¢â? " xfId="35"/>
    <cellStyle name="?¡±¢¥?_?¨ù??¢´¢¥_¢¬???¢â? " xfId="36"/>
    <cellStyle name="_x0001_?¶æµ_x001B_ºß­ " xfId="37"/>
    <cellStyle name="_x0001_?¶æµ_x001B_ºß­_" xfId="38"/>
    <cellStyle name="?ðÇ%U?&amp;H?_x0008_?s&#10;_x0007__x0001__x0001_" xfId="39"/>
    <cellStyle name="[0]_Chi phÝ kh¸c_V" xfId="40"/>
    <cellStyle name="_x0001_\Ô" xfId="41"/>
    <cellStyle name="_1 TONG HOP - CA NA" xfId="42"/>
    <cellStyle name="_1.Tong hop KL, GT  - Dien chieu sang HLKB1" xfId="43"/>
    <cellStyle name="_Bang Chi tieu (2)" xfId="44"/>
    <cellStyle name="_BAO GIA NGAY 24-10-08 (co dam)" xfId="45"/>
    <cellStyle name="_BD-BHN scptd 3-6-10" xfId="46"/>
    <cellStyle name="_Book1" xfId="47"/>
    <cellStyle name="_Book1_1" xfId="48"/>
    <cellStyle name="_Book1_1_Phụ luc goi 5" xfId="49"/>
    <cellStyle name="_Book1_1_Tuyen (21-7-11)-doan 1" xfId="50"/>
    <cellStyle name="_Book1_Book1" xfId="51"/>
    <cellStyle name="_Book1_Book1_Tuyen (21-7-11)-doan 1" xfId="52"/>
    <cellStyle name="_Book1_cap dien ha the - xay dung2" xfId="53"/>
    <cellStyle name="_Book1_Khoi luong" xfId="54"/>
    <cellStyle name="_Book1_Phụ luc goi 5" xfId="55"/>
    <cellStyle name="_Book1_Tuyen (21-7-11)-doan 1" xfId="56"/>
    <cellStyle name="_C.cong+B.luong-Sanluong" xfId="57"/>
    <cellStyle name="_cap dien ha the - xay dung2" xfId="58"/>
    <cellStyle name="_Cau Phu Phuong" xfId="59"/>
    <cellStyle name="_Chau Thon - Tan Xuan (KCS 8-12-06)" xfId="60"/>
    <cellStyle name="_cong vien cay xanh" xfId="61"/>
    <cellStyle name="_DCG TT09 G2 3.12.2007" xfId="62"/>
    <cellStyle name="_DO-D1500-KHONG CO TRONG DT" xfId="63"/>
    <cellStyle name="_DON GIA GIAOTHAU TRU CHONG GIA QUANG DAI" xfId="64"/>
    <cellStyle name="_DT khu DT long bien theo 179" xfId="65"/>
    <cellStyle name="_Du toan duong day va TBA QT " xfId="66"/>
    <cellStyle name="_Du toan PS Goi 2 theo bb ngày 31.7 va 1.9. trinh  (DG moi)" xfId="67"/>
    <cellStyle name="_Du toan PS goi01" xfId="68"/>
    <cellStyle name="_ET_STYLE_NoName_00_" xfId="69"/>
    <cellStyle name="_Gia goi 1" xfId="70"/>
    <cellStyle name="_Gia-Dai tuong niem liet sy" xfId="71"/>
    <cellStyle name="_Goi 1 A tham tra" xfId="72"/>
    <cellStyle name="_Goi 1 in 20.4" xfId="73"/>
    <cellStyle name="_Goi 1 in 20.4 sua" xfId="74"/>
    <cellStyle name="_Goi 1in tong NT(da kiem tra)" xfId="75"/>
    <cellStyle name="_Goi 2 in20.4" xfId="76"/>
    <cellStyle name="_Goi 2- My Ly Ban trinh" xfId="77"/>
    <cellStyle name="_GOITHAUSO2" xfId="78"/>
    <cellStyle name="_GOITHAUSO3" xfId="79"/>
    <cellStyle name="_GOITHAUSO4" xfId="80"/>
    <cellStyle name="_HS thau" xfId="81"/>
    <cellStyle name="_Khoi luong" xfId="82"/>
    <cellStyle name="_Khoi luong QL8B" xfId="83"/>
    <cellStyle name="_KL hoan thanh+PS 15.12.08 theo ban ve." xfId="84"/>
    <cellStyle name="_KLdao chuan" xfId="85"/>
    <cellStyle name="_KT (2)" xfId="86"/>
    <cellStyle name="_KT (2)_1" xfId="87"/>
    <cellStyle name="_KT (2)_1_Lora-tungchau" xfId="88"/>
    <cellStyle name="_KT (2)_1_Qt-HT3PQ1(CauKho)" xfId="89"/>
    <cellStyle name="_KT (2)_1_Tuyen (21-7-11)-doan 1" xfId="90"/>
    <cellStyle name="_KT (2)_2" xfId="91"/>
    <cellStyle name="_KT (2)_2_TG-TH" xfId="92"/>
    <cellStyle name="_KT (2)_2_TG-TH_BANG TONG HOP TINH HINH THANH QUYET TOAN (MOI I)" xfId="93"/>
    <cellStyle name="_KT (2)_2_TG-TH_BAO GIA NGAY 24-10-08 (co dam)" xfId="94"/>
    <cellStyle name="_KT (2)_2_TG-TH_Book1" xfId="95"/>
    <cellStyle name="_KT (2)_2_TG-TH_Book1_1" xfId="96"/>
    <cellStyle name="_KT (2)_2_TG-TH_CAU Khanh Nam(Thi Cong)" xfId="97"/>
    <cellStyle name="_KT (2)_2_TG-TH_DAU NOI PL-CL TAI PHU LAMHC" xfId="98"/>
    <cellStyle name="_KT (2)_2_TG-TH_DU TRU VAT TU" xfId="99"/>
    <cellStyle name="_KT (2)_2_TG-TH_Lora-tungchau" xfId="100"/>
    <cellStyle name="_KT (2)_2_TG-TH_Phụ luc goi 5" xfId="101"/>
    <cellStyle name="_KT (2)_2_TG-TH_Qt-HT3PQ1(CauKho)" xfId="102"/>
    <cellStyle name="_KT (2)_2_TG-TH_Tuyen (21-7-11)-doan 1" xfId="103"/>
    <cellStyle name="_KT (2)_2_TG-TH_ÿÿÿÿÿ" xfId="104"/>
    <cellStyle name="_KT (2)_3" xfId="105"/>
    <cellStyle name="_KT (2)_3_TG-TH" xfId="106"/>
    <cellStyle name="_KT (2)_3_TG-TH_Lora-tungchau" xfId="107"/>
    <cellStyle name="_KT (2)_3_TG-TH_PERSONAL" xfId="108"/>
    <cellStyle name="_KT (2)_3_TG-TH_PERSONAL_Book1" xfId="109"/>
    <cellStyle name="_KT (2)_3_TG-TH_PERSONAL_Tong hop KHCB 2001" xfId="110"/>
    <cellStyle name="_KT (2)_3_TG-TH_Qt-HT3PQ1(CauKho)" xfId="111"/>
    <cellStyle name="_KT (2)_3_TG-TH_Tuyen (21-7-11)-doan 1" xfId="112"/>
    <cellStyle name="_KT (2)_4" xfId="113"/>
    <cellStyle name="_KT (2)_4_BANG TONG HOP TINH HINH THANH QUYET TOAN (MOI I)" xfId="114"/>
    <cellStyle name="_KT (2)_4_BAO GIA NGAY 24-10-08 (co dam)" xfId="115"/>
    <cellStyle name="_KT (2)_4_Book1" xfId="116"/>
    <cellStyle name="_KT (2)_4_Book1_1" xfId="117"/>
    <cellStyle name="_KT (2)_4_CAU Khanh Nam(Thi Cong)" xfId="118"/>
    <cellStyle name="_KT (2)_4_DAU NOI PL-CL TAI PHU LAMHC" xfId="119"/>
    <cellStyle name="_KT (2)_4_DU TRU VAT TU" xfId="120"/>
    <cellStyle name="_KT (2)_4_Lora-tungchau" xfId="121"/>
    <cellStyle name="_KT (2)_4_Phụ luc goi 5" xfId="122"/>
    <cellStyle name="_KT (2)_4_Qt-HT3PQ1(CauKho)" xfId="123"/>
    <cellStyle name="_KT (2)_4_TG-TH" xfId="124"/>
    <cellStyle name="_KT (2)_4_Tuyen (21-7-11)-doan 1" xfId="125"/>
    <cellStyle name="_KT (2)_4_ÿÿÿÿÿ" xfId="126"/>
    <cellStyle name="_KT (2)_5" xfId="127"/>
    <cellStyle name="_KT (2)_5_BANG TONG HOP TINH HINH THANH QUYET TOAN (MOI I)" xfId="128"/>
    <cellStyle name="_KT (2)_5_BAO GIA NGAY 24-10-08 (co dam)" xfId="129"/>
    <cellStyle name="_KT (2)_5_Book1" xfId="130"/>
    <cellStyle name="_KT (2)_5_Book1_1" xfId="131"/>
    <cellStyle name="_KT (2)_5_CAU Khanh Nam(Thi Cong)" xfId="132"/>
    <cellStyle name="_KT (2)_5_DAU NOI PL-CL TAI PHU LAMHC" xfId="133"/>
    <cellStyle name="_KT (2)_5_DU TRU VAT TU" xfId="134"/>
    <cellStyle name="_KT (2)_5_Lora-tungchau" xfId="135"/>
    <cellStyle name="_KT (2)_5_Phụ luc goi 5" xfId="136"/>
    <cellStyle name="_KT (2)_5_Qt-HT3PQ1(CauKho)" xfId="137"/>
    <cellStyle name="_KT (2)_5_Tuyen (21-7-11)-doan 1" xfId="138"/>
    <cellStyle name="_KT (2)_5_ÿÿÿÿÿ" xfId="139"/>
    <cellStyle name="_KT (2)_Lora-tungchau" xfId="140"/>
    <cellStyle name="_KT (2)_PERSONAL" xfId="141"/>
    <cellStyle name="_KT (2)_PERSONAL_Book1" xfId="142"/>
    <cellStyle name="_KT (2)_PERSONAL_Tong hop KHCB 2001" xfId="143"/>
    <cellStyle name="_KT (2)_Qt-HT3PQ1(CauKho)" xfId="144"/>
    <cellStyle name="_KT (2)_TG-TH" xfId="145"/>
    <cellStyle name="_KT (2)_Tuyen (21-7-11)-doan 1" xfId="146"/>
    <cellStyle name="_KT_TG" xfId="147"/>
    <cellStyle name="_KT_TG_1" xfId="148"/>
    <cellStyle name="_KT_TG_1_BANG TONG HOP TINH HINH THANH QUYET TOAN (MOI I)" xfId="149"/>
    <cellStyle name="_KT_TG_1_BAO GIA NGAY 24-10-08 (co dam)" xfId="150"/>
    <cellStyle name="_KT_TG_1_Book1" xfId="151"/>
    <cellStyle name="_KT_TG_1_Book1_1" xfId="152"/>
    <cellStyle name="_KT_TG_1_CAU Khanh Nam(Thi Cong)" xfId="153"/>
    <cellStyle name="_KT_TG_1_DAU NOI PL-CL TAI PHU LAMHC" xfId="154"/>
    <cellStyle name="_KT_TG_1_DU TRU VAT TU" xfId="155"/>
    <cellStyle name="_KT_TG_1_Lora-tungchau" xfId="156"/>
    <cellStyle name="_KT_TG_1_Phụ luc goi 5" xfId="157"/>
    <cellStyle name="_KT_TG_1_Qt-HT3PQ1(CauKho)" xfId="158"/>
    <cellStyle name="_KT_TG_1_Tuyen (21-7-11)-doan 1" xfId="159"/>
    <cellStyle name="_KT_TG_1_ÿÿÿÿÿ" xfId="160"/>
    <cellStyle name="_KT_TG_2" xfId="161"/>
    <cellStyle name="_KT_TG_2_BANG TONG HOP TINH HINH THANH QUYET TOAN (MOI I)" xfId="162"/>
    <cellStyle name="_KT_TG_2_BAO GIA NGAY 24-10-08 (co dam)" xfId="163"/>
    <cellStyle name="_KT_TG_2_Book1" xfId="164"/>
    <cellStyle name="_KT_TG_2_Book1_1" xfId="165"/>
    <cellStyle name="_KT_TG_2_CAU Khanh Nam(Thi Cong)" xfId="166"/>
    <cellStyle name="_KT_TG_2_DAU NOI PL-CL TAI PHU LAMHC" xfId="167"/>
    <cellStyle name="_KT_TG_2_DU TRU VAT TU" xfId="168"/>
    <cellStyle name="_KT_TG_2_Lora-tungchau" xfId="169"/>
    <cellStyle name="_KT_TG_2_Phụ luc goi 5" xfId="170"/>
    <cellStyle name="_KT_TG_2_Qt-HT3PQ1(CauKho)" xfId="171"/>
    <cellStyle name="_KT_TG_2_Tuyen (21-7-11)-doan 1" xfId="172"/>
    <cellStyle name="_KT_TG_2_ÿÿÿÿÿ" xfId="173"/>
    <cellStyle name="_KT_TG_3" xfId="174"/>
    <cellStyle name="_KT_TG_4" xfId="175"/>
    <cellStyle name="_KT_TG_4_Lora-tungchau" xfId="176"/>
    <cellStyle name="_KT_TG_4_Qt-HT3PQ1(CauKho)" xfId="177"/>
    <cellStyle name="_KT_TG_4_Tuyen (21-7-11)-doan 1" xfId="178"/>
    <cellStyle name="_Lora-tungchau" xfId="179"/>
    <cellStyle name="_PERSONAL" xfId="180"/>
    <cellStyle name="_PERSONAL_Book1" xfId="181"/>
    <cellStyle name="_PERSONAL_Tong hop KHCB 2001" xfId="182"/>
    <cellStyle name="_x0001__Phụ luc goi 5" xfId="183"/>
    <cellStyle name="_Q TOAN  SCTX QL.62 QUI I ( oanh)" xfId="184"/>
    <cellStyle name="_Q TOAN  SCTX QL.62 QUI II ( oanh)" xfId="185"/>
    <cellStyle name="_QT SCTXQL62_QT1 (Cty QL)" xfId="186"/>
    <cellStyle name="_Qt-HT3PQ1(CauKho)" xfId="187"/>
    <cellStyle name="_QTKL HT THEO HD" xfId="188"/>
    <cellStyle name="_QUYET TOAN QUY I " xfId="189"/>
    <cellStyle name="_Sheet1" xfId="190"/>
    <cellStyle name="_Sheet2" xfId="191"/>
    <cellStyle name="_Sheet3" xfId="192"/>
    <cellStyle name="_Sheet4" xfId="193"/>
    <cellStyle name="_TG-TH" xfId="194"/>
    <cellStyle name="_TG-TH_1" xfId="195"/>
    <cellStyle name="_TG-TH_1_BANG TONG HOP TINH HINH THANH QUYET TOAN (MOI I)" xfId="196"/>
    <cellStyle name="_TG-TH_1_BAO GIA NGAY 24-10-08 (co dam)" xfId="197"/>
    <cellStyle name="_TG-TH_1_Book1" xfId="198"/>
    <cellStyle name="_TG-TH_1_Book1_1" xfId="199"/>
    <cellStyle name="_TG-TH_1_CAU Khanh Nam(Thi Cong)" xfId="200"/>
    <cellStyle name="_TG-TH_1_DAU NOI PL-CL TAI PHU LAMHC" xfId="201"/>
    <cellStyle name="_TG-TH_1_DU TRU VAT TU" xfId="202"/>
    <cellStyle name="_TG-TH_1_Lora-tungchau" xfId="203"/>
    <cellStyle name="_TG-TH_1_Phụ luc goi 5" xfId="204"/>
    <cellStyle name="_TG-TH_1_Qt-HT3PQ1(CauKho)" xfId="205"/>
    <cellStyle name="_TG-TH_1_Tuyen (21-7-11)-doan 1" xfId="206"/>
    <cellStyle name="_TG-TH_1_ÿÿÿÿÿ" xfId="207"/>
    <cellStyle name="_TG-TH_2" xfId="208"/>
    <cellStyle name="_TG-TH_2_BANG TONG HOP TINH HINH THANH QUYET TOAN (MOI I)" xfId="209"/>
    <cellStyle name="_TG-TH_2_BAO GIA NGAY 24-10-08 (co dam)" xfId="210"/>
    <cellStyle name="_TG-TH_2_Book1" xfId="211"/>
    <cellStyle name="_TG-TH_2_Book1_1" xfId="212"/>
    <cellStyle name="_TG-TH_2_CAU Khanh Nam(Thi Cong)" xfId="213"/>
    <cellStyle name="_TG-TH_2_DAU NOI PL-CL TAI PHU LAMHC" xfId="214"/>
    <cellStyle name="_TG-TH_2_DU TRU VAT TU" xfId="215"/>
    <cellStyle name="_TG-TH_2_Lora-tungchau" xfId="216"/>
    <cellStyle name="_TG-TH_2_Phụ luc goi 5" xfId="217"/>
    <cellStyle name="_TG-TH_2_Qt-HT3PQ1(CauKho)" xfId="218"/>
    <cellStyle name="_TG-TH_2_Tuyen (21-7-11)-doan 1" xfId="219"/>
    <cellStyle name="_TG-TH_2_ÿÿÿÿÿ" xfId="220"/>
    <cellStyle name="_TG-TH_3" xfId="221"/>
    <cellStyle name="_TG-TH_3_Lora-tungchau" xfId="222"/>
    <cellStyle name="_TG-TH_3_Qt-HT3PQ1(CauKho)" xfId="223"/>
    <cellStyle name="_TG-TH_3_Tuyen (21-7-11)-doan 1" xfId="224"/>
    <cellStyle name="_TG-TH_4" xfId="225"/>
    <cellStyle name="_Thi nghiem duong day va TBA" xfId="226"/>
    <cellStyle name="_Tong dutoan PP LAHAI" xfId="227"/>
    <cellStyle name="_Tong hop" xfId="228"/>
    <cellStyle name="_TONG HOP DT QUY II" xfId="229"/>
    <cellStyle name="_Tong hop may cheu nganh 1" xfId="230"/>
    <cellStyle name="_Tuyen (21-7-11)-doan 1" xfId="231"/>
    <cellStyle name="_Viahe-TD (15-10-07)" xfId="232"/>
    <cellStyle name="_xay dung ranh cap 22kv qt - ok" xfId="233"/>
    <cellStyle name="_ÿÿÿÿÿ" xfId="234"/>
    <cellStyle name="_ÿÿÿÿÿ_Phụ luc goi 5" xfId="235"/>
    <cellStyle name="~1" xfId="236"/>
    <cellStyle name="_x0001_¨c^ " xfId="237"/>
    <cellStyle name="_x0001_¨c^[" xfId="238"/>
    <cellStyle name="_x0001_¨c^_" xfId="239"/>
    <cellStyle name="_x0001_¨Œc^ " xfId="240"/>
    <cellStyle name="_x0001_¨Œc^[" xfId="241"/>
    <cellStyle name="_x0001_¨Œc^_" xfId="242"/>
    <cellStyle name="’Ê‰Ý [0.00]_laroux" xfId="243"/>
    <cellStyle name="’Ê‰Ý_laroux" xfId="244"/>
    <cellStyle name="_x0001_µÑTÖ " xfId="245"/>
    <cellStyle name="_x0001_µÑTÖ_" xfId="246"/>
    <cellStyle name="•W?_Format" xfId="247"/>
    <cellStyle name="•W€_’·Šú‰p•¶" xfId="248"/>
    <cellStyle name="•W_’·Šú‰p•¶" xfId="249"/>
    <cellStyle name="W_MARINE" xfId="250"/>
    <cellStyle name="0" xfId="251"/>
    <cellStyle name="0.0" xfId="252"/>
    <cellStyle name="0.00" xfId="253"/>
    <cellStyle name="1" xfId="254"/>
    <cellStyle name="1_0D5B6000" xfId="255"/>
    <cellStyle name="1_6.Bang_luong_moi_XDCB" xfId="256"/>
    <cellStyle name="1_A che do KS +chi BQL" xfId="257"/>
    <cellStyle name="1_BANG CAM COC GPMB 8km" xfId="258"/>
    <cellStyle name="1_Bang tong hop khoi luong" xfId="259"/>
    <cellStyle name="1_BAO GIA NGAY 24-10-08 (co dam)" xfId="260"/>
    <cellStyle name="1_BC thang" xfId="261"/>
    <cellStyle name="1_Book1" xfId="262"/>
    <cellStyle name="1_Book1_02-07 Tuyen chinh" xfId="263"/>
    <cellStyle name="1_Book1_02-07Tuyen Nhanh" xfId="264"/>
    <cellStyle name="1_Book1_1" xfId="265"/>
    <cellStyle name="1_Book1_1_Phụ luc goi 5" xfId="266"/>
    <cellStyle name="1_Book1_BC thang" xfId="267"/>
    <cellStyle name="1_Book1_Book1" xfId="268"/>
    <cellStyle name="1_Book1_Cau Hoa Son Km 1+441.06 (14-12-2006)" xfId="269"/>
    <cellStyle name="1_Book1_Cau Hoa Son Km 1+441.06 (22-10-2006)" xfId="270"/>
    <cellStyle name="1_Book1_Cau Hoa Son Km 1+441.06 (24-10-2006)" xfId="271"/>
    <cellStyle name="1_Book1_Cau Nam Tot(ngay 2-10-2006)" xfId="272"/>
    <cellStyle name="1_Book1_CAU XOP XANG II(su­a)" xfId="273"/>
    <cellStyle name="1_Book1_Dieu phoi dat goi 1" xfId="274"/>
    <cellStyle name="1_Book1_Dieu phoi dat goi 2" xfId="275"/>
    <cellStyle name="1_Book1_DT 27-9-2006 nop SKH" xfId="276"/>
    <cellStyle name="1_Book1_DT Kha thi ngay 11-2-06" xfId="277"/>
    <cellStyle name="1_Book1_DT ngay 04-01-2006" xfId="278"/>
    <cellStyle name="1_Book1_DT ngay 11-4-2006" xfId="279"/>
    <cellStyle name="1_Book1_DT ngay 15-11-05" xfId="280"/>
    <cellStyle name="1_Book1_DT theo DM24" xfId="281"/>
    <cellStyle name="1_Book1_DT Yen Na - Yen Tinh Theo 51 bu may CT8" xfId="282"/>
    <cellStyle name="1_Book1_Du toan KT-TCsua theo TT 03 - YC 471" xfId="283"/>
    <cellStyle name="1_Book1_Du toan Phuong lam" xfId="284"/>
    <cellStyle name="1_Book1_Du toan QL 27 (23-12-2005)" xfId="285"/>
    <cellStyle name="1_Book1_DuAnKT ngay 11-2-2006" xfId="286"/>
    <cellStyle name="1_Book1_Goi 1" xfId="287"/>
    <cellStyle name="1_Book1_Goi thau so 2 (20-6-2006)" xfId="288"/>
    <cellStyle name="1_Book1_Goi02(25-05-2006)" xfId="289"/>
    <cellStyle name="1_Book1_K C N - HUNG DONG L.NHUA" xfId="290"/>
    <cellStyle name="1_Book1_Khoi Luong Hoang Truong - Hoang Phu" xfId="291"/>
    <cellStyle name="1_Book1_KLdao chuan" xfId="292"/>
    <cellStyle name="1_Book1_Muong TL" xfId="293"/>
    <cellStyle name="1_Book1_Sua -  Nam Cam 07" xfId="294"/>
    <cellStyle name="1_Book1_T4-nhanh1(17-6)" xfId="295"/>
    <cellStyle name="1_Book1_Tong muc KT 20-11 Tan Huong Tuyen2" xfId="296"/>
    <cellStyle name="1_Book1_Tuyen so 1-Km0+00 - Km0+852.56" xfId="297"/>
    <cellStyle name="1_Book1_TV sua ngay 02-08-06" xfId="298"/>
    <cellStyle name="1_Book1_xop nhi Gia Q4( 7-3-07)" xfId="299"/>
    <cellStyle name="1_Book1_Yen Na-Yen Tinh 07" xfId="300"/>
    <cellStyle name="1_Book1_Yen Na-Yen tinh 11" xfId="301"/>
    <cellStyle name="1_Book1_ÿÿÿÿÿ" xfId="302"/>
    <cellStyle name="1_C" xfId="303"/>
    <cellStyle name="1_Cap dien ha the - phan lap dat dot 3" xfId="304"/>
    <cellStyle name="1_Cau Hoi 115" xfId="305"/>
    <cellStyle name="1_Cau Hua Trai (TT 04)" xfId="306"/>
    <cellStyle name="1_Cau Nam Tot(ngay 2-10-2006)" xfId="307"/>
    <cellStyle name="1_Cau Thanh Ha 1" xfId="308"/>
    <cellStyle name="1_Cau thuy dien Ban La (Cu Anh)" xfId="309"/>
    <cellStyle name="1_Cau thuy dien Ban La (Cu Anh) 2" xfId="310"/>
    <cellStyle name="1_Cau thuy dien Ban La (Cu Anh)_Phụ luc goi 5" xfId="311"/>
    <cellStyle name="1_CAU XOP XANG II(su­a)" xfId="312"/>
    <cellStyle name="1_Chau Thon - Tan Xuan (KCS 8-12-06)" xfId="313"/>
    <cellStyle name="1_Chi phi KS" xfId="314"/>
    <cellStyle name="1_cong" xfId="315"/>
    <cellStyle name="1_cuong sua 9.10" xfId="316"/>
    <cellStyle name="1_Dakt-Cau tinh Hua Phan" xfId="317"/>
    <cellStyle name="1_DIEN" xfId="318"/>
    <cellStyle name="1_Dieu phoi dat goi 1" xfId="319"/>
    <cellStyle name="1_Dieu phoi dat goi 2" xfId="320"/>
    <cellStyle name="1_Dinh muc thiet ke" xfId="321"/>
    <cellStyle name="1_DON GIA GIAOTHAU TRU CHONG GIA QUANG DAI" xfId="322"/>
    <cellStyle name="1_DONGIA" xfId="323"/>
    <cellStyle name="1_DT Kha thi ngay 11-2-06" xfId="324"/>
    <cellStyle name="1_DT KS Cam LAc-10-05-07" xfId="325"/>
    <cellStyle name="1_DT KT ngay 10-9-2005" xfId="326"/>
    <cellStyle name="1_DT ngay 04-01-2006" xfId="327"/>
    <cellStyle name="1_DT ngay 11-4-2006" xfId="328"/>
    <cellStyle name="1_DT ngay 15-11-05" xfId="329"/>
    <cellStyle name="1_DT theo DM24" xfId="330"/>
    <cellStyle name="1_DT Yen Na - Yen Tinh Theo 51 bu may CT8" xfId="331"/>
    <cellStyle name="1_Dtdchinh2397" xfId="332"/>
    <cellStyle name="1_Dtdchinh2397_Phụ luc goi 5" xfId="333"/>
    <cellStyle name="1_DTXL goi 11(20-9-05)" xfId="334"/>
    <cellStyle name="1_du toan" xfId="335"/>
    <cellStyle name="1_du toan (03-11-05)" xfId="336"/>
    <cellStyle name="1_Du toan (12-05-2005) Tham dinh" xfId="337"/>
    <cellStyle name="1_Du toan (23-05-2005) Tham dinh" xfId="338"/>
    <cellStyle name="1_Du toan (5 - 04 - 2004)" xfId="339"/>
    <cellStyle name="1_Du toan (6-3-2005)" xfId="340"/>
    <cellStyle name="1_Du toan (Ban A)" xfId="341"/>
    <cellStyle name="1_Du toan (ngay 13 - 07 - 2004)" xfId="342"/>
    <cellStyle name="1_Du toan (ngay 25-9-06)" xfId="343"/>
    <cellStyle name="1_Du toan 558 (Km17+508.12 - Km 22)" xfId="344"/>
    <cellStyle name="1_Du toan 558 (Km17+508.12 - Km 22) 2" xfId="345"/>
    <cellStyle name="1_Du toan 558 (Km17+508.12 - Km 22)_Phụ luc goi 5" xfId="346"/>
    <cellStyle name="1_Du toan bo sung (11-2004)" xfId="347"/>
    <cellStyle name="1_Du toan Cang Vung Ang (Tham tra 3-11-06)" xfId="348"/>
    <cellStyle name="1_Du toan Cang Vung Ang ngay 09-8-06 " xfId="349"/>
    <cellStyle name="1_Du toan dieu chin theo don gia moi (1-2-2007)" xfId="350"/>
    <cellStyle name="1_Du toan Goi 1" xfId="351"/>
    <cellStyle name="1_du toan goi 12" xfId="352"/>
    <cellStyle name="1_Du toan Goi 2" xfId="353"/>
    <cellStyle name="1_Du toan Huong Lam - Ban Giang (ngay28-11-06)" xfId="354"/>
    <cellStyle name="1_Du toan KT-TCsua theo TT 03 - YC 471" xfId="355"/>
    <cellStyle name="1_Du toan ngay (28-10-2005)" xfId="356"/>
    <cellStyle name="1_Du toan ngay 1-9-2004 (version 1)" xfId="357"/>
    <cellStyle name="1_Du toan Phuong lam" xfId="358"/>
    <cellStyle name="1_Du toan QL 27 (23-12-2005)" xfId="359"/>
    <cellStyle name="1_DuAnKT ngay 11-2-2006" xfId="360"/>
    <cellStyle name="1_DUONGNOIVUNG-QTHANG-QLUU" xfId="361"/>
    <cellStyle name="1_G_I TCDBVN. BCQTC_U QUANG DAI.QL62.(11)" xfId="362"/>
    <cellStyle name="1_Gia goi 1" xfId="363"/>
    <cellStyle name="1_Gia_VL cau-JIBIC-Ha-tinh" xfId="364"/>
    <cellStyle name="1_Gia_VLQL48_duyet " xfId="365"/>
    <cellStyle name="1_Gia_VLQL48_duyet _Phụ luc goi 5" xfId="366"/>
    <cellStyle name="1_goi 1" xfId="367"/>
    <cellStyle name="1_Goi 1 (TT04)" xfId="368"/>
    <cellStyle name="1_goi 1 duyet theo luong mo (an)" xfId="369"/>
    <cellStyle name="1_Goi 1_1" xfId="370"/>
    <cellStyle name="1_Goi so 1" xfId="371"/>
    <cellStyle name="1_Goi thau so 2 (20-6-2006)" xfId="372"/>
    <cellStyle name="1_Goi02(25-05-2006)" xfId="373"/>
    <cellStyle name="1_Goi1N206" xfId="374"/>
    <cellStyle name="1_Goi2N206" xfId="375"/>
    <cellStyle name="1_Goi4N216" xfId="376"/>
    <cellStyle name="1_Goi5N216" xfId="377"/>
    <cellStyle name="1_Hoi Song" xfId="378"/>
    <cellStyle name="1_HT-LO" xfId="379"/>
    <cellStyle name="1_HTLO-TKKT(15-2-08)" xfId="380"/>
    <cellStyle name="1_Khoi luong" xfId="381"/>
    <cellStyle name="1_Khoi luong doan 1" xfId="382"/>
    <cellStyle name="1_Khoi luong doan 2" xfId="383"/>
    <cellStyle name="1_Khoi luong goi 1-QL4D" xfId="384"/>
    <cellStyle name="1_Khoi Luong Hoang Truong - Hoang Phu" xfId="385"/>
    <cellStyle name="1_Khoi luong QL8B" xfId="386"/>
    <cellStyle name="1_KL" xfId="387"/>
    <cellStyle name="1_KL goi 1" xfId="388"/>
    <cellStyle name="1_Kl6-6-05" xfId="389"/>
    <cellStyle name="1_Kldoan3" xfId="390"/>
    <cellStyle name="1_Klnutgiao" xfId="391"/>
    <cellStyle name="1_KLPA2s" xfId="392"/>
    <cellStyle name="1_KlQdinhduyet" xfId="393"/>
    <cellStyle name="1_KlQdinhduyet_Phụ luc goi 5" xfId="394"/>
    <cellStyle name="1_KlQL4goi5KCS" xfId="395"/>
    <cellStyle name="1_Kltayth" xfId="396"/>
    <cellStyle name="1_KltaythQDduyet" xfId="397"/>
    <cellStyle name="1_Kluong4-2004" xfId="398"/>
    <cellStyle name="1_Km198-Km 206(3-6-09)" xfId="399"/>
    <cellStyle name="1_Km329-Km350 (7-6)" xfId="400"/>
    <cellStyle name="1_Km4-Km8+800" xfId="401"/>
    <cellStyle name="1_Long_Lien_Phuong_BVTC" xfId="402"/>
    <cellStyle name="1_Luong A6" xfId="403"/>
    <cellStyle name="1_maugiacotaluy" xfId="404"/>
    <cellStyle name="1_My Thanh Son Thanh" xfId="405"/>
    <cellStyle name="1_Nhom I" xfId="406"/>
    <cellStyle name="1_Project N.Du" xfId="407"/>
    <cellStyle name="1_Project N.Du.dien" xfId="408"/>
    <cellStyle name="1_Project QL4" xfId="409"/>
    <cellStyle name="1_Project QL4 goi 7" xfId="410"/>
    <cellStyle name="1_Project QL4 goi5" xfId="411"/>
    <cellStyle name="1_Project QL4 goi8" xfId="412"/>
    <cellStyle name="1_QL1A-SUA2005" xfId="413"/>
    <cellStyle name="1_Sheet1" xfId="414"/>
    <cellStyle name="1_SuoiTon" xfId="415"/>
    <cellStyle name="1_t" xfId="416"/>
    <cellStyle name="1_Tay THoa" xfId="417"/>
    <cellStyle name="1_TDT 3 xa VA chinh thuc" xfId="418"/>
    <cellStyle name="1_TH Nguon NTM 2014" xfId="419"/>
    <cellStyle name="1_TH Nguon NTM 2015" xfId="420"/>
    <cellStyle name="1_Tham tra (8-11)1" xfId="421"/>
    <cellStyle name="1_THKLsua_cuoi" xfId="422"/>
    <cellStyle name="1_Tinh KLHC goi 1" xfId="423"/>
    <cellStyle name="1_tmthiet ke" xfId="424"/>
    <cellStyle name="1_tmthiet ke1" xfId="425"/>
    <cellStyle name="1_Tong hop DT dieu chinh duong 38-95" xfId="426"/>
    <cellStyle name="1_Tong hop khoi luong duong 557 (30-5-2006)" xfId="427"/>
    <cellStyle name="1_tong hop kl nen mat" xfId="428"/>
    <cellStyle name="1_Tong muc dau tu" xfId="429"/>
    <cellStyle name="1_Tong muc KT 20-11 Tan Huong Tuyen2" xfId="430"/>
    <cellStyle name="1_TRUNG PMU 5" xfId="431"/>
    <cellStyle name="1_Tuyen (20-6-11 PA 2)" xfId="432"/>
    <cellStyle name="1_Tuyen (21-7-11)-doan 1" xfId="433"/>
    <cellStyle name="1_Tuyen so 1-Km0+00 - Km0+852.56" xfId="434"/>
    <cellStyle name="1_TV sua ngay 02-08-06" xfId="435"/>
    <cellStyle name="1_VatLieu 3 cau -NA" xfId="436"/>
    <cellStyle name="1_Yen Na - Yen Tinh  du an 30 -10-2006- Theo 51 bu may" xfId="437"/>
    <cellStyle name="1_Yen Na - Yen Tinh Theo 51 bu may Ghep" xfId="438"/>
    <cellStyle name="1_Yen Na - Yen Tinh Theo 51 -TV NA Ghep" xfId="439"/>
    <cellStyle name="1_Yen Na-Yen Tinh 07" xfId="440"/>
    <cellStyle name="1_ÿÿÿÿÿ" xfId="441"/>
    <cellStyle name="1_ÿÿÿÿÿ_1" xfId="442"/>
    <cellStyle name="1_ÿÿÿÿÿ_Bao cao thang G1" xfId="443"/>
    <cellStyle name="1_ÿÿÿÿÿ_Book1" xfId="444"/>
    <cellStyle name="1_ÿÿÿÿÿ_Book1_Phụ luc goi 5" xfId="445"/>
    <cellStyle name="1_ÿÿÿÿÿ_DON GIA GIAOTHAU TRU CHONG GIA QUANG DAI" xfId="446"/>
    <cellStyle name="1_ÿÿÿÿÿ_Don gia Goi thau so 1 (872)" xfId="447"/>
    <cellStyle name="1_ÿÿÿÿÿ_DTduong-goi1" xfId="448"/>
    <cellStyle name="1_ÿÿÿÿÿ_dutoanLCSP04-km0-5-goi1 (Ban 5 sua 24-8)" xfId="449"/>
    <cellStyle name="1_ÿÿÿÿÿ_G_I TCDBVN. BCQTC_U QUANG DAI.QL62.(11)" xfId="450"/>
    <cellStyle name="1_ÿÿÿÿÿ_Tinh KLHC goi 1" xfId="451"/>
    <cellStyle name="1_ÿÿÿÿÿ_Tong hop DT dieu chinh duong 38-95" xfId="452"/>
    <cellStyle name="_x0001_1¼„½(" xfId="453"/>
    <cellStyle name="_x0001_1¼½(" xfId="454"/>
    <cellStyle name="12" xfId="455"/>
    <cellStyle name="123" xfId="456"/>
    <cellStyle name="123w" xfId="457"/>
    <cellStyle name="15" xfId="458"/>
    <cellStyle name="¹éºÐÀ²_      " xfId="459"/>
    <cellStyle name="2" xfId="460"/>
    <cellStyle name="2_0D5B6000" xfId="461"/>
    <cellStyle name="2_6.Bang_luong_moi_XDCB" xfId="462"/>
    <cellStyle name="2_A che do KS +chi BQL" xfId="463"/>
    <cellStyle name="2_BANG CAM COC GPMB 8km" xfId="464"/>
    <cellStyle name="2_Bang tong hop khoi luong" xfId="465"/>
    <cellStyle name="2_BC thang" xfId="466"/>
    <cellStyle name="2_Book1" xfId="467"/>
    <cellStyle name="2_Book1_02-07 Tuyen chinh" xfId="468"/>
    <cellStyle name="2_Book1_02-07Tuyen Nhanh" xfId="469"/>
    <cellStyle name="2_Book1_1" xfId="470"/>
    <cellStyle name="2_Book1_1_Phụ luc goi 5" xfId="471"/>
    <cellStyle name="2_Book1_BC thang" xfId="472"/>
    <cellStyle name="2_Book1_Book1" xfId="473"/>
    <cellStyle name="2_Book1_Cau Hoa Son Km 1+441.06 (14-12-2006)" xfId="474"/>
    <cellStyle name="2_Book1_Cau Hoa Son Km 1+441.06 (22-10-2006)" xfId="475"/>
    <cellStyle name="2_Book1_Cau Hoa Son Km 1+441.06 (24-10-2006)" xfId="476"/>
    <cellStyle name="2_Book1_Cau Nam Tot(ngay 2-10-2006)" xfId="477"/>
    <cellStyle name="2_Book1_CAU XOP XANG II(su­a)" xfId="478"/>
    <cellStyle name="2_Book1_Dieu phoi dat goi 1" xfId="479"/>
    <cellStyle name="2_Book1_Dieu phoi dat goi 2" xfId="480"/>
    <cellStyle name="2_Book1_DT 27-9-2006 nop SKH" xfId="481"/>
    <cellStyle name="2_Book1_DT Kha thi ngay 11-2-06" xfId="482"/>
    <cellStyle name="2_Book1_DT ngay 04-01-2006" xfId="483"/>
    <cellStyle name="2_Book1_DT ngay 11-4-2006" xfId="484"/>
    <cellStyle name="2_Book1_DT ngay 15-11-05" xfId="485"/>
    <cellStyle name="2_Book1_DT theo DM24" xfId="486"/>
    <cellStyle name="2_Book1_DT Yen Na - Yen Tinh Theo 51 bu may CT8" xfId="487"/>
    <cellStyle name="2_Book1_Du toan KT-TCsua theo TT 03 - YC 471" xfId="488"/>
    <cellStyle name="2_Book1_Du toan Phuong lam" xfId="489"/>
    <cellStyle name="2_Book1_Du toan QL 27 (23-12-2005)" xfId="490"/>
    <cellStyle name="2_Book1_DuAnKT ngay 11-2-2006" xfId="491"/>
    <cellStyle name="2_Book1_Goi 1" xfId="492"/>
    <cellStyle name="2_Book1_Goi thau so 2 (20-6-2006)" xfId="493"/>
    <cellStyle name="2_Book1_Goi02(25-05-2006)" xfId="494"/>
    <cellStyle name="2_Book1_K C N - HUNG DONG L.NHUA" xfId="495"/>
    <cellStyle name="2_Book1_Khoi Luong Hoang Truong - Hoang Phu" xfId="496"/>
    <cellStyle name="2_Book1_KLdao chuan" xfId="497"/>
    <cellStyle name="2_Book1_Muong TL" xfId="498"/>
    <cellStyle name="2_Book1_Sua -  Nam Cam 07" xfId="499"/>
    <cellStyle name="2_Book1_T4-nhanh1(17-6)" xfId="500"/>
    <cellStyle name="2_Book1_Tong muc KT 20-11 Tan Huong Tuyen2" xfId="501"/>
    <cellStyle name="2_Book1_Tuyen so 1-Km0+00 - Km0+852.56" xfId="502"/>
    <cellStyle name="2_Book1_TV sua ngay 02-08-06" xfId="503"/>
    <cellStyle name="2_Book1_xop nhi Gia Q4( 7-3-07)" xfId="504"/>
    <cellStyle name="2_Book1_Yen Na-Yen Tinh 07" xfId="505"/>
    <cellStyle name="2_Book1_Yen Na-Yen tinh 11" xfId="506"/>
    <cellStyle name="2_Book1_ÿÿÿÿÿ" xfId="507"/>
    <cellStyle name="2_C" xfId="508"/>
    <cellStyle name="2_Cau Hoi 115" xfId="509"/>
    <cellStyle name="2_Cau Hua Trai (TT 04)" xfId="510"/>
    <cellStyle name="2_Cau Nam Tot(ngay 2-10-2006)" xfId="511"/>
    <cellStyle name="2_Cau Thanh Ha 1" xfId="512"/>
    <cellStyle name="2_Cau thuy dien Ban La (Cu Anh)" xfId="513"/>
    <cellStyle name="2_Cau thuy dien Ban La (Cu Anh) 2" xfId="514"/>
    <cellStyle name="2_Cau thuy dien Ban La (Cu Anh)_Phụ luc goi 5" xfId="515"/>
    <cellStyle name="2_CAU XOP XANG II(su­a)" xfId="516"/>
    <cellStyle name="2_Chau Thon - Tan Xuan (KCS 8-12-06)" xfId="517"/>
    <cellStyle name="2_Chi phi KS" xfId="518"/>
    <cellStyle name="2_cong" xfId="519"/>
    <cellStyle name="2_cuong sua 9.10" xfId="520"/>
    <cellStyle name="2_Dakt-Cau tinh Hua Phan" xfId="521"/>
    <cellStyle name="2_DIEN" xfId="522"/>
    <cellStyle name="2_Dieu phoi dat goi 1" xfId="523"/>
    <cellStyle name="2_Dieu phoi dat goi 2" xfId="524"/>
    <cellStyle name="2_Dinh muc thiet ke" xfId="525"/>
    <cellStyle name="2_DONGIA" xfId="526"/>
    <cellStyle name="2_DT Kha thi ngay 11-2-06" xfId="527"/>
    <cellStyle name="2_DT KS Cam LAc-10-05-07" xfId="528"/>
    <cellStyle name="2_DT KT ngay 10-9-2005" xfId="529"/>
    <cellStyle name="2_DT ngay 04-01-2006" xfId="530"/>
    <cellStyle name="2_DT ngay 11-4-2006" xfId="531"/>
    <cellStyle name="2_DT ngay 15-11-05" xfId="532"/>
    <cellStyle name="2_DT theo DM24" xfId="533"/>
    <cellStyle name="2_DT Yen Na - Yen Tinh Theo 51 bu may CT8" xfId="534"/>
    <cellStyle name="2_Dtdchinh2397" xfId="535"/>
    <cellStyle name="2_Dtdchinh2397_Phụ luc goi 5" xfId="536"/>
    <cellStyle name="2_DTXL goi 11(20-9-05)" xfId="537"/>
    <cellStyle name="2_du toan" xfId="538"/>
    <cellStyle name="2_du toan (03-11-05)" xfId="539"/>
    <cellStyle name="2_Du toan (12-05-2005) Tham dinh" xfId="540"/>
    <cellStyle name="2_Du toan (23-05-2005) Tham dinh" xfId="541"/>
    <cellStyle name="2_Du toan (5 - 04 - 2004)" xfId="542"/>
    <cellStyle name="2_Du toan (6-3-2005)" xfId="543"/>
    <cellStyle name="2_Du toan (Ban A)" xfId="544"/>
    <cellStyle name="2_Du toan (ngay 13 - 07 - 2004)" xfId="545"/>
    <cellStyle name="2_Du toan (ngay 25-9-06)" xfId="546"/>
    <cellStyle name="2_Du toan 558 (Km17+508.12 - Km 22)" xfId="547"/>
    <cellStyle name="2_Du toan 558 (Km17+508.12 - Km 22) 2" xfId="548"/>
    <cellStyle name="2_Du toan 558 (Km17+508.12 - Km 22)_Phụ luc goi 5" xfId="549"/>
    <cellStyle name="2_Du toan bo sung (11-2004)" xfId="550"/>
    <cellStyle name="2_Du toan Cang Vung Ang (Tham tra 3-11-06)" xfId="551"/>
    <cellStyle name="2_Du toan Cang Vung Ang ngay 09-8-06 " xfId="552"/>
    <cellStyle name="2_Du toan dieu chin theo don gia moi (1-2-2007)" xfId="553"/>
    <cellStyle name="2_Du toan Goi 1" xfId="554"/>
    <cellStyle name="2_du toan goi 12" xfId="555"/>
    <cellStyle name="2_Du toan Goi 2" xfId="556"/>
    <cellStyle name="2_Du toan Huong Lam - Ban Giang (ngay28-11-06)" xfId="557"/>
    <cellStyle name="2_Du toan KT-TCsua theo TT 03 - YC 471" xfId="558"/>
    <cellStyle name="2_Du toan ngay (28-10-2005)" xfId="559"/>
    <cellStyle name="2_Du toan ngay 1-9-2004 (version 1)" xfId="560"/>
    <cellStyle name="2_Du toan Phuong lam" xfId="561"/>
    <cellStyle name="2_Du toan QL 27 (23-12-2005)" xfId="562"/>
    <cellStyle name="2_DuAnKT ngay 11-2-2006" xfId="563"/>
    <cellStyle name="2_DUONGNOIVUNG-QTHANG-QLUU" xfId="564"/>
    <cellStyle name="2_Gia goi 1" xfId="565"/>
    <cellStyle name="2_Gia_VL cau-JIBIC-Ha-tinh" xfId="566"/>
    <cellStyle name="2_Gia_VLQL48_duyet " xfId="567"/>
    <cellStyle name="2_Gia_VLQL48_duyet _Phụ luc goi 5" xfId="568"/>
    <cellStyle name="2_goi 1" xfId="569"/>
    <cellStyle name="2_Goi 1 (TT04)" xfId="570"/>
    <cellStyle name="2_goi 1 duyet theo luong mo (an)" xfId="571"/>
    <cellStyle name="2_Goi 1_1" xfId="572"/>
    <cellStyle name="2_Goi so 1" xfId="573"/>
    <cellStyle name="2_Goi thau so 2 (20-6-2006)" xfId="574"/>
    <cellStyle name="2_Goi02(25-05-2006)" xfId="575"/>
    <cellStyle name="2_Goi1N206" xfId="576"/>
    <cellStyle name="2_Goi2N206" xfId="577"/>
    <cellStyle name="2_Goi4N216" xfId="578"/>
    <cellStyle name="2_Goi5N216" xfId="579"/>
    <cellStyle name="2_Hoi Song" xfId="580"/>
    <cellStyle name="2_HT-LO" xfId="581"/>
    <cellStyle name="2_Khoi luong" xfId="582"/>
    <cellStyle name="2_Khoi luong doan 1" xfId="583"/>
    <cellStyle name="2_Khoi luong doan 2" xfId="584"/>
    <cellStyle name="2_Khoi luong goi 1-QL4D" xfId="585"/>
    <cellStyle name="2_Khoi Luong Hoang Truong - Hoang Phu" xfId="586"/>
    <cellStyle name="2_Khoi luong QL8B" xfId="587"/>
    <cellStyle name="2_KL" xfId="588"/>
    <cellStyle name="2_KL goi 1" xfId="589"/>
    <cellStyle name="2_Kl6-6-05" xfId="590"/>
    <cellStyle name="2_Kldoan3" xfId="591"/>
    <cellStyle name="2_Klnutgiao" xfId="592"/>
    <cellStyle name="2_KLPA2s" xfId="593"/>
    <cellStyle name="2_KlQdinhduyet" xfId="594"/>
    <cellStyle name="2_KlQdinhduyet_Phụ luc goi 5" xfId="595"/>
    <cellStyle name="2_KlQL4goi5KCS" xfId="596"/>
    <cellStyle name="2_Kltayth" xfId="597"/>
    <cellStyle name="2_KltaythQDduyet" xfId="598"/>
    <cellStyle name="2_Kluong4-2004" xfId="599"/>
    <cellStyle name="2_Km329-Km350 (7-6)" xfId="600"/>
    <cellStyle name="2_Km4-Km8+800" xfId="601"/>
    <cellStyle name="2_Long_Lien_Phuong_BVTC" xfId="602"/>
    <cellStyle name="2_Luong A6" xfId="603"/>
    <cellStyle name="2_maugiacotaluy" xfId="604"/>
    <cellStyle name="2_My Thanh Son Thanh" xfId="605"/>
    <cellStyle name="2_Nhom I" xfId="606"/>
    <cellStyle name="2_Project N.Du" xfId="607"/>
    <cellStyle name="2_Project N.Du.dien" xfId="608"/>
    <cellStyle name="2_Project QL4" xfId="609"/>
    <cellStyle name="2_Project QL4 goi 7" xfId="610"/>
    <cellStyle name="2_Project QL4 goi5" xfId="611"/>
    <cellStyle name="2_Project QL4 goi8" xfId="612"/>
    <cellStyle name="2_QL1A-SUA2005" xfId="613"/>
    <cellStyle name="2_Sheet1" xfId="614"/>
    <cellStyle name="2_SuoiTon" xfId="615"/>
    <cellStyle name="2_t" xfId="616"/>
    <cellStyle name="2_Tay THoa" xfId="617"/>
    <cellStyle name="2_Tham tra (8-11)1" xfId="618"/>
    <cellStyle name="2_THKLsua_cuoi" xfId="619"/>
    <cellStyle name="2_Tinh KLHC goi 1" xfId="620"/>
    <cellStyle name="2_tmthiet ke" xfId="621"/>
    <cellStyle name="2_tmthiet ke1" xfId="622"/>
    <cellStyle name="2_Tong hop DT dieu chinh duong 38-95" xfId="623"/>
    <cellStyle name="2_Tong hop khoi luong duong 557 (30-5-2006)" xfId="624"/>
    <cellStyle name="2_tong hop kl nen mat" xfId="625"/>
    <cellStyle name="2_Tong muc dau tu" xfId="626"/>
    <cellStyle name="2_Tong muc KT 20-11 Tan Huong Tuyen2" xfId="627"/>
    <cellStyle name="2_TRUNG PMU 5" xfId="628"/>
    <cellStyle name="2_Tuyen so 1-Km0+00 - Km0+852.56" xfId="629"/>
    <cellStyle name="2_TV sua ngay 02-08-06" xfId="630"/>
    <cellStyle name="2_VatLieu 3 cau -NA" xfId="631"/>
    <cellStyle name="2_Yen Na - Yen Tinh  du an 30 -10-2006- Theo 51 bu may" xfId="632"/>
    <cellStyle name="2_Yen Na - Yen Tinh Theo 51 bu may Ghep" xfId="633"/>
    <cellStyle name="2_Yen Na - Yen Tinh Theo 51 -TV NA Ghep" xfId="634"/>
    <cellStyle name="2_Yen Na-Yen Tinh 07" xfId="635"/>
    <cellStyle name="2_ÿÿÿÿÿ" xfId="636"/>
    <cellStyle name="2_ÿÿÿÿÿ_1" xfId="637"/>
    <cellStyle name="2_ÿÿÿÿÿ_Bao cao thang G1" xfId="638"/>
    <cellStyle name="2_ÿÿÿÿÿ_Book1" xfId="639"/>
    <cellStyle name="2_ÿÿÿÿÿ_Book1_Phụ luc goi 5" xfId="640"/>
    <cellStyle name="2_ÿÿÿÿÿ_Don gia Goi thau so 1 (872)" xfId="641"/>
    <cellStyle name="2_ÿÿÿÿÿ_DTduong-goi1" xfId="642"/>
    <cellStyle name="2_ÿÿÿÿÿ_dutoanLCSP04-km0-5-goi1 (Ban 5 sua 24-8)" xfId="643"/>
    <cellStyle name="2_ÿÿÿÿÿ_Tinh KLHC goi 1" xfId="644"/>
    <cellStyle name="2_ÿÿÿÿÿ_Tong hop DT dieu chinh duong 38-95" xfId="645"/>
    <cellStyle name="20" xfId="646"/>
    <cellStyle name="20% - Accent1" xfId="647"/>
    <cellStyle name="20% - Accent1 2" xfId="648"/>
    <cellStyle name="20% - Accent2" xfId="649"/>
    <cellStyle name="20% - Accent2 2" xfId="650"/>
    <cellStyle name="20% - Accent3" xfId="651"/>
    <cellStyle name="20% - Accent3 2" xfId="652"/>
    <cellStyle name="20% - Accent4" xfId="653"/>
    <cellStyle name="20% - Accent4 2" xfId="654"/>
    <cellStyle name="20% - Accent5" xfId="655"/>
    <cellStyle name="20% - Accent5 2" xfId="656"/>
    <cellStyle name="20% - Accent6" xfId="657"/>
    <cellStyle name="20% - Accent6 2" xfId="658"/>
    <cellStyle name="20% - Nhấn1" xfId="659"/>
    <cellStyle name="20% - Nhấn2" xfId="660"/>
    <cellStyle name="20% - Nhấn3" xfId="661"/>
    <cellStyle name="20% - Nhấn4" xfId="662"/>
    <cellStyle name="20% - Nhấn5" xfId="663"/>
    <cellStyle name="20% - Nhấn6" xfId="664"/>
    <cellStyle name="3" xfId="665"/>
    <cellStyle name="3_0D5B6000" xfId="666"/>
    <cellStyle name="3_6.Bang_luong_moi_XDCB" xfId="667"/>
    <cellStyle name="3_A che do KS +chi BQL" xfId="668"/>
    <cellStyle name="3_BANG CAM COC GPMB 8km" xfId="669"/>
    <cellStyle name="3_Bang tong hop khoi luong" xfId="670"/>
    <cellStyle name="3_BC thang" xfId="671"/>
    <cellStyle name="3_Book1" xfId="672"/>
    <cellStyle name="3_Book1_02-07 Tuyen chinh" xfId="673"/>
    <cellStyle name="3_Book1_02-07Tuyen Nhanh" xfId="674"/>
    <cellStyle name="3_Book1_1" xfId="675"/>
    <cellStyle name="3_Book1_1_Phụ luc goi 5" xfId="676"/>
    <cellStyle name="3_Book1_BC thang" xfId="677"/>
    <cellStyle name="3_Book1_Book1" xfId="678"/>
    <cellStyle name="3_Book1_Cau Hoa Son Km 1+441.06 (14-12-2006)" xfId="679"/>
    <cellStyle name="3_Book1_Cau Hoa Son Km 1+441.06 (22-10-2006)" xfId="680"/>
    <cellStyle name="3_Book1_Cau Hoa Son Km 1+441.06 (24-10-2006)" xfId="681"/>
    <cellStyle name="3_Book1_Cau Nam Tot(ngay 2-10-2006)" xfId="682"/>
    <cellStyle name="3_Book1_CAU XOP XANG II(su­a)" xfId="683"/>
    <cellStyle name="3_Book1_Dieu phoi dat goi 1" xfId="684"/>
    <cellStyle name="3_Book1_Dieu phoi dat goi 2" xfId="685"/>
    <cellStyle name="3_Book1_DT 27-9-2006 nop SKH" xfId="686"/>
    <cellStyle name="3_Book1_DT Kha thi ngay 11-2-06" xfId="687"/>
    <cellStyle name="3_Book1_DT ngay 04-01-2006" xfId="688"/>
    <cellStyle name="3_Book1_DT ngay 11-4-2006" xfId="689"/>
    <cellStyle name="3_Book1_DT ngay 15-11-05" xfId="690"/>
    <cellStyle name="3_Book1_DT theo DM24" xfId="691"/>
    <cellStyle name="3_Book1_DT Yen Na - Yen Tinh Theo 51 bu may CT8" xfId="692"/>
    <cellStyle name="3_Book1_Du toan KT-TCsua theo TT 03 - YC 471" xfId="693"/>
    <cellStyle name="3_Book1_Du toan Phuong lam" xfId="694"/>
    <cellStyle name="3_Book1_Du toan QL 27 (23-12-2005)" xfId="695"/>
    <cellStyle name="3_Book1_DuAnKT ngay 11-2-2006" xfId="696"/>
    <cellStyle name="3_Book1_Goi 1" xfId="697"/>
    <cellStyle name="3_Book1_Goi thau so 2 (20-6-2006)" xfId="698"/>
    <cellStyle name="3_Book1_Goi02(25-05-2006)" xfId="699"/>
    <cellStyle name="3_Book1_K C N - HUNG DONG L.NHUA" xfId="700"/>
    <cellStyle name="3_Book1_Khoi Luong Hoang Truong - Hoang Phu" xfId="701"/>
    <cellStyle name="3_Book1_KLdao chuan" xfId="702"/>
    <cellStyle name="3_Book1_Muong TL" xfId="703"/>
    <cellStyle name="3_Book1_Sua -  Nam Cam 07" xfId="704"/>
    <cellStyle name="3_Book1_T4-nhanh1(17-6)" xfId="705"/>
    <cellStyle name="3_Book1_Tong muc KT 20-11 Tan Huong Tuyen2" xfId="706"/>
    <cellStyle name="3_Book1_Tuyen so 1-Km0+00 - Km0+852.56" xfId="707"/>
    <cellStyle name="3_Book1_TV sua ngay 02-08-06" xfId="708"/>
    <cellStyle name="3_Book1_xop nhi Gia Q4( 7-3-07)" xfId="709"/>
    <cellStyle name="3_Book1_Yen Na-Yen Tinh 07" xfId="710"/>
    <cellStyle name="3_Book1_Yen Na-Yen tinh 11" xfId="711"/>
    <cellStyle name="3_Book1_ÿÿÿÿÿ" xfId="712"/>
    <cellStyle name="3_C" xfId="713"/>
    <cellStyle name="3_Cau Hoi 115" xfId="714"/>
    <cellStyle name="3_Cau Hua Trai (TT 04)" xfId="715"/>
    <cellStyle name="3_Cau Nam Tot(ngay 2-10-2006)" xfId="716"/>
    <cellStyle name="3_Cau Thanh Ha 1" xfId="717"/>
    <cellStyle name="3_Cau thuy dien Ban La (Cu Anh)" xfId="718"/>
    <cellStyle name="3_Cau thuy dien Ban La (Cu Anh) 2" xfId="719"/>
    <cellStyle name="3_Cau thuy dien Ban La (Cu Anh)_Phụ luc goi 5" xfId="720"/>
    <cellStyle name="3_CAU XOP XANG II(su­a)" xfId="721"/>
    <cellStyle name="3_Chau Thon - Tan Xuan (KCS 8-12-06)" xfId="722"/>
    <cellStyle name="3_Chi phi KS" xfId="723"/>
    <cellStyle name="3_cong" xfId="724"/>
    <cellStyle name="3_cuong sua 9.10" xfId="725"/>
    <cellStyle name="3_Dakt-Cau tinh Hua Phan" xfId="726"/>
    <cellStyle name="3_DIEN" xfId="727"/>
    <cellStyle name="3_Dieu phoi dat goi 1" xfId="728"/>
    <cellStyle name="3_Dieu phoi dat goi 2" xfId="729"/>
    <cellStyle name="3_Dinh muc thiet ke" xfId="730"/>
    <cellStyle name="3_DONGIA" xfId="731"/>
    <cellStyle name="3_DT Kha thi ngay 11-2-06" xfId="732"/>
    <cellStyle name="3_DT KS Cam LAc-10-05-07" xfId="733"/>
    <cellStyle name="3_DT KT ngay 10-9-2005" xfId="734"/>
    <cellStyle name="3_DT ngay 04-01-2006" xfId="735"/>
    <cellStyle name="3_DT ngay 11-4-2006" xfId="736"/>
    <cellStyle name="3_DT ngay 15-11-05" xfId="737"/>
    <cellStyle name="3_DT theo DM24" xfId="738"/>
    <cellStyle name="3_DT Yen Na - Yen Tinh Theo 51 bu may CT8" xfId="739"/>
    <cellStyle name="3_Dtdchinh2397" xfId="740"/>
    <cellStyle name="3_Dtdchinh2397_Phụ luc goi 5" xfId="741"/>
    <cellStyle name="3_DTXL goi 11(20-9-05)" xfId="742"/>
    <cellStyle name="3_du toan" xfId="743"/>
    <cellStyle name="3_du toan (03-11-05)" xfId="744"/>
    <cellStyle name="3_Du toan (12-05-2005) Tham dinh" xfId="745"/>
    <cellStyle name="3_Du toan (23-05-2005) Tham dinh" xfId="746"/>
    <cellStyle name="3_Du toan (5 - 04 - 2004)" xfId="747"/>
    <cellStyle name="3_Du toan (6-3-2005)" xfId="748"/>
    <cellStyle name="3_Du toan (Ban A)" xfId="749"/>
    <cellStyle name="3_Du toan (ngay 13 - 07 - 2004)" xfId="750"/>
    <cellStyle name="3_Du toan (ngay 25-9-06)" xfId="751"/>
    <cellStyle name="3_Du toan 558 (Km17+508.12 - Km 22)" xfId="752"/>
    <cellStyle name="3_Du toan 558 (Km17+508.12 - Km 22) 2" xfId="753"/>
    <cellStyle name="3_Du toan 558 (Km17+508.12 - Km 22)_Phụ luc goi 5" xfId="754"/>
    <cellStyle name="3_Du toan bo sung (11-2004)" xfId="755"/>
    <cellStyle name="3_Du toan Cang Vung Ang (Tham tra 3-11-06)" xfId="756"/>
    <cellStyle name="3_Du toan Cang Vung Ang ngay 09-8-06 " xfId="757"/>
    <cellStyle name="3_Du toan dieu chin theo don gia moi (1-2-2007)" xfId="758"/>
    <cellStyle name="3_Du toan Goi 1" xfId="759"/>
    <cellStyle name="3_du toan goi 12" xfId="760"/>
    <cellStyle name="3_Du toan Goi 2" xfId="761"/>
    <cellStyle name="3_Du toan Huong Lam - Ban Giang (ngay28-11-06)" xfId="762"/>
    <cellStyle name="3_Du toan KT-TCsua theo TT 03 - YC 471" xfId="763"/>
    <cellStyle name="3_Du toan ngay (28-10-2005)" xfId="764"/>
    <cellStyle name="3_Du toan ngay 1-9-2004 (version 1)" xfId="765"/>
    <cellStyle name="3_Du toan Phuong lam" xfId="766"/>
    <cellStyle name="3_Du toan QL 27 (23-12-2005)" xfId="767"/>
    <cellStyle name="3_DuAnKT ngay 11-2-2006" xfId="768"/>
    <cellStyle name="3_DUONGNOIVUNG-QTHANG-QLUU" xfId="769"/>
    <cellStyle name="3_Gia goi 1" xfId="770"/>
    <cellStyle name="3_Gia_VL cau-JIBIC-Ha-tinh" xfId="771"/>
    <cellStyle name="3_Gia_VLQL48_duyet " xfId="772"/>
    <cellStyle name="3_Gia_VLQL48_duyet _Phụ luc goi 5" xfId="773"/>
    <cellStyle name="3_goi 1" xfId="774"/>
    <cellStyle name="3_Goi 1 (TT04)" xfId="775"/>
    <cellStyle name="3_goi 1 duyet theo luong mo (an)" xfId="776"/>
    <cellStyle name="3_Goi 1_1" xfId="777"/>
    <cellStyle name="3_Goi so 1" xfId="778"/>
    <cellStyle name="3_Goi thau so 2 (20-6-2006)" xfId="779"/>
    <cellStyle name="3_Goi02(25-05-2006)" xfId="780"/>
    <cellStyle name="3_Goi1N206" xfId="781"/>
    <cellStyle name="3_Goi2N206" xfId="782"/>
    <cellStyle name="3_Goi4N216" xfId="783"/>
    <cellStyle name="3_Goi5N216" xfId="784"/>
    <cellStyle name="3_Hoi Song" xfId="785"/>
    <cellStyle name="3_HT-LO" xfId="786"/>
    <cellStyle name="3_Khoi luong" xfId="787"/>
    <cellStyle name="3_Khoi luong doan 1" xfId="788"/>
    <cellStyle name="3_Khoi luong doan 2" xfId="789"/>
    <cellStyle name="3_Khoi luong goi 1-QL4D" xfId="790"/>
    <cellStyle name="3_Khoi Luong Hoang Truong - Hoang Phu" xfId="791"/>
    <cellStyle name="3_Khoi luong QL8B" xfId="792"/>
    <cellStyle name="3_KL" xfId="793"/>
    <cellStyle name="3_KL goi 1" xfId="794"/>
    <cellStyle name="3_Kl6-6-05" xfId="795"/>
    <cellStyle name="3_Kldoan3" xfId="796"/>
    <cellStyle name="3_Klnutgiao" xfId="797"/>
    <cellStyle name="3_KLPA2s" xfId="798"/>
    <cellStyle name="3_KlQdinhduyet" xfId="799"/>
    <cellStyle name="3_KlQdinhduyet_Phụ luc goi 5" xfId="800"/>
    <cellStyle name="3_KlQL4goi5KCS" xfId="801"/>
    <cellStyle name="3_Kltayth" xfId="802"/>
    <cellStyle name="3_KltaythQDduyet" xfId="803"/>
    <cellStyle name="3_Kluong4-2004" xfId="804"/>
    <cellStyle name="3_Km329-Km350 (7-6)" xfId="805"/>
    <cellStyle name="3_Km4-Km8+800" xfId="806"/>
    <cellStyle name="3_Long_Lien_Phuong_BVTC" xfId="807"/>
    <cellStyle name="3_Luong A6" xfId="808"/>
    <cellStyle name="3_maugiacotaluy" xfId="809"/>
    <cellStyle name="3_My Thanh Son Thanh" xfId="810"/>
    <cellStyle name="3_Nhom I" xfId="811"/>
    <cellStyle name="3_Project N.Du" xfId="812"/>
    <cellStyle name="3_Project N.Du.dien" xfId="813"/>
    <cellStyle name="3_Project QL4" xfId="814"/>
    <cellStyle name="3_Project QL4 goi 7" xfId="815"/>
    <cellStyle name="3_Project QL4 goi5" xfId="816"/>
    <cellStyle name="3_Project QL4 goi8" xfId="817"/>
    <cellStyle name="3_QL1A-SUA2005" xfId="818"/>
    <cellStyle name="3_Sheet1" xfId="819"/>
    <cellStyle name="3_SuoiTon" xfId="820"/>
    <cellStyle name="3_t" xfId="821"/>
    <cellStyle name="3_Tay THoa" xfId="822"/>
    <cellStyle name="3_Tham tra (8-11)1" xfId="823"/>
    <cellStyle name="3_THKLsua_cuoi" xfId="824"/>
    <cellStyle name="3_Tinh KLHC goi 1" xfId="825"/>
    <cellStyle name="3_tmthiet ke" xfId="826"/>
    <cellStyle name="3_tmthiet ke1" xfId="827"/>
    <cellStyle name="3_Tong hop DT dieu chinh duong 38-95" xfId="828"/>
    <cellStyle name="3_Tong hop khoi luong duong 557 (30-5-2006)" xfId="829"/>
    <cellStyle name="3_tong hop kl nen mat" xfId="830"/>
    <cellStyle name="3_Tong muc dau tu" xfId="831"/>
    <cellStyle name="3_Tong muc KT 20-11 Tan Huong Tuyen2" xfId="832"/>
    <cellStyle name="3_Tuyen so 1-Km0+00 - Km0+852.56" xfId="833"/>
    <cellStyle name="3_TV sua ngay 02-08-06" xfId="834"/>
    <cellStyle name="3_VatLieu 3 cau -NA" xfId="835"/>
    <cellStyle name="3_Yen Na - Yen Tinh  du an 30 -10-2006- Theo 51 bu may" xfId="836"/>
    <cellStyle name="3_Yen Na - Yen Tinh Theo 51 bu may Ghep" xfId="837"/>
    <cellStyle name="3_Yen Na - Yen Tinh Theo 51 -TV NA Ghep" xfId="838"/>
    <cellStyle name="3_Yen Na-Yen Tinh 07" xfId="839"/>
    <cellStyle name="3_ÿÿÿÿÿ" xfId="840"/>
    <cellStyle name="3_ÿÿÿÿÿ_1" xfId="841"/>
    <cellStyle name="4" xfId="842"/>
    <cellStyle name="4_0D5B6000" xfId="843"/>
    <cellStyle name="4_6.Bang_luong_moi_XDCB" xfId="844"/>
    <cellStyle name="4_A che do KS +chi BQL" xfId="845"/>
    <cellStyle name="4_BANG CAM COC GPMB 8km" xfId="846"/>
    <cellStyle name="4_Bang tong hop khoi luong" xfId="847"/>
    <cellStyle name="4_BC thang" xfId="848"/>
    <cellStyle name="4_Book1" xfId="849"/>
    <cellStyle name="4_Book1_02-07 Tuyen chinh" xfId="850"/>
    <cellStyle name="4_Book1_02-07Tuyen Nhanh" xfId="851"/>
    <cellStyle name="4_Book1_1" xfId="852"/>
    <cellStyle name="4_Book1_1_Phụ luc goi 5" xfId="853"/>
    <cellStyle name="4_Book1_BC thang" xfId="854"/>
    <cellStyle name="4_Book1_Book1" xfId="855"/>
    <cellStyle name="4_Book1_Cau Hoa Son Km 1+441.06 (14-12-2006)" xfId="856"/>
    <cellStyle name="4_Book1_Cau Hoa Son Km 1+441.06 (22-10-2006)" xfId="857"/>
    <cellStyle name="4_Book1_Cau Hoa Son Km 1+441.06 (24-10-2006)" xfId="858"/>
    <cellStyle name="4_Book1_Cau Nam Tot(ngay 2-10-2006)" xfId="859"/>
    <cellStyle name="4_Book1_CAU XOP XANG II(su­a)" xfId="860"/>
    <cellStyle name="4_Book1_Dieu phoi dat goi 1" xfId="861"/>
    <cellStyle name="4_Book1_Dieu phoi dat goi 2" xfId="862"/>
    <cellStyle name="4_Book1_DT 27-9-2006 nop SKH" xfId="863"/>
    <cellStyle name="4_Book1_DT Kha thi ngay 11-2-06" xfId="864"/>
    <cellStyle name="4_Book1_DT ngay 04-01-2006" xfId="865"/>
    <cellStyle name="4_Book1_DT ngay 11-4-2006" xfId="866"/>
    <cellStyle name="4_Book1_DT ngay 15-11-05" xfId="867"/>
    <cellStyle name="4_Book1_DT theo DM24" xfId="868"/>
    <cellStyle name="4_Book1_DT Yen Na - Yen Tinh Theo 51 bu may CT8" xfId="869"/>
    <cellStyle name="4_Book1_Du toan KT-TCsua theo TT 03 - YC 471" xfId="870"/>
    <cellStyle name="4_Book1_Du toan Phuong lam" xfId="871"/>
    <cellStyle name="4_Book1_Du toan QL 27 (23-12-2005)" xfId="872"/>
    <cellStyle name="4_Book1_DuAnKT ngay 11-2-2006" xfId="873"/>
    <cellStyle name="4_Book1_Goi 1" xfId="874"/>
    <cellStyle name="4_Book1_Goi thau so 2 (20-6-2006)" xfId="875"/>
    <cellStyle name="4_Book1_Goi02(25-05-2006)" xfId="876"/>
    <cellStyle name="4_Book1_K C N - HUNG DONG L.NHUA" xfId="877"/>
    <cellStyle name="4_Book1_Khoi Luong Hoang Truong - Hoang Phu" xfId="878"/>
    <cellStyle name="4_Book1_KLdao chuan" xfId="879"/>
    <cellStyle name="4_Book1_Muong TL" xfId="880"/>
    <cellStyle name="4_Book1_Sua -  Nam Cam 07" xfId="881"/>
    <cellStyle name="4_Book1_T4-nhanh1(17-6)" xfId="882"/>
    <cellStyle name="4_Book1_Tong muc KT 20-11 Tan Huong Tuyen2" xfId="883"/>
    <cellStyle name="4_Book1_Tuyen so 1-Km0+00 - Km0+852.56" xfId="884"/>
    <cellStyle name="4_Book1_TV sua ngay 02-08-06" xfId="885"/>
    <cellStyle name="4_Book1_xop nhi Gia Q4( 7-3-07)" xfId="886"/>
    <cellStyle name="4_Book1_Yen Na-Yen Tinh 07" xfId="887"/>
    <cellStyle name="4_Book1_Yen Na-Yen tinh 11" xfId="888"/>
    <cellStyle name="4_Book1_ÿÿÿÿÿ" xfId="889"/>
    <cellStyle name="4_C" xfId="890"/>
    <cellStyle name="4_Cau Hoi 115" xfId="891"/>
    <cellStyle name="4_Cau Hua Trai (TT 04)" xfId="892"/>
    <cellStyle name="4_Cau Nam Tot(ngay 2-10-2006)" xfId="893"/>
    <cellStyle name="4_Cau Thanh Ha 1" xfId="894"/>
    <cellStyle name="4_Cau thuy dien Ban La (Cu Anh)" xfId="895"/>
    <cellStyle name="4_Cau thuy dien Ban La (Cu Anh) 2" xfId="896"/>
    <cellStyle name="4_Cau thuy dien Ban La (Cu Anh)_Phụ luc goi 5" xfId="897"/>
    <cellStyle name="4_CAU XOP XANG II(su­a)" xfId="898"/>
    <cellStyle name="4_Chau Thon - Tan Xuan (KCS 8-12-06)" xfId="899"/>
    <cellStyle name="4_Chi phi KS" xfId="900"/>
    <cellStyle name="4_cong" xfId="901"/>
    <cellStyle name="4_cuong sua 9.10" xfId="902"/>
    <cellStyle name="4_Dakt-Cau tinh Hua Phan" xfId="903"/>
    <cellStyle name="4_DIEN" xfId="904"/>
    <cellStyle name="4_Dieu phoi dat goi 1" xfId="905"/>
    <cellStyle name="4_Dieu phoi dat goi 2" xfId="906"/>
    <cellStyle name="4_Dinh muc thiet ke" xfId="907"/>
    <cellStyle name="4_DONGIA" xfId="908"/>
    <cellStyle name="4_DT Kha thi ngay 11-2-06" xfId="909"/>
    <cellStyle name="4_DT KS Cam LAc-10-05-07" xfId="910"/>
    <cellStyle name="4_DT KT ngay 10-9-2005" xfId="911"/>
    <cellStyle name="4_DT ngay 04-01-2006" xfId="912"/>
    <cellStyle name="4_DT ngay 11-4-2006" xfId="913"/>
    <cellStyle name="4_DT ngay 15-11-05" xfId="914"/>
    <cellStyle name="4_DT theo DM24" xfId="915"/>
    <cellStyle name="4_DT Yen Na - Yen Tinh Theo 51 bu may CT8" xfId="916"/>
    <cellStyle name="4_Dtdchinh2397" xfId="917"/>
    <cellStyle name="4_Dtdchinh2397_Phụ luc goi 5" xfId="918"/>
    <cellStyle name="4_DTXL goi 11(20-9-05)" xfId="919"/>
    <cellStyle name="4_du toan" xfId="920"/>
    <cellStyle name="4_du toan (03-11-05)" xfId="921"/>
    <cellStyle name="4_Du toan (12-05-2005) Tham dinh" xfId="922"/>
    <cellStyle name="4_Du toan (23-05-2005) Tham dinh" xfId="923"/>
    <cellStyle name="4_Du toan (5 - 04 - 2004)" xfId="924"/>
    <cellStyle name="4_Du toan (6-3-2005)" xfId="925"/>
    <cellStyle name="4_Du toan (Ban A)" xfId="926"/>
    <cellStyle name="4_Du toan (ngay 13 - 07 - 2004)" xfId="927"/>
    <cellStyle name="4_Du toan (ngay 25-9-06)" xfId="928"/>
    <cellStyle name="4_Du toan 558 (Km17+508.12 - Km 22)" xfId="929"/>
    <cellStyle name="4_Du toan 558 (Km17+508.12 - Km 22) 2" xfId="930"/>
    <cellStyle name="4_Du toan 558 (Km17+508.12 - Km 22)_Phụ luc goi 5" xfId="931"/>
    <cellStyle name="4_Du toan bo sung (11-2004)" xfId="932"/>
    <cellStyle name="4_Du toan Cang Vung Ang (Tham tra 3-11-06)" xfId="933"/>
    <cellStyle name="4_Du toan Cang Vung Ang ngay 09-8-06 " xfId="934"/>
    <cellStyle name="4_Du toan dieu chin theo don gia moi (1-2-2007)" xfId="935"/>
    <cellStyle name="4_Du toan Goi 1" xfId="936"/>
    <cellStyle name="4_du toan goi 12" xfId="937"/>
    <cellStyle name="4_Du toan Goi 2" xfId="938"/>
    <cellStyle name="4_Du toan Huong Lam - Ban Giang (ngay28-11-06)" xfId="939"/>
    <cellStyle name="4_Du toan KT-TCsua theo TT 03 - YC 471" xfId="940"/>
    <cellStyle name="4_Du toan ngay (28-10-2005)" xfId="941"/>
    <cellStyle name="4_Du toan ngay 1-9-2004 (version 1)" xfId="942"/>
    <cellStyle name="4_Du toan Phuong lam" xfId="943"/>
    <cellStyle name="4_Du toan QL 27 (23-12-2005)" xfId="944"/>
    <cellStyle name="4_DuAnKT ngay 11-2-2006" xfId="945"/>
    <cellStyle name="4_DUONGNOIVUNG-QTHANG-QLUU" xfId="946"/>
    <cellStyle name="4_Gia goi 1" xfId="947"/>
    <cellStyle name="4_Gia_VL cau-JIBIC-Ha-tinh" xfId="948"/>
    <cellStyle name="4_Gia_VLQL48_duyet " xfId="949"/>
    <cellStyle name="4_Gia_VLQL48_duyet _Phụ luc goi 5" xfId="950"/>
    <cellStyle name="4_goi 1" xfId="951"/>
    <cellStyle name="4_Goi 1 (TT04)" xfId="952"/>
    <cellStyle name="4_goi 1 duyet theo luong mo (an)" xfId="953"/>
    <cellStyle name="4_Goi 1_1" xfId="954"/>
    <cellStyle name="4_Goi so 1" xfId="955"/>
    <cellStyle name="4_Goi thau so 2 (20-6-2006)" xfId="956"/>
    <cellStyle name="4_Goi02(25-05-2006)" xfId="957"/>
    <cellStyle name="4_Goi1N206" xfId="958"/>
    <cellStyle name="4_Goi2N206" xfId="959"/>
    <cellStyle name="4_Goi4N216" xfId="960"/>
    <cellStyle name="4_Goi5N216" xfId="961"/>
    <cellStyle name="4_Hoi Song" xfId="962"/>
    <cellStyle name="4_HT-LO" xfId="963"/>
    <cellStyle name="4_Khoi luong" xfId="964"/>
    <cellStyle name="4_Khoi luong doan 1" xfId="965"/>
    <cellStyle name="4_Khoi luong doan 2" xfId="966"/>
    <cellStyle name="4_Khoi luong goi 1-QL4D" xfId="967"/>
    <cellStyle name="4_Khoi Luong Hoang Truong - Hoang Phu" xfId="968"/>
    <cellStyle name="4_Khoi luong QL8B" xfId="969"/>
    <cellStyle name="4_KL" xfId="970"/>
    <cellStyle name="4_KL goi 1" xfId="971"/>
    <cellStyle name="4_Kl6-6-05" xfId="972"/>
    <cellStyle name="4_Kldoan3" xfId="973"/>
    <cellStyle name="4_Klnutgiao" xfId="974"/>
    <cellStyle name="4_KLPA2s" xfId="975"/>
    <cellStyle name="4_KlQdinhduyet" xfId="976"/>
    <cellStyle name="4_KlQdinhduyet_Phụ luc goi 5" xfId="977"/>
    <cellStyle name="4_KlQL4goi5KCS" xfId="978"/>
    <cellStyle name="4_Kltayth" xfId="979"/>
    <cellStyle name="4_KltaythQDduyet" xfId="980"/>
    <cellStyle name="4_Kluong4-2004" xfId="981"/>
    <cellStyle name="4_Km329-Km350 (7-6)" xfId="982"/>
    <cellStyle name="4_Km4-Km8+800" xfId="983"/>
    <cellStyle name="4_Long_Lien_Phuong_BVTC" xfId="984"/>
    <cellStyle name="4_Luong A6" xfId="985"/>
    <cellStyle name="4_maugiacotaluy" xfId="986"/>
    <cellStyle name="4_My Thanh Son Thanh" xfId="987"/>
    <cellStyle name="4_Nhom I" xfId="988"/>
    <cellStyle name="4_Project N.Du" xfId="989"/>
    <cellStyle name="4_Project N.Du.dien" xfId="990"/>
    <cellStyle name="4_Project QL4" xfId="991"/>
    <cellStyle name="4_Project QL4 goi 7" xfId="992"/>
    <cellStyle name="4_Project QL4 goi5" xfId="993"/>
    <cellStyle name="4_Project QL4 goi8" xfId="994"/>
    <cellStyle name="4_QL1A-SUA2005" xfId="995"/>
    <cellStyle name="4_Sheet1" xfId="996"/>
    <cellStyle name="4_SuoiTon" xfId="997"/>
    <cellStyle name="4_t" xfId="998"/>
    <cellStyle name="4_Tay THoa" xfId="999"/>
    <cellStyle name="4_Tham tra (8-11)1" xfId="1000"/>
    <cellStyle name="4_THKLsua_cuoi" xfId="1001"/>
    <cellStyle name="4_Tinh KLHC goi 1" xfId="1002"/>
    <cellStyle name="4_tmthiet ke" xfId="1003"/>
    <cellStyle name="4_tmthiet ke1" xfId="1004"/>
    <cellStyle name="4_Tong hop DT dieu chinh duong 38-95" xfId="1005"/>
    <cellStyle name="4_Tong hop khoi luong duong 557 (30-5-2006)" xfId="1006"/>
    <cellStyle name="4_tong hop kl nen mat" xfId="1007"/>
    <cellStyle name="4_Tong muc dau tu" xfId="1008"/>
    <cellStyle name="4_Tong muc KT 20-11 Tan Huong Tuyen2" xfId="1009"/>
    <cellStyle name="4_Tuyen so 1-Km0+00 - Km0+852.56" xfId="1010"/>
    <cellStyle name="4_TV sua ngay 02-08-06" xfId="1011"/>
    <cellStyle name="4_VatLieu 3 cau -NA" xfId="1012"/>
    <cellStyle name="4_Yen Na - Yen Tinh  du an 30 -10-2006- Theo 51 bu may" xfId="1013"/>
    <cellStyle name="4_Yen Na - Yen Tinh Theo 51 bu may Ghep" xfId="1014"/>
    <cellStyle name="4_Yen Na - Yen Tinh Theo 51 -TV NA Ghep" xfId="1015"/>
    <cellStyle name="4_Yen Na-Yen Tinh 07" xfId="1016"/>
    <cellStyle name="4_ÿÿÿÿÿ" xfId="1017"/>
    <cellStyle name="4_ÿÿÿÿÿ_1" xfId="1018"/>
    <cellStyle name="40% - Accent1" xfId="1019"/>
    <cellStyle name="40% - Accent1 2" xfId="1020"/>
    <cellStyle name="40% - Accent2" xfId="1021"/>
    <cellStyle name="40% - Accent2 2" xfId="1022"/>
    <cellStyle name="40% - Accent3" xfId="1023"/>
    <cellStyle name="40% - Accent3 2" xfId="1024"/>
    <cellStyle name="40% - Accent4" xfId="1025"/>
    <cellStyle name="40% - Accent4 2" xfId="1026"/>
    <cellStyle name="40% - Accent5" xfId="1027"/>
    <cellStyle name="40% - Accent5 2" xfId="1028"/>
    <cellStyle name="40% - Accent6" xfId="1029"/>
    <cellStyle name="40% - Accent6 2" xfId="1030"/>
    <cellStyle name="40% - Nhấn1" xfId="1031"/>
    <cellStyle name="40% - Nhấn2" xfId="1032"/>
    <cellStyle name="40% - Nhấn3" xfId="1033"/>
    <cellStyle name="40% - Nhấn4" xfId="1034"/>
    <cellStyle name="40% - Nhấn5" xfId="1035"/>
    <cellStyle name="40% - Nhấn6" xfId="1036"/>
    <cellStyle name="6" xfId="1037"/>
    <cellStyle name="6_Book1" xfId="1038"/>
    <cellStyle name="6_Book1_1" xfId="1039"/>
    <cellStyle name="6_Book1_Tuyen (21-7-11)-doan 1" xfId="1040"/>
    <cellStyle name="6_Du toan du thau Cautreo" xfId="1041"/>
    <cellStyle name="6_Phụ luc goi 5" xfId="1042"/>
    <cellStyle name="6_TDT 3 xa VA chinh thuc" xfId="1043"/>
    <cellStyle name="6_TDT-TMDT 3 xa VA dich" xfId="1044"/>
    <cellStyle name="6_Tuyen (20-6-11 PA 2)" xfId="1045"/>
    <cellStyle name="60% - Accent1" xfId="1046"/>
    <cellStyle name="60% - Accent1 2" xfId="1047"/>
    <cellStyle name="60% - Accent2" xfId="1048"/>
    <cellStyle name="60% - Accent2 2" xfId="1049"/>
    <cellStyle name="60% - Accent3" xfId="1050"/>
    <cellStyle name="60% - Accent3 2" xfId="1051"/>
    <cellStyle name="60% - Accent4" xfId="1052"/>
    <cellStyle name="60% - Accent4 2" xfId="1053"/>
    <cellStyle name="60% - Accent5" xfId="1054"/>
    <cellStyle name="60% - Accent5 2" xfId="1055"/>
    <cellStyle name="60% - Accent6" xfId="1056"/>
    <cellStyle name="60% - Accent6 2" xfId="1057"/>
    <cellStyle name="60% - Nhấn1" xfId="1058"/>
    <cellStyle name="60% - Nhấn2" xfId="1059"/>
    <cellStyle name="60% - Nhấn3" xfId="1060"/>
    <cellStyle name="60% - Nhấn4" xfId="1061"/>
    <cellStyle name="60% - Nhấn5" xfId="1062"/>
    <cellStyle name="60% - Nhấn6" xfId="1063"/>
    <cellStyle name="a" xfId="1064"/>
    <cellStyle name="_x0001_Å»_x001E_´ " xfId="1065"/>
    <cellStyle name="_x0001_Å»_x001E_´_" xfId="1066"/>
    <cellStyle name="Accent1" xfId="1067"/>
    <cellStyle name="Accent1 2" xfId="1068"/>
    <cellStyle name="Accent2" xfId="1069"/>
    <cellStyle name="Accent2 2" xfId="1070"/>
    <cellStyle name="Accent3" xfId="1071"/>
    <cellStyle name="Accent3 2" xfId="1072"/>
    <cellStyle name="Accent4" xfId="1073"/>
    <cellStyle name="Accent4 2" xfId="1074"/>
    <cellStyle name="Accent5" xfId="1075"/>
    <cellStyle name="Accent5 2" xfId="1076"/>
    <cellStyle name="Accent6" xfId="1077"/>
    <cellStyle name="Accent6 2" xfId="1078"/>
    <cellStyle name="ÅëÈ­" xfId="1079"/>
    <cellStyle name="ÅëÈ­ [0]" xfId="1080"/>
    <cellStyle name="AeE­ [0]_INQUIRY ¿?¾÷AßAø " xfId="1081"/>
    <cellStyle name="ÅëÈ­ [0]_L601CPT" xfId="1082"/>
    <cellStyle name="ÅëÈ­_      " xfId="1083"/>
    <cellStyle name="AeE­_INQUIRY ¿?¾÷AßAø " xfId="1084"/>
    <cellStyle name="ÅëÈ­_L601CPT" xfId="1085"/>
    <cellStyle name="args.style" xfId="1086"/>
    <cellStyle name="arial" xfId="1087"/>
    <cellStyle name="ÄÞ¸¶ [0]" xfId="1088"/>
    <cellStyle name="AÞ¸¶ [0]_INQUIRY ¿?¾÷AßAø " xfId="1089"/>
    <cellStyle name="ÄÞ¸¶ [0]_L601CPT" xfId="1090"/>
    <cellStyle name="ÄÞ¸¶_      " xfId="1091"/>
    <cellStyle name="AÞ¸¶_INQUIRY ¿?¾÷AßAø " xfId="1092"/>
    <cellStyle name="ÄÞ¸¶_L601CPT" xfId="1093"/>
    <cellStyle name="AutoFormat Options" xfId="1094"/>
    <cellStyle name="Bad" xfId="1095"/>
    <cellStyle name="Bad 2" xfId="1096"/>
    <cellStyle name="Body" xfId="1097"/>
    <cellStyle name="C?AØ_¿?¾÷CoE² " xfId="1098"/>
    <cellStyle name="Ç¥ÁØ_      " xfId="1099"/>
    <cellStyle name="C￥AØ_¿μ¾÷CoE² " xfId="1100"/>
    <cellStyle name="Ç¥ÁØ_±¸¹Ì´ëÃ¥" xfId="1101"/>
    <cellStyle name="C￥AØ_≫c¾÷ºIº° AN°e " xfId="1102"/>
    <cellStyle name="Ç¥ÁØ_S" xfId="1103"/>
    <cellStyle name="C￥AØ_Sheet1_¿μ¾÷CoE² " xfId="1104"/>
    <cellStyle name="Ç¥ÁØ_ÿÿÿÿÿÿ_4_ÃÑÇÕ°è " xfId="1105"/>
    <cellStyle name="Calc Currency (0)" xfId="1106"/>
    <cellStyle name="Calc Currency (0) 2" xfId="1107"/>
    <cellStyle name="Calc Currency (0)_TH Nguon NTM 2014" xfId="1108"/>
    <cellStyle name="Calc Currency (2)" xfId="1109"/>
    <cellStyle name="Calc Percent (0)" xfId="1110"/>
    <cellStyle name="Calc Percent (1)" xfId="1111"/>
    <cellStyle name="Calc Percent (2)" xfId="1112"/>
    <cellStyle name="Calc Units (0)" xfId="1113"/>
    <cellStyle name="Calc Units (1)" xfId="1114"/>
    <cellStyle name="Calc Units (2)" xfId="1115"/>
    <cellStyle name="Calculation" xfId="1116"/>
    <cellStyle name="Calculation 2" xfId="1117"/>
    <cellStyle name="category" xfId="1118"/>
    <cellStyle name="CC1" xfId="1119"/>
    <cellStyle name="CC2" xfId="1120"/>
    <cellStyle name="Cerrency_Sheet2_XANGDAU" xfId="1121"/>
    <cellStyle name="chchuyen" xfId="1122"/>
    <cellStyle name="Check Cell" xfId="1123"/>
    <cellStyle name="Check Cell 2" xfId="1124"/>
    <cellStyle name="Chi phÝ kh¸c_Book1" xfId="1125"/>
    <cellStyle name="CHUONG" xfId="1126"/>
    <cellStyle name="Comma" xfId="1127"/>
    <cellStyle name="Comma  - Style1" xfId="1128"/>
    <cellStyle name="Comma  - Style2" xfId="1129"/>
    <cellStyle name="Comma  - Style3" xfId="1130"/>
    <cellStyle name="Comma  - Style4" xfId="1131"/>
    <cellStyle name="Comma  - Style5" xfId="1132"/>
    <cellStyle name="Comma  - Style6" xfId="1133"/>
    <cellStyle name="Comma  - Style7" xfId="1134"/>
    <cellStyle name="Comma  - Style8" xfId="1135"/>
    <cellStyle name="Comma [0]" xfId="1136"/>
    <cellStyle name="Comma [0] 2" xfId="1137"/>
    <cellStyle name="Comma [0] 3" xfId="1138"/>
    <cellStyle name="Comma [0] 4" xfId="1139"/>
    <cellStyle name="Comma [0] 5" xfId="1140"/>
    <cellStyle name="Comma [0] 6" xfId="1141"/>
    <cellStyle name="Comma [00]" xfId="1142"/>
    <cellStyle name="Comma [1]" xfId="1143"/>
    <cellStyle name="Comma [3]" xfId="1144"/>
    <cellStyle name="Comma [4]" xfId="1145"/>
    <cellStyle name="Comma 10" xfId="1146"/>
    <cellStyle name="Comma 11" xfId="1147"/>
    <cellStyle name="Comma 12" xfId="1148"/>
    <cellStyle name="Comma 13" xfId="1149"/>
    <cellStyle name="Comma 14" xfId="1150"/>
    <cellStyle name="Comma 14 2" xfId="1151"/>
    <cellStyle name="Comma 15" xfId="1152"/>
    <cellStyle name="Comma 16" xfId="1153"/>
    <cellStyle name="Comma 17" xfId="1154"/>
    <cellStyle name="Comma 17 2" xfId="1155"/>
    <cellStyle name="Comma 17_TH Nguon NTM 2014" xfId="1156"/>
    <cellStyle name="Comma 18" xfId="1157"/>
    <cellStyle name="Comma 18 2" xfId="1158"/>
    <cellStyle name="Comma 19" xfId="1159"/>
    <cellStyle name="Comma 19 2" xfId="1160"/>
    <cellStyle name="Comma 2" xfId="1161"/>
    <cellStyle name="Comma 2 2" xfId="1162"/>
    <cellStyle name="Comma 2 2 2" xfId="1163"/>
    <cellStyle name="Comma 2 2 3" xfId="1164"/>
    <cellStyle name="Comma 2 3" xfId="1165"/>
    <cellStyle name="Comma 2 4" xfId="1166"/>
    <cellStyle name="Comma 2 5" xfId="1167"/>
    <cellStyle name="Comma 2_Phụ luc goi 5" xfId="1168"/>
    <cellStyle name="Comma 20" xfId="1169"/>
    <cellStyle name="Comma 21" xfId="1170"/>
    <cellStyle name="Comma 22" xfId="1171"/>
    <cellStyle name="Comma 23" xfId="1172"/>
    <cellStyle name="Comma 23 2" xfId="1173"/>
    <cellStyle name="Comma 24" xfId="1174"/>
    <cellStyle name="Comma 25" xfId="1175"/>
    <cellStyle name="Comma 3" xfId="1176"/>
    <cellStyle name="Comma 3 2" xfId="1177"/>
    <cellStyle name="Comma 3 3" xfId="1178"/>
    <cellStyle name="Comma 4" xfId="1179"/>
    <cellStyle name="Comma 4 2" xfId="1180"/>
    <cellStyle name="Comma 4_TH Nguon NTM 2014" xfId="1181"/>
    <cellStyle name="Comma 5" xfId="1182"/>
    <cellStyle name="Comma 5 2" xfId="1183"/>
    <cellStyle name="Comma 5_TH Nguon NTM 2014" xfId="1184"/>
    <cellStyle name="Comma 6" xfId="1185"/>
    <cellStyle name="Comma 6 2" xfId="1186"/>
    <cellStyle name="Comma 6_TH Nguon NTM 2014" xfId="1187"/>
    <cellStyle name="Comma 7" xfId="1188"/>
    <cellStyle name="Comma 8" xfId="1189"/>
    <cellStyle name="Comma 9" xfId="1190"/>
    <cellStyle name="comma zerodec" xfId="1191"/>
    <cellStyle name="Comma0" xfId="1192"/>
    <cellStyle name="Comma12" xfId="1193"/>
    <cellStyle name="Comma4" xfId="1194"/>
    <cellStyle name="Copied" xfId="1195"/>
    <cellStyle name="COST1" xfId="1196"/>
    <cellStyle name="Co聭ma_Sheet1" xfId="1197"/>
    <cellStyle name="Cࡵrrency_Sheet1_PRODUCTĠ" xfId="1198"/>
    <cellStyle name="_x0001_CS_x0006_RMO[" xfId="1199"/>
    <cellStyle name="_x0001_CS_x0006_RMO_" xfId="1200"/>
    <cellStyle name="CT1" xfId="1201"/>
    <cellStyle name="CT2" xfId="1202"/>
    <cellStyle name="CT4" xfId="1203"/>
    <cellStyle name="CT5" xfId="1204"/>
    <cellStyle name="ct7" xfId="1205"/>
    <cellStyle name="ct8" xfId="1206"/>
    <cellStyle name="cth1" xfId="1207"/>
    <cellStyle name="Cthuc" xfId="1208"/>
    <cellStyle name="Cthuc1" xfId="1209"/>
    <cellStyle name="Currency" xfId="1210"/>
    <cellStyle name="Currency [0]" xfId="1211"/>
    <cellStyle name="Currency [00]" xfId="1212"/>
    <cellStyle name="Currency 2" xfId="1213"/>
    <cellStyle name="Currency0" xfId="1214"/>
    <cellStyle name="Currency1" xfId="1215"/>
    <cellStyle name="d" xfId="1216"/>
    <cellStyle name="d%" xfId="1217"/>
    <cellStyle name="d_Phụ luc goi 5" xfId="1218"/>
    <cellStyle name="D1" xfId="1219"/>
    <cellStyle name="Date" xfId="1220"/>
    <cellStyle name="Date Short" xfId="1221"/>
    <cellStyle name="Đầu ra" xfId="1222"/>
    <cellStyle name="Đầu vào" xfId="1223"/>
    <cellStyle name="Đề mục 1" xfId="1224"/>
    <cellStyle name="Đề mục 2" xfId="1225"/>
    <cellStyle name="Đề mục 3" xfId="1226"/>
    <cellStyle name="Đề mục 4" xfId="1227"/>
    <cellStyle name="Dezimal [0]_ALLE_ITEMS_280800_EV_NL" xfId="1228"/>
    <cellStyle name="Dezimal_AKE_100N" xfId="1229"/>
    <cellStyle name="Dg" xfId="1230"/>
    <cellStyle name="Dgia" xfId="1231"/>
    <cellStyle name="_x0001_dÏÈ¹ " xfId="1232"/>
    <cellStyle name="_x0001_dÏÈ¹_" xfId="1233"/>
    <cellStyle name="Dollar (zero dec)" xfId="1234"/>
    <cellStyle name="Don gia" xfId="1235"/>
    <cellStyle name="DuToanBXD" xfId="1236"/>
    <cellStyle name="Dziesi?tny [0]_Invoices2001Slovakia" xfId="1237"/>
    <cellStyle name="Dziesi?tny_Invoices2001Slovakia" xfId="1238"/>
    <cellStyle name="Dziesietny [0]_Invoices2001Slovakia" xfId="1239"/>
    <cellStyle name="Dziesiętny [0]_Invoices2001Slovakia" xfId="1240"/>
    <cellStyle name="Dziesietny [0]_Invoices2001Slovakia_Book1" xfId="1241"/>
    <cellStyle name="Dziesiętny [0]_Invoices2001Slovakia_Book1" xfId="1242"/>
    <cellStyle name="Dziesietny [0]_Invoices2001Slovakia_Book1_Tong hop Cac tuyen(9-1-06)" xfId="1243"/>
    <cellStyle name="Dziesiętny [0]_Invoices2001Slovakia_Book1_Tong hop Cac tuyen(9-1-06)" xfId="1244"/>
    <cellStyle name="Dziesietny [0]_Invoices2001Slovakia_KL K.C mat duong" xfId="1245"/>
    <cellStyle name="Dziesiętny [0]_Invoices2001Slovakia_Nhalamviec VTC(25-1-05)" xfId="1246"/>
    <cellStyle name="Dziesietny [0]_Invoices2001Slovakia_TDT KHANH HOA" xfId="1247"/>
    <cellStyle name="Dziesiętny [0]_Invoices2001Slovakia_TDT KHANH HOA" xfId="1248"/>
    <cellStyle name="Dziesietny [0]_Invoices2001Slovakia_TDT KHANH HOA_Tong hop Cac tuyen(9-1-06)" xfId="1249"/>
    <cellStyle name="Dziesiętny [0]_Invoices2001Slovakia_TDT KHANH HOA_Tong hop Cac tuyen(9-1-06)" xfId="1250"/>
    <cellStyle name="Dziesietny [0]_Invoices2001Slovakia_TDT quangngai" xfId="1251"/>
    <cellStyle name="Dziesiętny [0]_Invoices2001Slovakia_TDT quangngai" xfId="1252"/>
    <cellStyle name="Dziesietny [0]_Invoices2001Slovakia_Tong hop Cac tuyen(9-1-06)" xfId="1253"/>
    <cellStyle name="Dziesietny_Invoices2001Slovakia" xfId="1254"/>
    <cellStyle name="Dziesiętny_Invoices2001Slovakia" xfId="1255"/>
    <cellStyle name="Dziesietny_Invoices2001Slovakia_Book1" xfId="1256"/>
    <cellStyle name="Dziesiętny_Invoices2001Slovakia_Book1" xfId="1257"/>
    <cellStyle name="Dziesietny_Invoices2001Slovakia_Book1_Tong hop Cac tuyen(9-1-06)" xfId="1258"/>
    <cellStyle name="Dziesiętny_Invoices2001Slovakia_Book1_Tong hop Cac tuyen(9-1-06)" xfId="1259"/>
    <cellStyle name="Dziesietny_Invoices2001Slovakia_KL K.C mat duong" xfId="1260"/>
    <cellStyle name="Dziesiętny_Invoices2001Slovakia_Nhalamviec VTC(25-1-05)" xfId="1261"/>
    <cellStyle name="Dziesietny_Invoices2001Slovakia_TDT KHANH HOA" xfId="1262"/>
    <cellStyle name="Dziesiętny_Invoices2001Slovakia_TDT KHANH HOA" xfId="1263"/>
    <cellStyle name="Dziesietny_Invoices2001Slovakia_TDT KHANH HOA_Tong hop Cac tuyen(9-1-06)" xfId="1264"/>
    <cellStyle name="Dziesiętny_Invoices2001Slovakia_TDT KHANH HOA_Tong hop Cac tuyen(9-1-06)" xfId="1265"/>
    <cellStyle name="Dziesietny_Invoices2001Slovakia_TDT quangngai" xfId="1266"/>
    <cellStyle name="Dziesiętny_Invoices2001Slovakia_TDT quangngai" xfId="1267"/>
    <cellStyle name="Dziesietny_Invoices2001Slovakia_Tong hop Cac tuyen(9-1-06)" xfId="1268"/>
    <cellStyle name="e" xfId="1269"/>
    <cellStyle name="eeee" xfId="1270"/>
    <cellStyle name="Enter Currency (0)" xfId="1271"/>
    <cellStyle name="Enter Currency (2)" xfId="1272"/>
    <cellStyle name="Enter Units (0)" xfId="1273"/>
    <cellStyle name="Enter Units (1)" xfId="1274"/>
    <cellStyle name="Enter Units (2)" xfId="1275"/>
    <cellStyle name="Entered" xfId="1276"/>
    <cellStyle name="Euro" xfId="1277"/>
    <cellStyle name="Explanatory Text" xfId="1278"/>
    <cellStyle name="Explanatory Text 2" xfId="1279"/>
    <cellStyle name="f" xfId="1280"/>
    <cellStyle name="Fixed" xfId="1281"/>
    <cellStyle name="Followed Hyperlink" xfId="1282"/>
    <cellStyle name="Font Britannic16" xfId="1283"/>
    <cellStyle name="Font Britannic18" xfId="1284"/>
    <cellStyle name="Font CenturyCond 18" xfId="1285"/>
    <cellStyle name="Font Cond20" xfId="1286"/>
    <cellStyle name="Font LucidaSans16" xfId="1287"/>
    <cellStyle name="Font NewCenturyCond18" xfId="1288"/>
    <cellStyle name="Font Ottawa14" xfId="1289"/>
    <cellStyle name="Font Ottawa16" xfId="1290"/>
    <cellStyle name="Ghi chú" xfId="1291"/>
    <cellStyle name="Good" xfId="1292"/>
    <cellStyle name="Good 2" xfId="1293"/>
    <cellStyle name="Grey" xfId="1294"/>
    <cellStyle name="Group" xfId="1295"/>
    <cellStyle name="H" xfId="1296"/>
    <cellStyle name="ha" xfId="1297"/>
    <cellStyle name="Head 1" xfId="1298"/>
    <cellStyle name="HEADER" xfId="1299"/>
    <cellStyle name="Header1" xfId="1300"/>
    <cellStyle name="Header2" xfId="1301"/>
    <cellStyle name="Heading 1" xfId="1302"/>
    <cellStyle name="Heading 1 2" xfId="1303"/>
    <cellStyle name="Heading 1 3" xfId="1304"/>
    <cellStyle name="Heading 2" xfId="1305"/>
    <cellStyle name="Heading 2 2" xfId="1306"/>
    <cellStyle name="Heading 2 3" xfId="1307"/>
    <cellStyle name="Heading 3" xfId="1308"/>
    <cellStyle name="Heading 3 2" xfId="1309"/>
    <cellStyle name="Heading 4" xfId="1310"/>
    <cellStyle name="Heading 4 2" xfId="1311"/>
    <cellStyle name="Heading1" xfId="1312"/>
    <cellStyle name="Heading2" xfId="1313"/>
    <cellStyle name="HEADINGS" xfId="1314"/>
    <cellStyle name="HEADINGSTOP" xfId="1315"/>
    <cellStyle name="headoption" xfId="1316"/>
    <cellStyle name="Hoa-Scholl" xfId="1317"/>
    <cellStyle name="HUY" xfId="1318"/>
    <cellStyle name="Hyperlink" xfId="1319"/>
    <cellStyle name="i phÝ kh¸c_B¶ng 2" xfId="1320"/>
    <cellStyle name="I.3" xfId="1321"/>
    <cellStyle name="i·0" xfId="1322"/>
    <cellStyle name="_x0001_í½?" xfId="1323"/>
    <cellStyle name="ï-¾È»ê_BiÓu TB" xfId="1324"/>
    <cellStyle name="_x0001_íå_x001B_ô " xfId="1325"/>
    <cellStyle name="_x0001_íå_x001B_ô_" xfId="1326"/>
    <cellStyle name="Input" xfId="1327"/>
    <cellStyle name="Input [yellow]" xfId="1328"/>
    <cellStyle name="Input 2" xfId="1329"/>
    <cellStyle name="Input Cells" xfId="1330"/>
    <cellStyle name="k" xfId="1331"/>
    <cellStyle name="kh¸c_Bang Chi tieu" xfId="1332"/>
    <cellStyle name="khanh" xfId="1333"/>
    <cellStyle name="khung" xfId="1334"/>
    <cellStyle name="Kiểm tra Ô" xfId="1335"/>
    <cellStyle name="Ledger 17 x 11 in" xfId="1336"/>
    <cellStyle name="Lien hypertexte" xfId="1337"/>
    <cellStyle name="Link Currency (0)" xfId="1338"/>
    <cellStyle name="Link Currency (2)" xfId="1339"/>
    <cellStyle name="Link Units (0)" xfId="1340"/>
    <cellStyle name="Link Units (1)" xfId="1341"/>
    <cellStyle name="Link Units (2)" xfId="1342"/>
    <cellStyle name="Linked Cell" xfId="1343"/>
    <cellStyle name="Linked Cell 2" xfId="1344"/>
    <cellStyle name="Linked Cells" xfId="1345"/>
    <cellStyle name="luc" xfId="1346"/>
    <cellStyle name="luc2" xfId="1347"/>
    <cellStyle name="manhcuong" xfId="1348"/>
    <cellStyle name="MAU" xfId="1349"/>
    <cellStyle name="Migliaia (0)_CALPREZZ" xfId="1350"/>
    <cellStyle name="Migliaia_ PESO ELETTR." xfId="1351"/>
    <cellStyle name="Millares [0]_Well Timing" xfId="1352"/>
    <cellStyle name="Millares_Well Timing" xfId="1353"/>
    <cellStyle name="Milliers [0]_      " xfId="1354"/>
    <cellStyle name="Milliers_      " xfId="1355"/>
    <cellStyle name="Môc" xfId="1356"/>
    <cellStyle name="Model" xfId="1357"/>
    <cellStyle name="moi" xfId="1358"/>
    <cellStyle name="moi 2" xfId="1359"/>
    <cellStyle name="moi_TH Nguon NTM 2014" xfId="1360"/>
    <cellStyle name="Mon?aire [0]_!!!GO" xfId="1361"/>
    <cellStyle name="Mon?aire_!!!GO" xfId="1362"/>
    <cellStyle name="Moneda [0]_Well Timing" xfId="1363"/>
    <cellStyle name="Moneda_Well Timing" xfId="1364"/>
    <cellStyle name="Monétaire [0]_      " xfId="1365"/>
    <cellStyle name="Monétaire_      " xfId="1366"/>
    <cellStyle name="n" xfId="1367"/>
    <cellStyle name="n1" xfId="1368"/>
    <cellStyle name="Neutral" xfId="1369"/>
    <cellStyle name="Neutral 2" xfId="1370"/>
    <cellStyle name="New" xfId="1371"/>
    <cellStyle name="New Times Roman" xfId="1372"/>
    <cellStyle name="New_Phụ luc goi 5" xfId="1373"/>
    <cellStyle name="Nhấn1" xfId="1374"/>
    <cellStyle name="Nhấn2" xfId="1375"/>
    <cellStyle name="Nhấn3" xfId="1376"/>
    <cellStyle name="Nhấn4" xfId="1377"/>
    <cellStyle name="Nhấn5" xfId="1378"/>
    <cellStyle name="Nhấn6" xfId="1379"/>
    <cellStyle name="no dec" xfId="1380"/>
    <cellStyle name="ÑONVÒ" xfId="1381"/>
    <cellStyle name="Normal - Style1" xfId="1382"/>
    <cellStyle name="Normal - Style1 2" xfId="1383"/>
    <cellStyle name="Normal - Style1_TH Nguon NTM 2014" xfId="1384"/>
    <cellStyle name="Normal - 유형1" xfId="1385"/>
    <cellStyle name="Normal 10" xfId="1386"/>
    <cellStyle name="Normal 10 2" xfId="1387"/>
    <cellStyle name="Normal 11" xfId="1388"/>
    <cellStyle name="Normal 12" xfId="1389"/>
    <cellStyle name="Normal 13" xfId="1390"/>
    <cellStyle name="Normal 14" xfId="1391"/>
    <cellStyle name="Normal 15" xfId="1392"/>
    <cellStyle name="Normal 16" xfId="1393"/>
    <cellStyle name="Normal 17" xfId="1394"/>
    <cellStyle name="Normal 18" xfId="1395"/>
    <cellStyle name="Normal 18 2" xfId="1396"/>
    <cellStyle name="Normal 19" xfId="1397"/>
    <cellStyle name="Normal 2" xfId="1398"/>
    <cellStyle name="Normal 2 2" xfId="1399"/>
    <cellStyle name="Normal 2 2 2" xfId="1400"/>
    <cellStyle name="Normal 2 3" xfId="1401"/>
    <cellStyle name="Normal 2 3 2" xfId="1402"/>
    <cellStyle name="Normal 2 4" xfId="1403"/>
    <cellStyle name="Normal 2 5" xfId="1404"/>
    <cellStyle name="Normal 2_Bao cao STC" xfId="1405"/>
    <cellStyle name="Normal 20" xfId="1406"/>
    <cellStyle name="Normal 21" xfId="1407"/>
    <cellStyle name="Normal 21 2" xfId="1408"/>
    <cellStyle name="Normal 21_b2 (3)" xfId="1409"/>
    <cellStyle name="Normal 22" xfId="1410"/>
    <cellStyle name="Normal 23" xfId="1411"/>
    <cellStyle name="Normal 25" xfId="1412"/>
    <cellStyle name="Normal 3" xfId="1413"/>
    <cellStyle name="Normal 3 2" xfId="1414"/>
    <cellStyle name="Normal 3 2 2" xfId="1415"/>
    <cellStyle name="Normal 3 2 3" xfId="1416"/>
    <cellStyle name="Normal 3 2_b2 (3)" xfId="1417"/>
    <cellStyle name="Normal 3 3" xfId="1418"/>
    <cellStyle name="Normal 3 4" xfId="1419"/>
    <cellStyle name="Normal 3_TH Nguon NTM 2014" xfId="1420"/>
    <cellStyle name="Normal 4" xfId="1421"/>
    <cellStyle name="Normal 4 2" xfId="1422"/>
    <cellStyle name="Normal 4 3" xfId="1423"/>
    <cellStyle name="Normal 4 4" xfId="1424"/>
    <cellStyle name="Normal 4 5" xfId="1425"/>
    <cellStyle name="Normal 4_Bao cao STC" xfId="1426"/>
    <cellStyle name="Normal 5" xfId="1427"/>
    <cellStyle name="Normal 5 2" xfId="1428"/>
    <cellStyle name="Normal 5_Bao cao STC" xfId="1429"/>
    <cellStyle name="Normal 6" xfId="1430"/>
    <cellStyle name="Normal 7" xfId="1431"/>
    <cellStyle name="Normal 8" xfId="1432"/>
    <cellStyle name="Normal 9" xfId="1433"/>
    <cellStyle name="Normal 9 2" xfId="1434"/>
    <cellStyle name="Normal 9 2 2" xfId="1435"/>
    <cellStyle name="Normal 9 3" xfId="1436"/>
    <cellStyle name="Normal 9_BAO CAÁO TONG HOP NTM" xfId="1437"/>
    <cellStyle name="Normal_Cam nam (W3- MAU MOI)" xfId="1438"/>
    <cellStyle name="Normal_Sheet1" xfId="1439"/>
    <cellStyle name="Normal_Sheet1_1" xfId="1440"/>
    <cellStyle name="Normal_Sheet1_Cam nam (W3- MAU MOI)" xfId="1441"/>
    <cellStyle name="Normal1" xfId="1442"/>
    <cellStyle name="Normale_ PESO ELETTR." xfId="1443"/>
    <cellStyle name="Normalny_Cennik obowiazuje od 06-08-2001 r (1)" xfId="1444"/>
    <cellStyle name="Note" xfId="1445"/>
    <cellStyle name="Note 2" xfId="1446"/>
    <cellStyle name="NWM" xfId="1447"/>
    <cellStyle name="Ô Được nối kết" xfId="1448"/>
    <cellStyle name="Œ…‹æØ‚è [0.00]_laroux" xfId="1449"/>
    <cellStyle name="Œ…‹æØ‚è_laroux" xfId="1450"/>
    <cellStyle name="oft Excel]&#13;&#10;Comment=open=/f ‚ðw’è‚·‚é‚ÆAƒ†[ƒU[’è‹`ŠÖ”‚ðŠÖ”“\‚è•t‚¯‚Ìˆê——‚É“o˜^‚·‚é‚±‚Æ‚ª‚Å‚«‚Ü‚·B&#13;&#10;Maximized" xfId="1451"/>
    <cellStyle name="oft Excel]&#13;&#10;Comment=open=/f ‚ðŽw’è‚·‚é‚ÆAƒ†[ƒU[’è‹`ŠÖ”‚ðŠÖ”“\‚è•t‚¯‚Ìˆê——‚É“o˜^‚·‚é‚±‚Æ‚ª‚Å‚«‚Ü‚·B&#13;&#10;Maximized" xfId="1452"/>
    <cellStyle name="oft Excel]&#13;&#10;Comment=The open=/f lines load custom functions into the Paste Function list.&#13;&#10;Maximized=2&#13;&#10;Basics=1&#13;&#10;A" xfId="1453"/>
    <cellStyle name="oft Excel]&#13;&#10;Comment=The open=/f lines load custom functions into the Paste Function list.&#13;&#10;Maximized=3&#13;&#10;Basics=1&#13;&#10;A" xfId="1454"/>
    <cellStyle name="omma [0]_Mktg Prog" xfId="1455"/>
    <cellStyle name="ormal_Sheet1_1" xfId="1456"/>
    <cellStyle name="Output" xfId="1457"/>
    <cellStyle name="Output 2" xfId="1458"/>
    <cellStyle name="Pattern" xfId="1459"/>
    <cellStyle name="per.style" xfId="1460"/>
    <cellStyle name="Percent" xfId="1461"/>
    <cellStyle name="Percent [0]" xfId="1462"/>
    <cellStyle name="Percent [00]" xfId="1463"/>
    <cellStyle name="Percent [2]" xfId="1464"/>
    <cellStyle name="Percent [2] 2" xfId="1465"/>
    <cellStyle name="Percent 2" xfId="1466"/>
    <cellStyle name="Percent 2 2" xfId="1467"/>
    <cellStyle name="Percent 3" xfId="1468"/>
    <cellStyle name="Percent 4" xfId="1469"/>
    <cellStyle name="Percent 4 2" xfId="1470"/>
    <cellStyle name="Percent 5" xfId="1471"/>
    <cellStyle name="PERCENTAGE" xfId="1472"/>
    <cellStyle name="Phong" xfId="1473"/>
    <cellStyle name="PrePop Currency (0)" xfId="1474"/>
    <cellStyle name="PrePop Currency (2)" xfId="1475"/>
    <cellStyle name="PrePop Units (0)" xfId="1476"/>
    <cellStyle name="PrePop Units (1)" xfId="1477"/>
    <cellStyle name="PrePop Units (2)" xfId="1478"/>
    <cellStyle name="pricing" xfId="1479"/>
    <cellStyle name="PSChar" xfId="1480"/>
    <cellStyle name="PSHeading" xfId="1481"/>
    <cellStyle name="Quantity" xfId="1482"/>
    <cellStyle name="regstoresfromspecstores" xfId="1483"/>
    <cellStyle name="RevList" xfId="1484"/>
    <cellStyle name="s" xfId="1485"/>
    <cellStyle name="S—_x0008_" xfId="1486"/>
    <cellStyle name="s]&#13;&#10;spooler=yes&#13;&#10;load=&#13;&#10;Beep=yes&#13;&#10;NullPort=None&#13;&#10;BorderWidth=3&#13;&#10;CursorBlinkRate=1200&#13;&#10;DoubleClickSpeed=452&#13;&#10;Programs=co" xfId="1487"/>
    <cellStyle name="S—_x0008__Phụ luc goi 5" xfId="1488"/>
    <cellStyle name="s1" xfId="1489"/>
    <cellStyle name="SAPBEXaggData" xfId="1490"/>
    <cellStyle name="SAPBEXaggDataEmph" xfId="1491"/>
    <cellStyle name="SAPBEXaggItem" xfId="1492"/>
    <cellStyle name="SAPBEXchaText" xfId="1493"/>
    <cellStyle name="SAPBEXexcBad7" xfId="1494"/>
    <cellStyle name="SAPBEXexcBad8" xfId="1495"/>
    <cellStyle name="SAPBEXexcBad9" xfId="1496"/>
    <cellStyle name="SAPBEXexcCritical4" xfId="1497"/>
    <cellStyle name="SAPBEXexcCritical5" xfId="1498"/>
    <cellStyle name="SAPBEXexcCritical6" xfId="1499"/>
    <cellStyle name="SAPBEXexcGood1" xfId="1500"/>
    <cellStyle name="SAPBEXexcGood2" xfId="1501"/>
    <cellStyle name="SAPBEXexcGood3" xfId="1502"/>
    <cellStyle name="SAPBEXfilterDrill" xfId="1503"/>
    <cellStyle name="SAPBEXfilterItem" xfId="1504"/>
    <cellStyle name="SAPBEXfilterText" xfId="1505"/>
    <cellStyle name="SAPBEXformats" xfId="1506"/>
    <cellStyle name="SAPBEXheaderItem" xfId="1507"/>
    <cellStyle name="SAPBEXheaderText" xfId="1508"/>
    <cellStyle name="SAPBEXresData" xfId="1509"/>
    <cellStyle name="SAPBEXresDataEmph" xfId="1510"/>
    <cellStyle name="SAPBEXresItem" xfId="1511"/>
    <cellStyle name="SAPBEXstdData" xfId="1512"/>
    <cellStyle name="SAPBEXstdDataEmph" xfId="1513"/>
    <cellStyle name="SAPBEXstdItem" xfId="1514"/>
    <cellStyle name="SAPBEXtitle" xfId="1515"/>
    <cellStyle name="SAPBEXundefined" xfId="1516"/>
    <cellStyle name="_x0001_sç?" xfId="1517"/>
    <cellStyle name="serJet 1200 Series PCL 6" xfId="1518"/>
    <cellStyle name="SHADEDSTORES" xfId="1519"/>
    <cellStyle name="Siêu nối kết_BANG SO LIEU TONG HOP CAC HO DAN" xfId="1520"/>
    <cellStyle name="songuyen" xfId="1521"/>
    <cellStyle name="specstores" xfId="1522"/>
    <cellStyle name="Standard_AAbgleich" xfId="1523"/>
    <cellStyle name="STTDG" xfId="1524"/>
    <cellStyle name="style" xfId="1525"/>
    <cellStyle name="Style 1" xfId="1526"/>
    <cellStyle name="Style 10" xfId="1527"/>
    <cellStyle name="Style 11" xfId="1528"/>
    <cellStyle name="Style 12" xfId="1529"/>
    <cellStyle name="Style 13" xfId="1530"/>
    <cellStyle name="Style 14" xfId="1531"/>
    <cellStyle name="Style 15" xfId="1532"/>
    <cellStyle name="Style 16" xfId="1533"/>
    <cellStyle name="Style 17" xfId="1534"/>
    <cellStyle name="Style 18" xfId="1535"/>
    <cellStyle name="Style 19" xfId="1536"/>
    <cellStyle name="Style 2" xfId="1537"/>
    <cellStyle name="Style 20" xfId="1538"/>
    <cellStyle name="Style 21" xfId="1539"/>
    <cellStyle name="Style 22" xfId="1540"/>
    <cellStyle name="Style 23" xfId="1541"/>
    <cellStyle name="Style 24" xfId="1542"/>
    <cellStyle name="Style 25" xfId="1543"/>
    <cellStyle name="Style 26" xfId="1544"/>
    <cellStyle name="Style 27" xfId="1545"/>
    <cellStyle name="Style 28" xfId="1546"/>
    <cellStyle name="Style 29" xfId="1547"/>
    <cellStyle name="Style 3" xfId="1548"/>
    <cellStyle name="Style 30" xfId="1549"/>
    <cellStyle name="Style 31" xfId="1550"/>
    <cellStyle name="Style 32" xfId="1551"/>
    <cellStyle name="Style 33" xfId="1552"/>
    <cellStyle name="Style 34" xfId="1553"/>
    <cellStyle name="Style 35" xfId="1554"/>
    <cellStyle name="Style 4" xfId="1555"/>
    <cellStyle name="Style 5" xfId="1556"/>
    <cellStyle name="Style 6" xfId="1557"/>
    <cellStyle name="Style 7" xfId="1558"/>
    <cellStyle name="Style 8" xfId="1559"/>
    <cellStyle name="Style 9" xfId="1560"/>
    <cellStyle name="Style Date" xfId="1561"/>
    <cellStyle name="style_1" xfId="1562"/>
    <cellStyle name="subhead" xfId="1563"/>
    <cellStyle name="Subtotal" xfId="1564"/>
    <cellStyle name="symbol" xfId="1565"/>
    <cellStyle name="T" xfId="1566"/>
    <cellStyle name="T_0D5B6000" xfId="1567"/>
    <cellStyle name="T_AP GIA XA BAO NHAI" xfId="1568"/>
    <cellStyle name="T_Bang ke tra tien Tieu DA GPMB QL70" xfId="1569"/>
    <cellStyle name="T_Bao cao thang G1" xfId="1570"/>
    <cellStyle name="T_Bo sung TT 09 Duong Bac Ngam - Bac Ha sua" xfId="1571"/>
    <cellStyle name="T_Book1" xfId="1572"/>
    <cellStyle name="T_Book1 (version 1)" xfId="1573"/>
    <cellStyle name="T_Book1_1" xfId="1574"/>
    <cellStyle name="T_Book1_1_Book1" xfId="1575"/>
    <cellStyle name="T_Book1_1_Book1_Phụ luc goi 5" xfId="1576"/>
    <cellStyle name="T_Book1_1_Duong Xuan Quang - Thai Nien(408)" xfId="1577"/>
    <cellStyle name="T_Book1_1_Khoi luong" xfId="1578"/>
    <cellStyle name="T_Book1_1_Khoi luong QL8B" xfId="1579"/>
    <cellStyle name="T_Book1_1_Phụ luc goi 5" xfId="1580"/>
    <cellStyle name="T_Book1_1_QL70 lan 3.da t dinh" xfId="1581"/>
    <cellStyle name="T_Book1_1_TDT dieu chinh4.08 (GP-ST)" xfId="1582"/>
    <cellStyle name="T_Book1_1_TDT dieu chinh4.08Xq-Tn" xfId="1583"/>
    <cellStyle name="T_Book1_1_Tong hop" xfId="1584"/>
    <cellStyle name="T_Book1_1_Tuyen (20-6-11 PA 2)" xfId="1585"/>
    <cellStyle name="T_Book1_1_Tuyen (21-7-11)-doan 1" xfId="1586"/>
    <cellStyle name="T_Book1_2" xfId="1587"/>
    <cellStyle name="T_Book1_2_Duong Xuan Quang - Thai Nien(408)" xfId="1588"/>
    <cellStyle name="T_Book1_2_Khoi luong" xfId="1589"/>
    <cellStyle name="T_Book1_2_Phụ luc goi 5" xfId="1590"/>
    <cellStyle name="T_Book1_2_TDT dieu chinh4.08 (GP-ST)" xfId="1591"/>
    <cellStyle name="T_Book1_2_TDT dieu chinh4.08Xq-Tn" xfId="1592"/>
    <cellStyle name="T_Book1_2_Tong hop" xfId="1593"/>
    <cellStyle name="T_Book1_3" xfId="1594"/>
    <cellStyle name="T_Book1_3_Phụ luc goi 5" xfId="1595"/>
    <cellStyle name="T_Book1_Bao cao sơ TC" xfId="1596"/>
    <cellStyle name="T_Book1_Bo sung TT 09 Duong Bac Ngam - Bac Ha sua" xfId="1597"/>
    <cellStyle name="T_Book1_Book1" xfId="1598"/>
    <cellStyle name="T_Book1_Book1_1" xfId="1599"/>
    <cellStyle name="T_Book1_Book1_1_Phụ luc goi 5" xfId="1600"/>
    <cellStyle name="T_Book1_Book1_Book1" xfId="1601"/>
    <cellStyle name="T_Book1_Book1_DCG TT09 G2 3.12.2007" xfId="1602"/>
    <cellStyle name="T_Book1_Book1_Goi 2 in20.4" xfId="1603"/>
    <cellStyle name="T_Book1_Book1_Khoi luong" xfId="1604"/>
    <cellStyle name="T_Book1_Book1_Phụ luc goi 5" xfId="1605"/>
    <cellStyle name="T_Book1_Book1_Sheet1" xfId="1606"/>
    <cellStyle name="T_Book1_Book1_Tong hop" xfId="1607"/>
    <cellStyle name="T_Book1_Book1_Tuyen (20-6-11 PA 2)" xfId="1608"/>
    <cellStyle name="T_Book1_Book1_Tuyen (21-7-11)-doan 1" xfId="1609"/>
    <cellStyle name="T_Book1_Book2" xfId="1610"/>
    <cellStyle name="T_Book1_Cau ha loi HD Truongthinh" xfId="1611"/>
    <cellStyle name="T_Book1_DCG TT09 G2 3.12.2007" xfId="1612"/>
    <cellStyle name="T_Book1_DTduong-goi1" xfId="1613"/>
    <cellStyle name="T_Book1_DTGiangChaChai22.7sua" xfId="1614"/>
    <cellStyle name="T_Book1_Duong Po Ngang - Coc LaySua1.07" xfId="1615"/>
    <cellStyle name="T_Book1_Duong Xuan Quang - Thai Nien(408)" xfId="1616"/>
    <cellStyle name="T_Book1_dutoanLCSP04-km0-5-goi1 (Ban 5 sua 24-8)" xfId="1617"/>
    <cellStyle name="T_Book1_Gia goi 1" xfId="1618"/>
    <cellStyle name="T_Book1_Goi 2 in20.4" xfId="1619"/>
    <cellStyle name="T_Book1_Khoi luong" xfId="1620"/>
    <cellStyle name="T_Book1_Khoi luong QL8B" xfId="1621"/>
    <cellStyle name="T_Book1_Phụ luc goi 5" xfId="1622"/>
    <cellStyle name="T_Book1_QL4 (211-217) TB gia 31-8-2006 sua NC-coma" xfId="1623"/>
    <cellStyle name="T_Book1_QL70_TC_Km188-197-in" xfId="1624"/>
    <cellStyle name="T_Book1_Sheet1" xfId="1625"/>
    <cellStyle name="T_Book1_Sua chua cum tuyen" xfId="1626"/>
    <cellStyle name="T_Book1_TD Khoi luong (TT05)G4" xfId="1627"/>
    <cellStyle name="T_Book1_TDT dieu chinh4.08 (GP-ST)" xfId="1628"/>
    <cellStyle name="T_Book1_TDT dieu chinh4.08Xq-Tn" xfId="1629"/>
    <cellStyle name="T_Book1_Tong hop" xfId="1630"/>
    <cellStyle name="T_Book2" xfId="1631"/>
    <cellStyle name="T_Cao do mong cong, phai tuyen" xfId="1632"/>
    <cellStyle name="T_Cau ha loi HD Truongthinh" xfId="1633"/>
    <cellStyle name="T_Cau Phu Phuong" xfId="1634"/>
    <cellStyle name="T_CDKT" xfId="1635"/>
    <cellStyle name="T_CDKT_Phụ luc goi 5" xfId="1636"/>
    <cellStyle name="T_CHU THANH" xfId="1637"/>
    <cellStyle name="T_cuong sua 9.10" xfId="1638"/>
    <cellStyle name="T_DCG TT09 G2 3.12.2007" xfId="1639"/>
    <cellStyle name="T_DCKS-Tram Ha Tay-trinh" xfId="1640"/>
    <cellStyle name="T_denbu" xfId="1641"/>
    <cellStyle name="T_Don gia Goi thau so 1 (872)" xfId="1642"/>
    <cellStyle name="T_dt1" xfId="1643"/>
    <cellStyle name="T_DTduong-goi1" xfId="1644"/>
    <cellStyle name="T_DTGiangChaChai22.7sua" xfId="1645"/>
    <cellStyle name="T_dtoangiaBXsuaCPK-pai" xfId="1646"/>
    <cellStyle name="T_dtoanSPthemKLcong" xfId="1647"/>
    <cellStyle name="T_dtTL598G1." xfId="1648"/>
    <cellStyle name="T_dtTL598G1._Phụ luc goi 5" xfId="1649"/>
    <cellStyle name="T_DTWB31" xfId="1650"/>
    <cellStyle name="T_DTWB3Sua12.6" xfId="1651"/>
    <cellStyle name="T_Du toan du thau Cautreo" xfId="1652"/>
    <cellStyle name="T_Duong Po Ngang - Coc LaySua1.07" xfId="1653"/>
    <cellStyle name="T_Duong TT xa Nam Khanh" xfId="1654"/>
    <cellStyle name="T_Duong Xuan Quang - Thai Nien(408)" xfId="1655"/>
    <cellStyle name="T_dutoanLCSP04-km0-5-goi1 (Ban 5 sua 24-8)" xfId="1656"/>
    <cellStyle name="T_G_I TCDBVN. BCQTC_U QUANG DAI.QL62.(11)" xfId="1657"/>
    <cellStyle name="T_Gia thanh-chuan" xfId="1658"/>
    <cellStyle name="T_Gia thau Hoang Xuan" xfId="1659"/>
    <cellStyle name="T_Goi 2 in20.4" xfId="1660"/>
    <cellStyle name="T_Goi 5" xfId="1661"/>
    <cellStyle name="T_GoiXL1hem" xfId="1662"/>
    <cellStyle name="T_Khao satD1" xfId="1663"/>
    <cellStyle name="T_Khao satD1_Phụ luc goi 5" xfId="1664"/>
    <cellStyle name="T_Khoi Bung" xfId="1665"/>
    <cellStyle name="T_Khoi luong" xfId="1666"/>
    <cellStyle name="T_Khoi luong QL8B" xfId="1667"/>
    <cellStyle name="T_KHỐI LƯỢNG QUYẾT TOÁN GÓI 5 (TVGS CHẤP THUẬN) TVS" xfId="1668"/>
    <cellStyle name="T_Khoi Xa Ngoai-con 1 ho" xfId="1669"/>
    <cellStyle name="T_Khoiluongduonggiao" xfId="1670"/>
    <cellStyle name="T_KL san nen Phieng Ot" xfId="1671"/>
    <cellStyle name="T_klcongk0_28" xfId="1672"/>
    <cellStyle name="T_Km329-Km350 (7-6)" xfId="1673"/>
    <cellStyle name="T_Phụ luc goi 5" xfId="1674"/>
    <cellStyle name="T_QL70 lan 3.da t dinh" xfId="1675"/>
    <cellStyle name="T_QL70_TC_Km188-197-in" xfId="1676"/>
    <cellStyle name="T_QT di chuyen ca phe" xfId="1677"/>
    <cellStyle name="T_San Nen TDC P.Ot.suaxls" xfId="1678"/>
    <cellStyle name="T_Sheet1" xfId="1679"/>
    <cellStyle name="T_TDT 3 xa VA chinh thuc" xfId="1680"/>
    <cellStyle name="T_TDT dieu chinh4.08 (GP-ST)" xfId="1681"/>
    <cellStyle name="T_Theo doi NT" xfId="1682"/>
    <cellStyle name="T_Thong ke TDTKKT - Nam 2005" xfId="1683"/>
    <cellStyle name="T_tien2004" xfId="1684"/>
    <cellStyle name="T_tien2004_Phụ luc goi 5" xfId="1685"/>
    <cellStyle name="T_Tinh KLHC goi 1" xfId="1686"/>
    <cellStyle name="T_TKE-ChoDon-sua" xfId="1687"/>
    <cellStyle name="T_Tong hop" xfId="1688"/>
    <cellStyle name="T_Tuyen (20-6-11 PA 2)" xfId="1689"/>
    <cellStyle name="T_Tuyen (21-7-11)-doan 1" xfId="1690"/>
    <cellStyle name="T_ÿÿÿÿÿ" xfId="1691"/>
    <cellStyle name="tde" xfId="1692"/>
    <cellStyle name="Text Indent A" xfId="1693"/>
    <cellStyle name="Text Indent B" xfId="1694"/>
    <cellStyle name="Text Indent C" xfId="1695"/>
    <cellStyle name="th" xfId="1696"/>
    <cellStyle name="than" xfId="1697"/>
    <cellStyle name="Thanh" xfId="1698"/>
    <cellStyle name="þ_x001D_ð" xfId="1699"/>
    <cellStyle name="þ_x001D_ð¤_x000C_¯þ_x0014_&#13;¨þU_x0001_À_x0004_ _x0015__x000F__x0001__x0001_" xfId="1700"/>
    <cellStyle name="þ_x001D_ð·" xfId="1701"/>
    <cellStyle name="þ_x001D_ð·_x000C_" xfId="1702"/>
    <cellStyle name="þ_x001D_ð·_x000C_æ" xfId="1703"/>
    <cellStyle name="þ_x001D_ð·_x000C_æþ'&#13;ßþU" xfId="1704"/>
    <cellStyle name="þ_x001D_ð·_x000C_æþ'&#13;ßþU_x0001_" xfId="1705"/>
    <cellStyle name="þ_x001D_ð·_x000C_æþ'&#13;ßþU_x0001_Ø" xfId="1706"/>
    <cellStyle name="þ_x001D_ð·_x000C_æþ'&#13;ßþU_x0001_Ø_x0005_" xfId="1707"/>
    <cellStyle name="þ_x001D_ð·_x000C_æþ'&#13;ßþU_x0001_Ø_x0005_ü_x0014__x0007__x0001__x0001_" xfId="1708"/>
    <cellStyle name="þ_x001D_ðÇ%Uý—&amp;Hý9_x0008_Ÿ s&#10;_x0007__x0001__x0001_" xfId="1709"/>
    <cellStyle name="þ_x001D_ðK_x000C_Fý" xfId="1710"/>
    <cellStyle name="þ_x001D_ðK_x000C_Fý_x001B_&#13;9ýU_x0001_Ð_x0008_¦)_x0007__x0001__x0001_" xfId="1711"/>
    <cellStyle name="thuong-10" xfId="1712"/>
    <cellStyle name="thuong-11" xfId="1713"/>
    <cellStyle name="Thuyet minh" xfId="1714"/>
    <cellStyle name="Tiªu ®Ì" xfId="1715"/>
    <cellStyle name="Tien VN" xfId="1716"/>
    <cellStyle name="Tien1" xfId="1717"/>
    <cellStyle name="Tiêu đề" xfId="1718"/>
    <cellStyle name="Tieu_de_2" xfId="1719"/>
    <cellStyle name="Times New Roman" xfId="1720"/>
    <cellStyle name="Tính toán" xfId="1721"/>
    <cellStyle name="TiÓu môc" xfId="1722"/>
    <cellStyle name="tit1" xfId="1723"/>
    <cellStyle name="tit2" xfId="1724"/>
    <cellStyle name="tit3" xfId="1725"/>
    <cellStyle name="tit4" xfId="1726"/>
    <cellStyle name="Title" xfId="1727"/>
    <cellStyle name="Title 2" xfId="1728"/>
    <cellStyle name="Tổng" xfId="1729"/>
    <cellStyle name="Tongcong" xfId="1730"/>
    <cellStyle name="Tốt" xfId="1731"/>
    <cellStyle name="Total" xfId="1732"/>
    <cellStyle name="Total 2" xfId="1733"/>
    <cellStyle name="Total 3" xfId="1734"/>
    <cellStyle name="Trung tính" xfId="1735"/>
    <cellStyle name="Tusental (0)_pldt" xfId="1736"/>
    <cellStyle name="Tusental_pldt" xfId="1737"/>
    <cellStyle name="ux_3_¼­¿ï-¾È»ê" xfId="1738"/>
    <cellStyle name="Valuta (0)_CALPREZZ" xfId="1739"/>
    <cellStyle name="Valuta_ PESO ELETTR." xfId="1740"/>
    <cellStyle name="Văn bản Cảnh báo" xfId="1741"/>
    <cellStyle name="Văn bản Giải thích" xfId="1742"/>
    <cellStyle name="VANG1" xfId="1743"/>
    <cellStyle name="viet" xfId="1744"/>
    <cellStyle name="viet2" xfId="1745"/>
    <cellStyle name="Vietnam 1" xfId="1746"/>
    <cellStyle name="VN new romanNormal" xfId="1747"/>
    <cellStyle name="Vn Time 13" xfId="1748"/>
    <cellStyle name="Vn Time 14" xfId="1749"/>
    <cellStyle name="VN time new roman" xfId="1750"/>
    <cellStyle name="vn_time" xfId="1751"/>
    <cellStyle name="vnbo" xfId="1752"/>
    <cellStyle name="vnhead1" xfId="1753"/>
    <cellStyle name="vnhead2" xfId="1754"/>
    <cellStyle name="vnhead3" xfId="1755"/>
    <cellStyle name="vnhead4" xfId="1756"/>
    <cellStyle name="vntxt1" xfId="1757"/>
    <cellStyle name="vntxt2" xfId="1758"/>
    <cellStyle name="Währung [0]_ALLE_ITEMS_280800_EV_NL" xfId="1759"/>
    <cellStyle name="Währung_AKE_100N" xfId="1760"/>
    <cellStyle name="Walutowy [0]_Invoices2001Slovakia" xfId="1761"/>
    <cellStyle name="Walutowy_Invoices2001Slovakia" xfId="1762"/>
    <cellStyle name="Warning Text" xfId="1763"/>
    <cellStyle name="Warning Text 2" xfId="1764"/>
    <cellStyle name="Worksheet" xfId="1765"/>
    <cellStyle name="xã Hộ Độ" xfId="1766"/>
    <cellStyle name="xan1" xfId="1767"/>
    <cellStyle name="Xấu" xfId="1768"/>
    <cellStyle name="xuan" xfId="1769"/>
    <cellStyle name="Ý kh¸c_B¶ng 1 (2)" xfId="1770"/>
    <cellStyle name=" [0.00]_ Att. 1- Cover" xfId="1771"/>
    <cellStyle name="_ Att. 1- Cover" xfId="1772"/>
    <cellStyle name="?_ Att. 1- Cover" xfId="1773"/>
    <cellStyle name="똿뗦먛귟 [0.00]_PRODUCT DETAIL Q1" xfId="1774"/>
    <cellStyle name="똿뗦먛귟_PRODUCT DETAIL Q1" xfId="1775"/>
    <cellStyle name="믅됞 [0.00]_PRODUCT DETAIL Q1" xfId="1776"/>
    <cellStyle name="믅됞_PRODUCT DETAIL Q1" xfId="1777"/>
    <cellStyle name="백분율_95" xfId="1778"/>
    <cellStyle name="뷭?_BOOKSHIP" xfId="1779"/>
    <cellStyle name="안건회계법인" xfId="1780"/>
    <cellStyle name="콤맀_Sheet1_총괄표 (수출입) (2)" xfId="1781"/>
    <cellStyle name="콤마 [ - 유형1" xfId="1782"/>
    <cellStyle name="콤마 [ - 유형2" xfId="1783"/>
    <cellStyle name="콤마 [ - 유형3" xfId="1784"/>
    <cellStyle name="콤마 [ - 유형4" xfId="1785"/>
    <cellStyle name="콤마 [ - 유형5" xfId="1786"/>
    <cellStyle name="콤마 [ - 유형6" xfId="1787"/>
    <cellStyle name="콤마 [ - 유형7" xfId="1788"/>
    <cellStyle name="콤마 [ - 유형8" xfId="1789"/>
    <cellStyle name="콤마 [0]_ 비목별 월별기술 " xfId="1790"/>
    <cellStyle name="콤마_ 비목별 월별기술 " xfId="1791"/>
    <cellStyle name="통화 [0]_1" xfId="1792"/>
    <cellStyle name="통화_1" xfId="1793"/>
    <cellStyle name="표섀_변경(최종)" xfId="1794"/>
    <cellStyle name="표준_ 97년 경영분석(안)" xfId="1795"/>
    <cellStyle name="一般_00Q3902REV.1" xfId="1796"/>
    <cellStyle name="千分位[0]_00Q3902REV.1" xfId="1797"/>
    <cellStyle name="千分位_00Q3902REV.1" xfId="1798"/>
    <cellStyle name="桁区切り [0.00]_3_RawWaterTrans" xfId="1799"/>
    <cellStyle name="桁区切り_BE-BQ" xfId="1800"/>
    <cellStyle name="標準_(A1)BOQ " xfId="1801"/>
    <cellStyle name="貨幣 [0]_00Q3902REV.1" xfId="1802"/>
    <cellStyle name="貨幣[0]_BRE" xfId="1803"/>
    <cellStyle name="貨幣_00Q3902REV.1" xfId="1804"/>
    <cellStyle name="超連結_Book1" xfId="1805"/>
    <cellStyle name="通貨 [0.00]_BE-BQ" xfId="1806"/>
    <cellStyle name="通貨_BE-BQ" xfId="1807"/>
    <cellStyle name="隨後的超連結_Book1" xfId="18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55"/>
  <sheetViews>
    <sheetView zoomScale="85" zoomScaleNormal="85" zoomScalePageLayoutView="0" workbookViewId="0" topLeftCell="A535">
      <selection activeCell="D541" sqref="D541"/>
    </sheetView>
  </sheetViews>
  <sheetFormatPr defaultColWidth="9.00390625" defaultRowHeight="15.75"/>
  <cols>
    <col min="1" max="1" width="6.50390625" style="2" customWidth="1"/>
    <col min="2" max="2" width="22.25390625" style="0" customWidth="1"/>
    <col min="3" max="3" width="23.75390625" style="0" customWidth="1"/>
    <col min="4" max="4" width="16.25390625" style="0" customWidth="1"/>
    <col min="5" max="5" width="20.875" style="0" customWidth="1"/>
    <col min="6" max="6" width="37.875" style="0" bestFit="1" customWidth="1"/>
  </cols>
  <sheetData>
    <row r="1" spans="1:6" ht="36" customHeight="1">
      <c r="A1" s="542" t="s">
        <v>553</v>
      </c>
      <c r="B1" s="542"/>
      <c r="C1" s="542"/>
      <c r="D1" s="542"/>
      <c r="E1" s="542"/>
      <c r="F1" s="542"/>
    </row>
    <row r="2" ht="6.75" customHeight="1"/>
    <row r="3" spans="1:6" s="1" customFormat="1" ht="35.25" customHeight="1">
      <c r="A3" s="9" t="s">
        <v>135</v>
      </c>
      <c r="B3" s="9" t="s">
        <v>143</v>
      </c>
      <c r="C3" s="9" t="s">
        <v>144</v>
      </c>
      <c r="D3" s="9" t="s">
        <v>145</v>
      </c>
      <c r="E3" s="9" t="s">
        <v>146</v>
      </c>
      <c r="F3" s="9" t="s">
        <v>153</v>
      </c>
    </row>
    <row r="4" spans="1:6" s="3" customFormat="1" ht="17.25" customHeight="1">
      <c r="A4" s="10" t="s">
        <v>148</v>
      </c>
      <c r="B4" s="11" t="s">
        <v>179</v>
      </c>
      <c r="C4" s="11"/>
      <c r="D4" s="11"/>
      <c r="E4" s="11"/>
      <c r="F4" s="11"/>
    </row>
    <row r="5" spans="1:6" s="3" customFormat="1" ht="17.25" customHeight="1">
      <c r="A5" s="12">
        <v>1</v>
      </c>
      <c r="B5" s="13" t="s">
        <v>149</v>
      </c>
      <c r="C5" s="11"/>
      <c r="D5" s="11"/>
      <c r="E5" s="11"/>
      <c r="F5" s="11"/>
    </row>
    <row r="6" spans="1:6" s="3" customFormat="1" ht="139.5">
      <c r="A6" s="315" t="s">
        <v>150</v>
      </c>
      <c r="B6" s="14" t="s">
        <v>181</v>
      </c>
      <c r="C6" s="14" t="s">
        <v>180</v>
      </c>
      <c r="D6" s="14" t="s">
        <v>738</v>
      </c>
      <c r="E6" s="14" t="s">
        <v>180</v>
      </c>
      <c r="F6" s="14" t="s">
        <v>739</v>
      </c>
    </row>
    <row r="7" spans="1:6" s="4" customFormat="1" ht="69.75">
      <c r="A7" s="315" t="s">
        <v>150</v>
      </c>
      <c r="B7" s="14" t="s">
        <v>159</v>
      </c>
      <c r="C7" s="316" t="s">
        <v>182</v>
      </c>
      <c r="D7" s="316" t="s">
        <v>740</v>
      </c>
      <c r="E7" s="316" t="s">
        <v>182</v>
      </c>
      <c r="F7" s="317"/>
    </row>
    <row r="8" spans="1:6" s="4" customFormat="1" ht="42">
      <c r="A8" s="315" t="s">
        <v>150</v>
      </c>
      <c r="B8" s="14" t="s">
        <v>160</v>
      </c>
      <c r="C8" s="316" t="s">
        <v>183</v>
      </c>
      <c r="D8" s="316" t="s">
        <v>740</v>
      </c>
      <c r="E8" s="316" t="s">
        <v>183</v>
      </c>
      <c r="F8" s="317"/>
    </row>
    <row r="9" spans="1:6" s="4" customFormat="1" ht="42">
      <c r="A9" s="315" t="s">
        <v>150</v>
      </c>
      <c r="B9" s="14" t="s">
        <v>161</v>
      </c>
      <c r="C9" s="316" t="s">
        <v>184</v>
      </c>
      <c r="D9" s="316" t="s">
        <v>740</v>
      </c>
      <c r="E9" s="316" t="s">
        <v>184</v>
      </c>
      <c r="F9" s="317"/>
    </row>
    <row r="10" spans="1:6" s="4" customFormat="1" ht="42">
      <c r="A10" s="318">
        <v>2</v>
      </c>
      <c r="B10" s="319" t="s">
        <v>170</v>
      </c>
      <c r="C10" s="530" t="s">
        <v>171</v>
      </c>
      <c r="D10" s="530"/>
      <c r="E10" s="531"/>
      <c r="F10" s="320"/>
    </row>
    <row r="11" spans="1:6" s="4" customFormat="1" ht="34.5" customHeight="1">
      <c r="A11" s="12">
        <v>3</v>
      </c>
      <c r="B11" s="13" t="s">
        <v>147</v>
      </c>
      <c r="C11" s="321"/>
      <c r="D11" s="321"/>
      <c r="E11" s="321"/>
      <c r="F11" s="13"/>
    </row>
    <row r="12" spans="1:6" s="4" customFormat="1" ht="31.5" customHeight="1">
      <c r="A12" s="322" t="s">
        <v>150</v>
      </c>
      <c r="B12" s="323" t="s">
        <v>151</v>
      </c>
      <c r="C12" s="324">
        <v>2570</v>
      </c>
      <c r="D12" s="324">
        <f>D13+D14</f>
        <v>100</v>
      </c>
      <c r="E12" s="324" t="s">
        <v>741</v>
      </c>
      <c r="F12" s="14"/>
    </row>
    <row r="13" spans="1:6" s="4" customFormat="1" ht="21" customHeight="1">
      <c r="A13" s="325" t="s">
        <v>156</v>
      </c>
      <c r="B13" s="15" t="s">
        <v>165</v>
      </c>
      <c r="C13" s="326">
        <v>1520</v>
      </c>
      <c r="D13" s="326">
        <v>46</v>
      </c>
      <c r="E13" s="326" t="s">
        <v>742</v>
      </c>
      <c r="F13" s="15"/>
    </row>
    <row r="14" spans="1:6" s="5" customFormat="1" ht="21" customHeight="1">
      <c r="A14" s="325" t="s">
        <v>156</v>
      </c>
      <c r="B14" s="15" t="s">
        <v>166</v>
      </c>
      <c r="C14" s="326">
        <v>204</v>
      </c>
      <c r="D14" s="326">
        <v>54</v>
      </c>
      <c r="E14" s="326" t="s">
        <v>743</v>
      </c>
      <c r="F14" s="15"/>
    </row>
    <row r="15" spans="1:6" ht="21" customHeight="1">
      <c r="A15" s="322" t="s">
        <v>150</v>
      </c>
      <c r="B15" s="323" t="s">
        <v>152</v>
      </c>
      <c r="C15" s="327">
        <f>C12/4343</f>
        <v>0.591756850103615</v>
      </c>
      <c r="D15" s="327">
        <f>D12/4343</f>
        <v>0.023025558369790467</v>
      </c>
      <c r="E15" s="327">
        <f>2670/4343</f>
        <v>0.6147824084734055</v>
      </c>
      <c r="F15" s="323"/>
    </row>
    <row r="16" spans="1:6" ht="21" customHeight="1">
      <c r="A16" s="325" t="s">
        <v>156</v>
      </c>
      <c r="B16" s="15" t="s">
        <v>165</v>
      </c>
      <c r="C16" s="328">
        <f>1520/3466</f>
        <v>0.4385458742065782</v>
      </c>
      <c r="D16" s="327">
        <f>D13/3466</f>
        <v>0.013271783035199077</v>
      </c>
      <c r="E16" s="328">
        <f>C16+D16</f>
        <v>0.4518176572417773</v>
      </c>
      <c r="F16" s="15"/>
    </row>
    <row r="17" spans="1:6" s="5" customFormat="1" ht="21" customHeight="1">
      <c r="A17" s="325" t="s">
        <v>156</v>
      </c>
      <c r="B17" s="15" t="s">
        <v>166</v>
      </c>
      <c r="C17" s="328">
        <f>204/812</f>
        <v>0.2512315270935961</v>
      </c>
      <c r="D17" s="327">
        <f>54/812</f>
        <v>0.0665024630541872</v>
      </c>
      <c r="E17" s="328">
        <f>C17+D17</f>
        <v>0.31773399014778325</v>
      </c>
      <c r="F17" s="15"/>
    </row>
    <row r="18" spans="1:6" ht="21" customHeight="1">
      <c r="A18" s="12">
        <v>4</v>
      </c>
      <c r="B18" s="319" t="s">
        <v>154</v>
      </c>
      <c r="C18" s="321"/>
      <c r="D18" s="321"/>
      <c r="E18" s="321"/>
      <c r="F18" s="13"/>
    </row>
    <row r="19" spans="1:6" ht="21" customHeight="1">
      <c r="A19" s="329" t="s">
        <v>150</v>
      </c>
      <c r="B19" s="14" t="s">
        <v>167</v>
      </c>
      <c r="C19" s="326" t="s">
        <v>189</v>
      </c>
      <c r="D19" s="326" t="s">
        <v>185</v>
      </c>
      <c r="E19" s="326" t="s">
        <v>186</v>
      </c>
      <c r="F19" s="15"/>
    </row>
    <row r="20" spans="1:6" s="4" customFormat="1" ht="27" customHeight="1">
      <c r="A20" s="329" t="s">
        <v>150</v>
      </c>
      <c r="B20" s="14" t="s">
        <v>168</v>
      </c>
      <c r="C20" s="326" t="s">
        <v>190</v>
      </c>
      <c r="D20" s="326" t="s">
        <v>432</v>
      </c>
      <c r="E20" s="326" t="s">
        <v>431</v>
      </c>
      <c r="F20" s="15"/>
    </row>
    <row r="21" spans="1:6" ht="21" customHeight="1">
      <c r="A21" s="329" t="s">
        <v>150</v>
      </c>
      <c r="B21" s="14" t="s">
        <v>172</v>
      </c>
      <c r="C21" s="326"/>
      <c r="D21" s="326"/>
      <c r="E21" s="326"/>
      <c r="F21" s="15"/>
    </row>
    <row r="22" spans="1:6" ht="27.75">
      <c r="A22" s="329" t="s">
        <v>156</v>
      </c>
      <c r="B22" s="14" t="s">
        <v>163</v>
      </c>
      <c r="C22" s="328">
        <v>0.5</v>
      </c>
      <c r="D22" s="328">
        <v>0.15</v>
      </c>
      <c r="E22" s="328">
        <v>0.65</v>
      </c>
      <c r="F22" s="14"/>
    </row>
    <row r="23" spans="1:6" ht="55.5">
      <c r="A23" s="329" t="s">
        <v>156</v>
      </c>
      <c r="B23" s="14" t="s">
        <v>164</v>
      </c>
      <c r="C23" s="328">
        <v>0.2</v>
      </c>
      <c r="D23" s="328">
        <v>0.05</v>
      </c>
      <c r="E23" s="328">
        <v>0.25</v>
      </c>
      <c r="F23" s="14" t="s">
        <v>744</v>
      </c>
    </row>
    <row r="24" spans="1:6" ht="15">
      <c r="A24" s="12">
        <v>5</v>
      </c>
      <c r="B24" s="13" t="s">
        <v>155</v>
      </c>
      <c r="C24" s="321"/>
      <c r="D24" s="321"/>
      <c r="E24" s="321"/>
      <c r="F24" s="13"/>
    </row>
    <row r="25" spans="1:6" ht="27.75">
      <c r="A25" s="315" t="s">
        <v>150</v>
      </c>
      <c r="B25" s="14" t="s">
        <v>169</v>
      </c>
      <c r="C25" s="326">
        <v>0</v>
      </c>
      <c r="D25" s="326">
        <v>0</v>
      </c>
      <c r="E25" s="326">
        <v>0</v>
      </c>
      <c r="F25" s="14" t="s">
        <v>745</v>
      </c>
    </row>
    <row r="26" spans="1:6" s="4" customFormat="1" ht="27.75">
      <c r="A26" s="315" t="s">
        <v>150</v>
      </c>
      <c r="B26" s="14" t="s">
        <v>157</v>
      </c>
      <c r="C26" s="326" t="s">
        <v>188</v>
      </c>
      <c r="D26" s="326">
        <v>0</v>
      </c>
      <c r="E26" s="326" t="s">
        <v>187</v>
      </c>
      <c r="F26" s="15"/>
    </row>
    <row r="27" spans="1:6" ht="36.75" customHeight="1">
      <c r="A27" s="315" t="s">
        <v>150</v>
      </c>
      <c r="B27" s="14" t="s">
        <v>172</v>
      </c>
      <c r="C27" s="15">
        <v>50</v>
      </c>
      <c r="D27" s="330">
        <v>0.15</v>
      </c>
      <c r="E27" s="330">
        <v>0.65</v>
      </c>
      <c r="F27" s="14" t="s">
        <v>746</v>
      </c>
    </row>
    <row r="28" spans="1:6" ht="15">
      <c r="A28" s="12">
        <v>6</v>
      </c>
      <c r="B28" s="13" t="s">
        <v>158</v>
      </c>
      <c r="C28" s="13"/>
      <c r="D28" s="13"/>
      <c r="E28" s="13"/>
      <c r="F28" s="13"/>
    </row>
    <row r="29" spans="1:6" s="42" customFormat="1" ht="15">
      <c r="A29" s="43" t="s">
        <v>212</v>
      </c>
      <c r="B29" s="44" t="s">
        <v>201</v>
      </c>
      <c r="C29" s="44"/>
      <c r="D29" s="44"/>
      <c r="E29" s="44"/>
      <c r="F29" s="44"/>
    </row>
    <row r="30" spans="1:6" s="4" customFormat="1" ht="15">
      <c r="A30" s="45">
        <v>1</v>
      </c>
      <c r="B30" s="46" t="s">
        <v>149</v>
      </c>
      <c r="C30" s="47"/>
      <c r="D30" s="47"/>
      <c r="E30" s="47"/>
      <c r="F30" s="46"/>
    </row>
    <row r="31" spans="1:6" s="4" customFormat="1" ht="69.75">
      <c r="A31" s="48" t="s">
        <v>150</v>
      </c>
      <c r="B31" s="49" t="s">
        <v>202</v>
      </c>
      <c r="C31" s="50" t="s">
        <v>203</v>
      </c>
      <c r="D31" s="50">
        <v>0</v>
      </c>
      <c r="E31" s="50" t="s">
        <v>203</v>
      </c>
      <c r="F31" s="49"/>
    </row>
    <row r="32" spans="1:6" s="4" customFormat="1" ht="97.5">
      <c r="A32" s="48" t="s">
        <v>150</v>
      </c>
      <c r="B32" s="50" t="s">
        <v>159</v>
      </c>
      <c r="C32" s="331" t="s">
        <v>204</v>
      </c>
      <c r="D32" s="331"/>
      <c r="E32" s="331" t="s">
        <v>204</v>
      </c>
      <c r="F32" s="49"/>
    </row>
    <row r="33" spans="1:6" s="4" customFormat="1" ht="42">
      <c r="A33" s="48" t="s">
        <v>150</v>
      </c>
      <c r="B33" s="50" t="s">
        <v>160</v>
      </c>
      <c r="C33" s="331" t="s">
        <v>205</v>
      </c>
      <c r="D33" s="331"/>
      <c r="E33" s="331" t="s">
        <v>205</v>
      </c>
      <c r="F33" s="49"/>
    </row>
    <row r="34" spans="1:6" s="4" customFormat="1" ht="42">
      <c r="A34" s="48" t="s">
        <v>150</v>
      </c>
      <c r="B34" s="50" t="s">
        <v>161</v>
      </c>
      <c r="C34" s="331" t="s">
        <v>206</v>
      </c>
      <c r="D34" s="331"/>
      <c r="E34" s="331" t="s">
        <v>206</v>
      </c>
      <c r="F34" s="49"/>
    </row>
    <row r="35" spans="1:6" s="4" customFormat="1" ht="42">
      <c r="A35" s="52">
        <v>2</v>
      </c>
      <c r="B35" s="53" t="s">
        <v>170</v>
      </c>
      <c r="C35" s="528" t="s">
        <v>171</v>
      </c>
      <c r="D35" s="528"/>
      <c r="E35" s="529"/>
      <c r="F35" s="54"/>
    </row>
    <row r="36" spans="1:6" s="4" customFormat="1" ht="15">
      <c r="A36" s="45">
        <v>3</v>
      </c>
      <c r="B36" s="46" t="s">
        <v>147</v>
      </c>
      <c r="C36" s="55"/>
      <c r="D36" s="55"/>
      <c r="E36" s="55"/>
      <c r="F36" s="46"/>
    </row>
    <row r="37" spans="1:6" s="4" customFormat="1" ht="15">
      <c r="A37" s="56" t="s">
        <v>150</v>
      </c>
      <c r="B37" s="57" t="s">
        <v>151</v>
      </c>
      <c r="C37" s="332"/>
      <c r="D37" s="332"/>
      <c r="E37" s="332"/>
      <c r="F37" s="57"/>
    </row>
    <row r="38" spans="1:6" s="4" customFormat="1" ht="15">
      <c r="A38" s="60" t="s">
        <v>156</v>
      </c>
      <c r="B38" s="30" t="s">
        <v>165</v>
      </c>
      <c r="C38" s="333">
        <v>3368</v>
      </c>
      <c r="D38" s="62"/>
      <c r="E38" s="62"/>
      <c r="F38" s="30"/>
    </row>
    <row r="39" spans="1:6" s="4" customFormat="1" ht="15">
      <c r="A39" s="60" t="s">
        <v>156</v>
      </c>
      <c r="B39" s="30" t="s">
        <v>166</v>
      </c>
      <c r="C39" s="333">
        <v>818</v>
      </c>
      <c r="D39" s="62"/>
      <c r="E39" s="62"/>
      <c r="F39" s="30"/>
    </row>
    <row r="40" spans="1:6" s="4" customFormat="1" ht="15">
      <c r="A40" s="56" t="s">
        <v>150</v>
      </c>
      <c r="B40" s="57" t="s">
        <v>152</v>
      </c>
      <c r="C40" s="334">
        <v>0.59</v>
      </c>
      <c r="D40" s="332"/>
      <c r="E40" s="332"/>
      <c r="F40" s="57"/>
    </row>
    <row r="41" spans="1:6" s="4" customFormat="1" ht="15">
      <c r="A41" s="60" t="s">
        <v>156</v>
      </c>
      <c r="B41" s="30" t="s">
        <v>165</v>
      </c>
      <c r="C41" s="62">
        <v>1227.981</v>
      </c>
      <c r="D41" s="62">
        <f>119.9+300+200+250.3</f>
        <v>870.2</v>
      </c>
      <c r="E41" s="62">
        <v>2098.181</v>
      </c>
      <c r="F41" s="30"/>
    </row>
    <row r="42" spans="1:6" s="4" customFormat="1" ht="15">
      <c r="A42" s="60" t="s">
        <v>156</v>
      </c>
      <c r="B42" s="30" t="s">
        <v>166</v>
      </c>
      <c r="C42" s="62">
        <v>57</v>
      </c>
      <c r="D42" s="62"/>
      <c r="E42" s="62">
        <v>57</v>
      </c>
      <c r="F42" s="30"/>
    </row>
    <row r="43" spans="1:6" s="4" customFormat="1" ht="27.75">
      <c r="A43" s="45">
        <v>4</v>
      </c>
      <c r="B43" s="53" t="s">
        <v>154</v>
      </c>
      <c r="C43" s="55"/>
      <c r="D43" s="55"/>
      <c r="E43" s="55"/>
      <c r="F43" s="46"/>
    </row>
    <row r="44" spans="1:6" s="4" customFormat="1" ht="27.75">
      <c r="A44" s="29" t="s">
        <v>150</v>
      </c>
      <c r="B44" s="50" t="s">
        <v>167</v>
      </c>
      <c r="C44" s="62" t="s">
        <v>243</v>
      </c>
      <c r="D44" s="62"/>
      <c r="E44" s="62" t="s">
        <v>207</v>
      </c>
      <c r="F44" s="30"/>
    </row>
    <row r="45" spans="1:6" s="4" customFormat="1" ht="15">
      <c r="A45" s="29" t="s">
        <v>150</v>
      </c>
      <c r="B45" s="30" t="s">
        <v>168</v>
      </c>
      <c r="C45" s="62" t="s">
        <v>551</v>
      </c>
      <c r="D45" s="62"/>
      <c r="E45" s="62" t="s">
        <v>208</v>
      </c>
      <c r="F45" s="30"/>
    </row>
    <row r="46" spans="1:6" s="4" customFormat="1" ht="15">
      <c r="A46" s="29" t="s">
        <v>150</v>
      </c>
      <c r="B46" s="30" t="s">
        <v>172</v>
      </c>
      <c r="C46" s="62"/>
      <c r="D46" s="62"/>
      <c r="E46" s="62"/>
      <c r="F46" s="30"/>
    </row>
    <row r="47" spans="1:6" s="4" customFormat="1" ht="15">
      <c r="A47" s="29" t="s">
        <v>156</v>
      </c>
      <c r="B47" s="30" t="s">
        <v>163</v>
      </c>
      <c r="C47" s="31">
        <v>0.7</v>
      </c>
      <c r="D47" s="31"/>
      <c r="E47" s="31">
        <v>0.7</v>
      </c>
      <c r="F47" s="30"/>
    </row>
    <row r="48" spans="1:6" s="4" customFormat="1" ht="15">
      <c r="A48" s="29" t="s">
        <v>156</v>
      </c>
      <c r="B48" s="30" t="s">
        <v>164</v>
      </c>
      <c r="C48" s="31">
        <v>0.1</v>
      </c>
      <c r="D48" s="31">
        <v>0.1</v>
      </c>
      <c r="E48" s="31">
        <v>0.2</v>
      </c>
      <c r="F48" s="30"/>
    </row>
    <row r="49" spans="1:6" s="4" customFormat="1" ht="15">
      <c r="A49" s="45">
        <v>5</v>
      </c>
      <c r="B49" s="46" t="s">
        <v>155</v>
      </c>
      <c r="C49" s="55"/>
      <c r="D49" s="55"/>
      <c r="E49" s="55"/>
      <c r="F49" s="46"/>
    </row>
    <row r="50" spans="1:6" s="4" customFormat="1" ht="27.75">
      <c r="A50" s="48" t="s">
        <v>150</v>
      </c>
      <c r="B50" s="50" t="s">
        <v>169</v>
      </c>
      <c r="C50" s="62" t="s">
        <v>210</v>
      </c>
      <c r="D50" s="62"/>
      <c r="E50" s="62" t="s">
        <v>211</v>
      </c>
      <c r="F50" s="30"/>
    </row>
    <row r="51" spans="1:6" s="4" customFormat="1" ht="15">
      <c r="A51" s="48" t="s">
        <v>150</v>
      </c>
      <c r="B51" s="30" t="s">
        <v>157</v>
      </c>
      <c r="C51" s="62" t="s">
        <v>211</v>
      </c>
      <c r="D51" s="30"/>
      <c r="E51" s="62" t="s">
        <v>211</v>
      </c>
      <c r="F51" s="30"/>
    </row>
    <row r="52" spans="1:6" s="4" customFormat="1" ht="27.75">
      <c r="A52" s="48" t="s">
        <v>150</v>
      </c>
      <c r="B52" s="30" t="s">
        <v>172</v>
      </c>
      <c r="C52" s="335" t="s">
        <v>552</v>
      </c>
      <c r="D52" s="30"/>
      <c r="E52" s="30"/>
      <c r="F52" s="30"/>
    </row>
    <row r="53" spans="1:6" s="42" customFormat="1" ht="15">
      <c r="A53" s="45">
        <v>6</v>
      </c>
      <c r="B53" s="46" t="s">
        <v>158</v>
      </c>
      <c r="C53" s="46"/>
      <c r="D53" s="46"/>
      <c r="E53" s="46"/>
      <c r="F53" s="46"/>
    </row>
    <row r="54" spans="1:6" s="42" customFormat="1" ht="15">
      <c r="A54" s="9" t="s">
        <v>221</v>
      </c>
      <c r="B54" s="319" t="s">
        <v>222</v>
      </c>
      <c r="C54" s="11"/>
      <c r="D54" s="11"/>
      <c r="E54" s="11"/>
      <c r="F54" s="11"/>
    </row>
    <row r="55" spans="1:6" s="42" customFormat="1" ht="15">
      <c r="A55" s="336">
        <v>1</v>
      </c>
      <c r="B55" s="337" t="s">
        <v>149</v>
      </c>
      <c r="C55" s="338"/>
      <c r="D55" s="338"/>
      <c r="E55" s="338"/>
      <c r="F55" s="338"/>
    </row>
    <row r="56" spans="1:6" s="42" customFormat="1" ht="120">
      <c r="A56" s="339" t="s">
        <v>150</v>
      </c>
      <c r="B56" s="340" t="s">
        <v>202</v>
      </c>
      <c r="C56" s="341" t="s">
        <v>1108</v>
      </c>
      <c r="D56" s="342" t="s">
        <v>223</v>
      </c>
      <c r="E56" s="341" t="s">
        <v>1109</v>
      </c>
      <c r="F56" s="340"/>
    </row>
    <row r="57" spans="1:6" s="42" customFormat="1" ht="168">
      <c r="A57" s="339" t="s">
        <v>150</v>
      </c>
      <c r="B57" s="342" t="s">
        <v>159</v>
      </c>
      <c r="C57" s="341" t="s">
        <v>1110</v>
      </c>
      <c r="D57" s="341" t="s">
        <v>224</v>
      </c>
      <c r="E57" s="341" t="s">
        <v>1111</v>
      </c>
      <c r="F57" s="340"/>
    </row>
    <row r="58" spans="1:6" s="42" customFormat="1" ht="42">
      <c r="A58" s="339" t="s">
        <v>150</v>
      </c>
      <c r="B58" s="342" t="s">
        <v>160</v>
      </c>
      <c r="C58" s="343" t="s">
        <v>225</v>
      </c>
      <c r="D58" s="343" t="s">
        <v>225</v>
      </c>
      <c r="E58" s="343" t="s">
        <v>225</v>
      </c>
      <c r="F58" s="340"/>
    </row>
    <row r="59" spans="1:6" s="42" customFormat="1" ht="42">
      <c r="A59" s="339" t="s">
        <v>150</v>
      </c>
      <c r="B59" s="342" t="s">
        <v>161</v>
      </c>
      <c r="C59" s="341" t="s">
        <v>224</v>
      </c>
      <c r="D59" s="341" t="s">
        <v>224</v>
      </c>
      <c r="E59" s="341" t="s">
        <v>224</v>
      </c>
      <c r="F59" s="340"/>
    </row>
    <row r="60" spans="1:6" s="42" customFormat="1" ht="42">
      <c r="A60" s="336">
        <v>2</v>
      </c>
      <c r="B60" s="344" t="s">
        <v>170</v>
      </c>
      <c r="C60" s="543" t="s">
        <v>171</v>
      </c>
      <c r="D60" s="543"/>
      <c r="E60" s="544"/>
      <c r="F60" s="337"/>
    </row>
    <row r="61" spans="1:6" s="42" customFormat="1" ht="15">
      <c r="A61" s="336">
        <v>3</v>
      </c>
      <c r="B61" s="337" t="s">
        <v>147</v>
      </c>
      <c r="C61" s="345"/>
      <c r="D61" s="345"/>
      <c r="E61" s="345"/>
      <c r="F61" s="338"/>
    </row>
    <row r="62" spans="1:6" s="4" customFormat="1" ht="15">
      <c r="A62" s="346" t="s">
        <v>150</v>
      </c>
      <c r="B62" s="347" t="s">
        <v>151</v>
      </c>
      <c r="C62" s="348">
        <v>699</v>
      </c>
      <c r="D62" s="348">
        <v>60</v>
      </c>
      <c r="E62" s="348">
        <v>759</v>
      </c>
      <c r="F62" s="347"/>
    </row>
    <row r="63" spans="1:6" s="4" customFormat="1" ht="15">
      <c r="A63" s="349" t="s">
        <v>156</v>
      </c>
      <c r="B63" s="350" t="s">
        <v>226</v>
      </c>
      <c r="C63" s="351">
        <v>405</v>
      </c>
      <c r="D63" s="351">
        <v>0</v>
      </c>
      <c r="E63" s="351">
        <v>405</v>
      </c>
      <c r="F63" s="350"/>
    </row>
    <row r="64" spans="1:6" s="4" customFormat="1" ht="15">
      <c r="A64" s="349" t="s">
        <v>156</v>
      </c>
      <c r="B64" s="350" t="s">
        <v>227</v>
      </c>
      <c r="C64" s="351">
        <v>294</v>
      </c>
      <c r="D64" s="351">
        <v>60</v>
      </c>
      <c r="E64" s="351">
        <v>354</v>
      </c>
      <c r="F64" s="350"/>
    </row>
    <row r="65" spans="1:6" s="4" customFormat="1" ht="15">
      <c r="A65" s="346" t="s">
        <v>150</v>
      </c>
      <c r="B65" s="347" t="s">
        <v>152</v>
      </c>
      <c r="C65" s="348">
        <v>59</v>
      </c>
      <c r="D65" s="348"/>
      <c r="E65" s="348">
        <v>64</v>
      </c>
      <c r="F65" s="347"/>
    </row>
    <row r="66" spans="1:6" s="4" customFormat="1" ht="15">
      <c r="A66" s="349" t="s">
        <v>156</v>
      </c>
      <c r="B66" s="350" t="s">
        <v>165</v>
      </c>
      <c r="C66" s="351">
        <v>100</v>
      </c>
      <c r="D66" s="351">
        <v>0</v>
      </c>
      <c r="E66" s="351">
        <v>100</v>
      </c>
      <c r="F66" s="350"/>
    </row>
    <row r="67" spans="1:6" s="4" customFormat="1" ht="15">
      <c r="A67" s="349" t="s">
        <v>156</v>
      </c>
      <c r="B67" s="350" t="s">
        <v>166</v>
      </c>
      <c r="C67" s="351">
        <v>38</v>
      </c>
      <c r="D67" s="351">
        <v>7</v>
      </c>
      <c r="E67" s="351">
        <v>45</v>
      </c>
      <c r="F67" s="350"/>
    </row>
    <row r="68" spans="1:6" s="4" customFormat="1" ht="27.75">
      <c r="A68" s="336">
        <v>4</v>
      </c>
      <c r="B68" s="344" t="s">
        <v>154</v>
      </c>
      <c r="C68" s="345"/>
      <c r="D68" s="345"/>
      <c r="E68" s="345"/>
      <c r="F68" s="338"/>
    </row>
    <row r="69" spans="1:6" s="4" customFormat="1" ht="27.75">
      <c r="A69" s="352" t="s">
        <v>150</v>
      </c>
      <c r="B69" s="342" t="s">
        <v>167</v>
      </c>
      <c r="C69" s="353" t="s">
        <v>228</v>
      </c>
      <c r="D69" s="353"/>
      <c r="E69" s="353" t="s">
        <v>228</v>
      </c>
      <c r="F69" s="350"/>
    </row>
    <row r="70" spans="1:6" s="4" customFormat="1" ht="15">
      <c r="A70" s="352" t="s">
        <v>150</v>
      </c>
      <c r="B70" s="340" t="s">
        <v>168</v>
      </c>
      <c r="C70" s="353" t="s">
        <v>229</v>
      </c>
      <c r="D70" s="353"/>
      <c r="E70" s="353" t="s">
        <v>229</v>
      </c>
      <c r="F70" s="350"/>
    </row>
    <row r="71" spans="1:6" s="4" customFormat="1" ht="15">
      <c r="A71" s="352" t="s">
        <v>150</v>
      </c>
      <c r="B71" s="340" t="s">
        <v>230</v>
      </c>
      <c r="C71" s="354"/>
      <c r="D71" s="354"/>
      <c r="E71" s="354"/>
      <c r="F71" s="350"/>
    </row>
    <row r="72" spans="1:6" s="4" customFormat="1" ht="15">
      <c r="A72" s="352" t="s">
        <v>156</v>
      </c>
      <c r="B72" s="340" t="s">
        <v>231</v>
      </c>
      <c r="C72" s="355"/>
      <c r="D72" s="355"/>
      <c r="E72" s="355"/>
      <c r="F72" s="350"/>
    </row>
    <row r="73" spans="1:6" s="4" customFormat="1" ht="15">
      <c r="A73" s="352"/>
      <c r="B73" s="340" t="s">
        <v>232</v>
      </c>
      <c r="C73" s="356">
        <v>0.5</v>
      </c>
      <c r="D73" s="355"/>
      <c r="E73" s="356">
        <v>0.5</v>
      </c>
      <c r="F73" s="350"/>
    </row>
    <row r="74" spans="1:6" s="4" customFormat="1" ht="15">
      <c r="A74" s="352"/>
      <c r="B74" s="340" t="s">
        <v>233</v>
      </c>
      <c r="C74" s="356">
        <v>0.5</v>
      </c>
      <c r="D74" s="356">
        <v>0</v>
      </c>
      <c r="E74" s="356">
        <v>0.5</v>
      </c>
      <c r="F74" s="350"/>
    </row>
    <row r="75" spans="1:6" s="4" customFormat="1" ht="15">
      <c r="A75" s="352" t="s">
        <v>156</v>
      </c>
      <c r="B75" s="340" t="s">
        <v>164</v>
      </c>
      <c r="C75" s="356">
        <v>0.45</v>
      </c>
      <c r="D75" s="356">
        <v>0</v>
      </c>
      <c r="E75" s="356">
        <v>0.45</v>
      </c>
      <c r="F75" s="350"/>
    </row>
    <row r="76" spans="1:6" s="4" customFormat="1" ht="15">
      <c r="A76" s="357">
        <v>5</v>
      </c>
      <c r="B76" s="338" t="s">
        <v>155</v>
      </c>
      <c r="C76" s="358"/>
      <c r="D76" s="358"/>
      <c r="E76" s="358"/>
      <c r="F76" s="338"/>
    </row>
    <row r="77" spans="1:6" s="4" customFormat="1" ht="27.75">
      <c r="A77" s="339" t="s">
        <v>150</v>
      </c>
      <c r="B77" s="342" t="s">
        <v>169</v>
      </c>
      <c r="C77" s="353" t="s">
        <v>234</v>
      </c>
      <c r="D77" s="353"/>
      <c r="E77" s="353" t="s">
        <v>234</v>
      </c>
      <c r="F77" s="350"/>
    </row>
    <row r="78" spans="1:6" s="4" customFormat="1" ht="15">
      <c r="A78" s="339" t="s">
        <v>150</v>
      </c>
      <c r="B78" s="350" t="s">
        <v>157</v>
      </c>
      <c r="C78" s="353" t="s">
        <v>234</v>
      </c>
      <c r="D78" s="353"/>
      <c r="E78" s="353" t="s">
        <v>234</v>
      </c>
      <c r="F78" s="350"/>
    </row>
    <row r="79" spans="1:6" s="4" customFormat="1" ht="15">
      <c r="A79" s="339" t="s">
        <v>150</v>
      </c>
      <c r="B79" s="350" t="s">
        <v>172</v>
      </c>
      <c r="C79" s="359">
        <v>0.5</v>
      </c>
      <c r="D79" s="360"/>
      <c r="E79" s="359">
        <v>0.5</v>
      </c>
      <c r="F79" s="350"/>
    </row>
    <row r="80" spans="1:6" s="4" customFormat="1" ht="15">
      <c r="A80" s="357">
        <v>6</v>
      </c>
      <c r="B80" s="338" t="s">
        <v>158</v>
      </c>
      <c r="C80" s="361"/>
      <c r="D80" s="361"/>
      <c r="E80" s="361"/>
      <c r="F80" s="338"/>
    </row>
    <row r="81" spans="1:6" s="4" customFormat="1" ht="27.75">
      <c r="A81" s="339" t="s">
        <v>150</v>
      </c>
      <c r="B81" s="342" t="s">
        <v>757</v>
      </c>
      <c r="C81" s="362"/>
      <c r="D81" s="362"/>
      <c r="E81" s="362"/>
      <c r="F81" s="350"/>
    </row>
    <row r="82" spans="1:6" s="4" customFormat="1" ht="27.75">
      <c r="A82" s="339" t="s">
        <v>150</v>
      </c>
      <c r="B82" s="342" t="s">
        <v>758</v>
      </c>
      <c r="C82" s="362"/>
      <c r="D82" s="362"/>
      <c r="E82" s="362"/>
      <c r="F82" s="350"/>
    </row>
    <row r="83" spans="1:6" s="4" customFormat="1" ht="15">
      <c r="A83" s="43" t="s">
        <v>245</v>
      </c>
      <c r="B83" s="44" t="s">
        <v>242</v>
      </c>
      <c r="C83" s="44"/>
      <c r="D83" s="44"/>
      <c r="E83" s="44"/>
      <c r="F83" s="44"/>
    </row>
    <row r="84" spans="1:6" s="4" customFormat="1" ht="15">
      <c r="A84" s="45">
        <v>1</v>
      </c>
      <c r="B84" s="46" t="s">
        <v>149</v>
      </c>
      <c r="C84" s="47"/>
      <c r="D84" s="47"/>
      <c r="E84" s="47"/>
      <c r="F84" s="46"/>
    </row>
    <row r="85" spans="1:6" s="4" customFormat="1" ht="108.75">
      <c r="A85" s="48" t="s">
        <v>150</v>
      </c>
      <c r="B85" s="49" t="s">
        <v>202</v>
      </c>
      <c r="C85" s="50" t="s">
        <v>1112</v>
      </c>
      <c r="D85" s="28"/>
      <c r="E85" s="50" t="s">
        <v>1113</v>
      </c>
      <c r="F85" s="28" t="s">
        <v>771</v>
      </c>
    </row>
    <row r="86" spans="1:6" ht="69.75">
      <c r="A86" s="48" t="s">
        <v>150</v>
      </c>
      <c r="B86" s="50" t="s">
        <v>159</v>
      </c>
      <c r="C86" s="50" t="s">
        <v>1114</v>
      </c>
      <c r="D86" s="115" t="s">
        <v>371</v>
      </c>
      <c r="E86" s="50" t="s">
        <v>1115</v>
      </c>
      <c r="F86" s="50"/>
    </row>
    <row r="87" spans="1:6" s="71" customFormat="1" ht="42">
      <c r="A87" s="48" t="s">
        <v>150</v>
      </c>
      <c r="B87" s="50" t="s">
        <v>160</v>
      </c>
      <c r="C87" s="50"/>
      <c r="D87" s="51"/>
      <c r="E87" s="50"/>
      <c r="F87" s="49"/>
    </row>
    <row r="88" spans="1:6" s="71" customFormat="1" ht="42">
      <c r="A88" s="48" t="s">
        <v>150</v>
      </c>
      <c r="B88" s="50" t="s">
        <v>161</v>
      </c>
      <c r="C88" s="51"/>
      <c r="D88" s="51"/>
      <c r="E88" s="51"/>
      <c r="F88" s="49"/>
    </row>
    <row r="89" spans="1:6" s="71" customFormat="1" ht="42">
      <c r="A89" s="52">
        <v>2</v>
      </c>
      <c r="B89" s="53" t="s">
        <v>170</v>
      </c>
      <c r="C89" s="528" t="s">
        <v>171</v>
      </c>
      <c r="D89" s="528"/>
      <c r="E89" s="529"/>
      <c r="F89" s="54"/>
    </row>
    <row r="90" spans="1:6" s="71" customFormat="1" ht="15">
      <c r="A90" s="45">
        <v>3</v>
      </c>
      <c r="B90" s="46" t="s">
        <v>147</v>
      </c>
      <c r="C90" s="55"/>
      <c r="D90" s="55"/>
      <c r="E90" s="55"/>
      <c r="F90" s="46"/>
    </row>
    <row r="91" spans="1:6" s="71" customFormat="1" ht="15">
      <c r="A91" s="56" t="s">
        <v>150</v>
      </c>
      <c r="B91" s="57" t="s">
        <v>151</v>
      </c>
      <c r="C91" s="59">
        <v>1082</v>
      </c>
      <c r="D91" s="58"/>
      <c r="E91" s="59">
        <v>1082</v>
      </c>
      <c r="F91" s="545" t="s">
        <v>772</v>
      </c>
    </row>
    <row r="92" spans="1:6" s="71" customFormat="1" ht="15">
      <c r="A92" s="60" t="s">
        <v>156</v>
      </c>
      <c r="B92" s="30" t="s">
        <v>165</v>
      </c>
      <c r="C92" s="62">
        <v>537</v>
      </c>
      <c r="D92" s="61"/>
      <c r="E92" s="62">
        <v>537</v>
      </c>
      <c r="F92" s="546"/>
    </row>
    <row r="93" spans="1:6" s="71" customFormat="1" ht="15">
      <c r="A93" s="60" t="s">
        <v>156</v>
      </c>
      <c r="B93" s="30" t="s">
        <v>166</v>
      </c>
      <c r="C93" s="62">
        <v>545</v>
      </c>
      <c r="D93" s="61"/>
      <c r="E93" s="62">
        <v>545</v>
      </c>
      <c r="F93" s="546"/>
    </row>
    <row r="94" spans="1:6" s="71" customFormat="1" ht="15">
      <c r="A94" s="56" t="s">
        <v>150</v>
      </c>
      <c r="B94" s="57" t="s">
        <v>152</v>
      </c>
      <c r="C94" s="63">
        <f>1082/1525</f>
        <v>0.7095081967213115</v>
      </c>
      <c r="D94" s="64"/>
      <c r="E94" s="63">
        <f>1082/1525</f>
        <v>0.7095081967213115</v>
      </c>
      <c r="F94" s="546"/>
    </row>
    <row r="95" spans="1:6" s="71" customFormat="1" ht="15">
      <c r="A95" s="60" t="s">
        <v>156</v>
      </c>
      <c r="B95" s="30" t="s">
        <v>165</v>
      </c>
      <c r="C95" s="65">
        <f>C92/715</f>
        <v>0.7510489510489511</v>
      </c>
      <c r="D95" s="66"/>
      <c r="E95" s="65">
        <f>E92/715</f>
        <v>0.7510489510489511</v>
      </c>
      <c r="F95" s="546"/>
    </row>
    <row r="96" spans="1:6" s="71" customFormat="1" ht="15">
      <c r="A96" s="60" t="s">
        <v>156</v>
      </c>
      <c r="B96" s="30" t="s">
        <v>166</v>
      </c>
      <c r="C96" s="67">
        <f>C93/810</f>
        <v>0.6728395061728395</v>
      </c>
      <c r="D96" s="68"/>
      <c r="E96" s="67">
        <f>E93/810</f>
        <v>0.6728395061728395</v>
      </c>
      <c r="F96" s="547"/>
    </row>
    <row r="97" spans="1:6" s="71" customFormat="1" ht="27.75">
      <c r="A97" s="45">
        <v>4</v>
      </c>
      <c r="B97" s="53" t="s">
        <v>154</v>
      </c>
      <c r="C97" s="55"/>
      <c r="D97" s="69"/>
      <c r="E97" s="55"/>
      <c r="F97" s="46"/>
    </row>
    <row r="98" spans="1:6" s="71" customFormat="1" ht="27.75">
      <c r="A98" s="29" t="s">
        <v>150</v>
      </c>
      <c r="B98" s="50" t="s">
        <v>167</v>
      </c>
      <c r="C98" s="62" t="s">
        <v>243</v>
      </c>
      <c r="D98" s="62" t="s">
        <v>185</v>
      </c>
      <c r="E98" s="62" t="s">
        <v>207</v>
      </c>
      <c r="F98" s="30"/>
    </row>
    <row r="99" spans="1:6" s="71" customFormat="1" ht="15">
      <c r="A99" s="29" t="s">
        <v>150</v>
      </c>
      <c r="B99" s="30" t="s">
        <v>168</v>
      </c>
      <c r="C99" s="62" t="s">
        <v>207</v>
      </c>
      <c r="D99" s="62" t="s">
        <v>185</v>
      </c>
      <c r="E99" s="62" t="s">
        <v>207</v>
      </c>
      <c r="F99" s="30"/>
    </row>
    <row r="100" spans="1:6" s="71" customFormat="1" ht="15">
      <c r="A100" s="29" t="s">
        <v>150</v>
      </c>
      <c r="B100" s="30" t="s">
        <v>172</v>
      </c>
      <c r="C100" s="62"/>
      <c r="D100" s="62"/>
      <c r="E100" s="62"/>
      <c r="F100" s="30"/>
    </row>
    <row r="101" spans="1:6" s="71" customFormat="1" ht="15">
      <c r="A101" s="29" t="s">
        <v>156</v>
      </c>
      <c r="B101" s="30" t="s">
        <v>163</v>
      </c>
      <c r="C101" s="31">
        <v>0.75</v>
      </c>
      <c r="D101" s="31"/>
      <c r="E101" s="31">
        <v>0.75</v>
      </c>
      <c r="F101" s="30"/>
    </row>
    <row r="102" spans="1:6" s="71" customFormat="1" ht="15">
      <c r="A102" s="29" t="s">
        <v>156</v>
      </c>
      <c r="B102" s="30" t="s">
        <v>164</v>
      </c>
      <c r="C102" s="31"/>
      <c r="D102" s="31"/>
      <c r="E102" s="31"/>
      <c r="F102" s="30"/>
    </row>
    <row r="103" spans="1:6" s="71" customFormat="1" ht="15">
      <c r="A103" s="29"/>
      <c r="B103" s="30" t="s">
        <v>773</v>
      </c>
      <c r="C103" s="31">
        <v>0.35</v>
      </c>
      <c r="D103" s="31"/>
      <c r="E103" s="31"/>
      <c r="F103" s="545" t="s">
        <v>774</v>
      </c>
    </row>
    <row r="104" spans="1:6" s="71" customFormat="1" ht="15">
      <c r="A104" s="29"/>
      <c r="B104" s="30" t="s">
        <v>775</v>
      </c>
      <c r="C104" s="31">
        <v>0.2</v>
      </c>
      <c r="D104" s="31"/>
      <c r="E104" s="31"/>
      <c r="F104" s="548"/>
    </row>
    <row r="105" spans="1:6" s="71" customFormat="1" ht="15">
      <c r="A105" s="29"/>
      <c r="B105" s="30" t="s">
        <v>776</v>
      </c>
      <c r="C105" s="31">
        <v>0.3</v>
      </c>
      <c r="D105" s="31"/>
      <c r="E105" s="31"/>
      <c r="F105" s="548"/>
    </row>
    <row r="106" spans="1:6" s="71" customFormat="1" ht="15">
      <c r="A106" s="29"/>
      <c r="B106" s="30" t="s">
        <v>777</v>
      </c>
      <c r="C106" s="31">
        <v>0.3</v>
      </c>
      <c r="D106" s="31"/>
      <c r="E106" s="31"/>
      <c r="F106" s="548"/>
    </row>
    <row r="107" spans="1:6" s="71" customFormat="1" ht="15">
      <c r="A107" s="29"/>
      <c r="B107" s="30" t="s">
        <v>778</v>
      </c>
      <c r="C107" s="31">
        <v>0.25</v>
      </c>
      <c r="D107" s="31"/>
      <c r="E107" s="31"/>
      <c r="F107" s="548"/>
    </row>
    <row r="108" spans="1:6" s="71" customFormat="1" ht="15">
      <c r="A108" s="29"/>
      <c r="B108" s="30" t="s">
        <v>779</v>
      </c>
      <c r="C108" s="31">
        <v>0.3</v>
      </c>
      <c r="D108" s="31"/>
      <c r="E108" s="31"/>
      <c r="F108" s="549"/>
    </row>
    <row r="109" spans="1:6" s="71" customFormat="1" ht="15">
      <c r="A109" s="45">
        <v>5</v>
      </c>
      <c r="B109" s="46" t="s">
        <v>155</v>
      </c>
      <c r="C109" s="55"/>
      <c r="D109" s="55"/>
      <c r="E109" s="55"/>
      <c r="F109" s="46"/>
    </row>
    <row r="110" spans="1:6" s="71" customFormat="1" ht="27.75">
      <c r="A110" s="48" t="s">
        <v>150</v>
      </c>
      <c r="B110" s="50" t="s">
        <v>169</v>
      </c>
      <c r="C110" s="62" t="s">
        <v>244</v>
      </c>
      <c r="D110" s="62"/>
      <c r="E110" s="62" t="s">
        <v>244</v>
      </c>
      <c r="F110" s="30"/>
    </row>
    <row r="111" spans="1:6" s="71" customFormat="1" ht="15">
      <c r="A111" s="48" t="s">
        <v>150</v>
      </c>
      <c r="B111" s="30" t="s">
        <v>157</v>
      </c>
      <c r="C111" s="62" t="s">
        <v>244</v>
      </c>
      <c r="D111" s="30"/>
      <c r="E111" s="62" t="s">
        <v>244</v>
      </c>
      <c r="F111" s="30"/>
    </row>
    <row r="112" spans="1:6" s="71" customFormat="1" ht="15">
      <c r="A112" s="48" t="s">
        <v>150</v>
      </c>
      <c r="B112" s="30" t="s">
        <v>172</v>
      </c>
      <c r="C112" s="70">
        <v>0.75</v>
      </c>
      <c r="D112" s="70">
        <v>0.1</v>
      </c>
      <c r="E112" s="70">
        <v>0.85</v>
      </c>
      <c r="F112" s="30"/>
    </row>
    <row r="113" spans="1:6" s="71" customFormat="1" ht="15">
      <c r="A113" s="45">
        <v>6</v>
      </c>
      <c r="B113" s="54" t="s">
        <v>158</v>
      </c>
      <c r="C113" s="46"/>
      <c r="D113" s="46"/>
      <c r="E113" s="46"/>
      <c r="F113" s="46"/>
    </row>
    <row r="114" spans="1:6" s="71" customFormat="1" ht="15">
      <c r="A114" s="48" t="s">
        <v>150</v>
      </c>
      <c r="B114" s="116" t="s">
        <v>780</v>
      </c>
      <c r="C114" s="30"/>
      <c r="D114" s="30"/>
      <c r="E114" s="30"/>
      <c r="F114" s="545" t="s">
        <v>781</v>
      </c>
    </row>
    <row r="115" spans="1:6" ht="27.75">
      <c r="A115" s="48" t="s">
        <v>150</v>
      </c>
      <c r="B115" s="50" t="s">
        <v>169</v>
      </c>
      <c r="C115" s="62" t="s">
        <v>782</v>
      </c>
      <c r="D115" s="62"/>
      <c r="E115" s="62" t="s">
        <v>783</v>
      </c>
      <c r="F115" s="550"/>
    </row>
    <row r="116" spans="1:6" ht="15">
      <c r="A116" s="48" t="s">
        <v>150</v>
      </c>
      <c r="B116" s="30" t="s">
        <v>157</v>
      </c>
      <c r="C116" s="62" t="s">
        <v>784</v>
      </c>
      <c r="D116" s="30"/>
      <c r="E116" s="62" t="s">
        <v>785</v>
      </c>
      <c r="F116" s="550"/>
    </row>
    <row r="117" spans="1:6" ht="15">
      <c r="A117" s="48" t="s">
        <v>150</v>
      </c>
      <c r="B117" s="30" t="s">
        <v>172</v>
      </c>
      <c r="C117" s="70"/>
      <c r="D117" s="70"/>
      <c r="E117" s="70"/>
      <c r="F117" s="551"/>
    </row>
    <row r="118" spans="1:6" ht="15">
      <c r="A118" s="363" t="s">
        <v>263</v>
      </c>
      <c r="B118" s="364" t="s">
        <v>251</v>
      </c>
      <c r="C118" s="364"/>
      <c r="D118" s="364"/>
      <c r="E118" s="364"/>
      <c r="F118" s="364"/>
    </row>
    <row r="119" spans="1:6" ht="15">
      <c r="A119" s="365">
        <v>1</v>
      </c>
      <c r="B119" s="366" t="s">
        <v>149</v>
      </c>
      <c r="C119" s="367"/>
      <c r="D119" s="367"/>
      <c r="E119" s="367"/>
      <c r="F119" s="366"/>
    </row>
    <row r="120" spans="1:6" ht="69.75">
      <c r="A120" s="368" t="s">
        <v>150</v>
      </c>
      <c r="B120" s="369" t="s">
        <v>202</v>
      </c>
      <c r="C120" s="370" t="s">
        <v>65</v>
      </c>
      <c r="D120" s="370"/>
      <c r="E120" s="370" t="s">
        <v>65</v>
      </c>
      <c r="F120" s="369"/>
    </row>
    <row r="121" spans="1:6" ht="55.5">
      <c r="A121" s="368" t="s">
        <v>150</v>
      </c>
      <c r="B121" s="370" t="s">
        <v>159</v>
      </c>
      <c r="C121" s="371" t="s">
        <v>66</v>
      </c>
      <c r="D121" s="371" t="s">
        <v>67</v>
      </c>
      <c r="E121" s="371" t="s">
        <v>68</v>
      </c>
      <c r="F121" s="369"/>
    </row>
    <row r="122" spans="1:6" ht="42">
      <c r="A122" s="368" t="s">
        <v>150</v>
      </c>
      <c r="B122" s="370" t="s">
        <v>160</v>
      </c>
      <c r="C122" s="371" t="s">
        <v>69</v>
      </c>
      <c r="D122" s="371"/>
      <c r="E122" s="371" t="s">
        <v>70</v>
      </c>
      <c r="F122" s="369"/>
    </row>
    <row r="123" spans="1:6" ht="42">
      <c r="A123" s="368" t="s">
        <v>150</v>
      </c>
      <c r="B123" s="370" t="s">
        <v>161</v>
      </c>
      <c r="C123" s="371" t="s">
        <v>252</v>
      </c>
      <c r="D123" s="371"/>
      <c r="E123" s="371" t="s">
        <v>252</v>
      </c>
      <c r="F123" s="372"/>
    </row>
    <row r="124" spans="1:6" ht="42">
      <c r="A124" s="373">
        <v>2</v>
      </c>
      <c r="B124" s="374" t="s">
        <v>170</v>
      </c>
      <c r="C124" s="552"/>
      <c r="D124" s="552"/>
      <c r="E124" s="553"/>
      <c r="F124" s="375"/>
    </row>
    <row r="125" spans="1:6" ht="15">
      <c r="A125" s="365">
        <v>3</v>
      </c>
      <c r="B125" s="366" t="s">
        <v>147</v>
      </c>
      <c r="C125" s="376"/>
      <c r="D125" s="376"/>
      <c r="E125" s="376"/>
      <c r="F125" s="366"/>
    </row>
    <row r="126" spans="1:6" ht="15">
      <c r="A126" s="377" t="s">
        <v>150</v>
      </c>
      <c r="B126" s="378" t="s">
        <v>151</v>
      </c>
      <c r="C126" s="379">
        <v>872.4</v>
      </c>
      <c r="D126" s="379">
        <v>698</v>
      </c>
      <c r="E126" s="379">
        <v>1570.4</v>
      </c>
      <c r="F126" s="378"/>
    </row>
    <row r="127" spans="1:6" ht="69.75">
      <c r="A127" s="380" t="s">
        <v>156</v>
      </c>
      <c r="B127" s="381" t="s">
        <v>165</v>
      </c>
      <c r="C127" s="382">
        <v>756</v>
      </c>
      <c r="D127" s="382">
        <v>698</v>
      </c>
      <c r="E127" s="382">
        <v>1454</v>
      </c>
      <c r="F127" s="383" t="s">
        <v>71</v>
      </c>
    </row>
    <row r="128" spans="1:6" ht="15">
      <c r="A128" s="380" t="s">
        <v>156</v>
      </c>
      <c r="B128" s="381" t="s">
        <v>166</v>
      </c>
      <c r="C128" s="382">
        <v>116.4</v>
      </c>
      <c r="D128" s="382"/>
      <c r="E128" s="382">
        <v>116.4</v>
      </c>
      <c r="F128" s="381"/>
    </row>
    <row r="129" spans="1:6" ht="15">
      <c r="A129" s="377" t="s">
        <v>150</v>
      </c>
      <c r="B129" s="378" t="s">
        <v>152</v>
      </c>
      <c r="C129" s="384">
        <v>25.613623018203167</v>
      </c>
      <c r="D129" s="384">
        <v>20.493247210804466</v>
      </c>
      <c r="E129" s="384">
        <v>46.10687022900763</v>
      </c>
      <c r="F129" s="378"/>
    </row>
    <row r="130" spans="1:6" ht="15">
      <c r="A130" s="380" t="s">
        <v>156</v>
      </c>
      <c r="B130" s="381" t="s">
        <v>165</v>
      </c>
      <c r="C130" s="385">
        <v>17.077027332279197</v>
      </c>
      <c r="D130" s="385">
        <v>38.41915587382768</v>
      </c>
      <c r="E130" s="386">
        <v>55.49618320610688</v>
      </c>
      <c r="F130" s="387"/>
    </row>
    <row r="131" spans="1:6" ht="15">
      <c r="A131" s="380" t="s">
        <v>156</v>
      </c>
      <c r="B131" s="381" t="s">
        <v>166</v>
      </c>
      <c r="C131" s="388">
        <v>14.809160305343513</v>
      </c>
      <c r="D131" s="385">
        <v>0</v>
      </c>
      <c r="E131" s="389">
        <v>14.809160305343513</v>
      </c>
      <c r="F131" s="383"/>
    </row>
    <row r="132" spans="1:6" ht="27.75">
      <c r="A132" s="365">
        <v>4</v>
      </c>
      <c r="B132" s="374" t="s">
        <v>154</v>
      </c>
      <c r="C132" s="376"/>
      <c r="D132" s="376"/>
      <c r="E132" s="376"/>
      <c r="F132" s="366"/>
    </row>
    <row r="133" spans="1:6" ht="27.75">
      <c r="A133" s="390" t="s">
        <v>150</v>
      </c>
      <c r="B133" s="370" t="s">
        <v>167</v>
      </c>
      <c r="C133" s="382" t="s">
        <v>253</v>
      </c>
      <c r="D133" s="382" t="s">
        <v>185</v>
      </c>
      <c r="E133" s="382" t="s">
        <v>254</v>
      </c>
      <c r="F133" s="381" t="s">
        <v>255</v>
      </c>
    </row>
    <row r="134" spans="1:6" ht="15">
      <c r="A134" s="390" t="s">
        <v>150</v>
      </c>
      <c r="B134" s="381" t="s">
        <v>168</v>
      </c>
      <c r="C134" s="382" t="s">
        <v>256</v>
      </c>
      <c r="D134" s="382" t="s">
        <v>257</v>
      </c>
      <c r="E134" s="382" t="s">
        <v>258</v>
      </c>
      <c r="F134" s="381"/>
    </row>
    <row r="135" spans="1:6" ht="15">
      <c r="A135" s="390" t="s">
        <v>150</v>
      </c>
      <c r="B135" s="381" t="s">
        <v>172</v>
      </c>
      <c r="C135" s="382"/>
      <c r="D135" s="382"/>
      <c r="E135" s="382"/>
      <c r="F135" s="381"/>
    </row>
    <row r="136" spans="1:6" ht="15">
      <c r="A136" s="390" t="s">
        <v>156</v>
      </c>
      <c r="B136" s="381" t="s">
        <v>163</v>
      </c>
      <c r="C136" s="391">
        <v>0.3</v>
      </c>
      <c r="D136" s="391">
        <v>0.2</v>
      </c>
      <c r="E136" s="391">
        <v>0.5</v>
      </c>
      <c r="F136" s="381" t="s">
        <v>259</v>
      </c>
    </row>
    <row r="137" spans="1:6" ht="15">
      <c r="A137" s="390" t="s">
        <v>156</v>
      </c>
      <c r="B137" s="381" t="s">
        <v>164</v>
      </c>
      <c r="C137" s="391"/>
      <c r="D137" s="391"/>
      <c r="E137" s="391"/>
      <c r="F137" s="381"/>
    </row>
    <row r="138" spans="1:6" ht="15">
      <c r="A138" s="365">
        <v>5</v>
      </c>
      <c r="B138" s="366" t="s">
        <v>155</v>
      </c>
      <c r="C138" s="376"/>
      <c r="D138" s="376"/>
      <c r="E138" s="376"/>
      <c r="F138" s="366"/>
    </row>
    <row r="139" spans="1:6" s="42" customFormat="1" ht="27.75">
      <c r="A139" s="368" t="s">
        <v>150</v>
      </c>
      <c r="B139" s="370" t="s">
        <v>169</v>
      </c>
      <c r="C139" s="382" t="s">
        <v>260</v>
      </c>
      <c r="D139" s="382"/>
      <c r="E139" s="382" t="s">
        <v>261</v>
      </c>
      <c r="F139" s="381" t="s">
        <v>255</v>
      </c>
    </row>
    <row r="140" spans="1:6" s="71" customFormat="1" ht="15">
      <c r="A140" s="368" t="s">
        <v>150</v>
      </c>
      <c r="B140" s="381" t="s">
        <v>157</v>
      </c>
      <c r="C140" s="382" t="s">
        <v>72</v>
      </c>
      <c r="D140" s="382" t="s">
        <v>73</v>
      </c>
      <c r="E140" s="382" t="s">
        <v>262</v>
      </c>
      <c r="F140" s="381"/>
    </row>
    <row r="141" spans="1:6" s="71" customFormat="1" ht="15">
      <c r="A141" s="368" t="s">
        <v>150</v>
      </c>
      <c r="B141" s="381" t="s">
        <v>172</v>
      </c>
      <c r="C141" s="392">
        <v>0.2</v>
      </c>
      <c r="D141" s="392">
        <v>0.05</v>
      </c>
      <c r="E141" s="392">
        <v>0.25</v>
      </c>
      <c r="F141" s="381"/>
    </row>
    <row r="142" spans="1:6" s="71" customFormat="1" ht="15">
      <c r="A142" s="365">
        <v>6</v>
      </c>
      <c r="B142" s="366" t="s">
        <v>158</v>
      </c>
      <c r="C142" s="366"/>
      <c r="D142" s="366"/>
      <c r="E142" s="366"/>
      <c r="F142" s="366"/>
    </row>
    <row r="143" spans="1:6" s="71" customFormat="1" ht="15">
      <c r="A143" s="393" t="s">
        <v>264</v>
      </c>
      <c r="B143" s="394" t="s">
        <v>250</v>
      </c>
      <c r="C143" s="394"/>
      <c r="D143" s="394"/>
      <c r="E143" s="394"/>
      <c r="F143" s="394"/>
    </row>
    <row r="144" spans="1:6" s="71" customFormat="1" ht="15">
      <c r="A144" s="45">
        <v>1</v>
      </c>
      <c r="B144" s="46" t="s">
        <v>149</v>
      </c>
      <c r="C144" s="47"/>
      <c r="D144" s="47"/>
      <c r="E144" s="47"/>
      <c r="F144" s="46"/>
    </row>
    <row r="145" spans="1:6" ht="111.75">
      <c r="A145" s="48" t="s">
        <v>150</v>
      </c>
      <c r="B145" s="49" t="s">
        <v>202</v>
      </c>
      <c r="C145" s="50" t="s">
        <v>90</v>
      </c>
      <c r="D145" s="170">
        <v>0</v>
      </c>
      <c r="E145" s="50" t="s">
        <v>265</v>
      </c>
      <c r="F145" s="49"/>
    </row>
    <row r="146" spans="1:6" ht="42">
      <c r="A146" s="48" t="s">
        <v>150</v>
      </c>
      <c r="B146" s="50" t="s">
        <v>159</v>
      </c>
      <c r="C146" s="51" t="s">
        <v>266</v>
      </c>
      <c r="D146" s="170">
        <v>0</v>
      </c>
      <c r="E146" s="51" t="s">
        <v>266</v>
      </c>
      <c r="F146" s="49"/>
    </row>
    <row r="147" spans="1:6" ht="55.5">
      <c r="A147" s="48" t="s">
        <v>150</v>
      </c>
      <c r="B147" s="50" t="s">
        <v>160</v>
      </c>
      <c r="C147" s="51" t="s">
        <v>267</v>
      </c>
      <c r="D147" s="170">
        <v>0</v>
      </c>
      <c r="E147" s="51" t="s">
        <v>267</v>
      </c>
      <c r="F147" s="49"/>
    </row>
    <row r="148" spans="1:6" ht="42">
      <c r="A148" s="48" t="s">
        <v>150</v>
      </c>
      <c r="B148" s="50" t="s">
        <v>161</v>
      </c>
      <c r="C148" s="170">
        <v>0</v>
      </c>
      <c r="D148" s="170">
        <v>0</v>
      </c>
      <c r="E148" s="170">
        <v>0</v>
      </c>
      <c r="F148" s="49"/>
    </row>
    <row r="149" spans="1:6" ht="42">
      <c r="A149" s="52">
        <v>2</v>
      </c>
      <c r="B149" s="53" t="s">
        <v>170</v>
      </c>
      <c r="C149" s="528" t="s">
        <v>171</v>
      </c>
      <c r="D149" s="528"/>
      <c r="E149" s="529"/>
      <c r="F149" s="54"/>
    </row>
    <row r="150" spans="1:6" ht="15">
      <c r="A150" s="45">
        <v>3</v>
      </c>
      <c r="B150" s="46" t="s">
        <v>147</v>
      </c>
      <c r="C150" s="55"/>
      <c r="D150" s="55"/>
      <c r="E150" s="55"/>
      <c r="F150" s="46"/>
    </row>
    <row r="151" spans="1:6" ht="15">
      <c r="A151" s="56" t="s">
        <v>150</v>
      </c>
      <c r="B151" s="57" t="s">
        <v>151</v>
      </c>
      <c r="C151" s="395">
        <f>C152+C153</f>
        <v>2615.602</v>
      </c>
      <c r="D151" s="395">
        <f>D152+D153</f>
        <v>468.398</v>
      </c>
      <c r="E151" s="395">
        <f>E152+E153</f>
        <v>3084</v>
      </c>
      <c r="F151" s="57"/>
    </row>
    <row r="152" spans="1:6" ht="15">
      <c r="A152" s="60" t="s">
        <v>156</v>
      </c>
      <c r="B152" s="30" t="s">
        <v>165</v>
      </c>
      <c r="C152" s="396">
        <v>2311</v>
      </c>
      <c r="D152" s="396">
        <f>E152-C152</f>
        <v>200</v>
      </c>
      <c r="E152" s="396">
        <f>850+500+300+661+200</f>
        <v>2511</v>
      </c>
      <c r="F152" s="30"/>
    </row>
    <row r="153" spans="1:6" ht="15">
      <c r="A153" s="60" t="s">
        <v>156</v>
      </c>
      <c r="B153" s="30" t="s">
        <v>166</v>
      </c>
      <c r="C153" s="396">
        <v>304.602</v>
      </c>
      <c r="D153" s="396">
        <f>E153-C153</f>
        <v>268.398</v>
      </c>
      <c r="E153" s="396">
        <f>355+192+20+6</f>
        <v>573</v>
      </c>
      <c r="F153" s="30"/>
    </row>
    <row r="154" spans="1:6" ht="15">
      <c r="A154" s="56" t="s">
        <v>150</v>
      </c>
      <c r="B154" s="57" t="s">
        <v>152</v>
      </c>
      <c r="C154" s="395">
        <f>C151/4067*100</f>
        <v>64.31281042537496</v>
      </c>
      <c r="D154" s="397">
        <f>D151/4067*100</f>
        <v>11.517039586919106</v>
      </c>
      <c r="E154" s="395">
        <f>E151/4067*100</f>
        <v>75.82985001229407</v>
      </c>
      <c r="F154" s="398"/>
    </row>
    <row r="155" spans="1:6" ht="15">
      <c r="A155" s="60" t="s">
        <v>156</v>
      </c>
      <c r="B155" s="30" t="s">
        <v>165</v>
      </c>
      <c r="C155" s="396">
        <v>88.208</v>
      </c>
      <c r="D155" s="396">
        <f>D152/2626*100</f>
        <v>7.616146230007616</v>
      </c>
      <c r="E155" s="396">
        <f>D155+C155</f>
        <v>95.82414623000761</v>
      </c>
      <c r="F155" s="30"/>
    </row>
    <row r="156" spans="1:6" ht="15">
      <c r="A156" s="60" t="s">
        <v>156</v>
      </c>
      <c r="B156" s="30" t="s">
        <v>166</v>
      </c>
      <c r="C156" s="396">
        <v>38.75</v>
      </c>
      <c r="D156" s="399">
        <f>D153/786*100</f>
        <v>34.14732824427481</v>
      </c>
      <c r="E156" s="396">
        <f>D156+C156</f>
        <v>72.8973282442748</v>
      </c>
      <c r="F156" s="30"/>
    </row>
    <row r="157" spans="1:6" ht="27.75">
      <c r="A157" s="45">
        <v>4</v>
      </c>
      <c r="B157" s="53" t="s">
        <v>154</v>
      </c>
      <c r="C157" s="55"/>
      <c r="D157" s="55"/>
      <c r="E157" s="55"/>
      <c r="F157" s="46"/>
    </row>
    <row r="158" spans="1:6" ht="27.75">
      <c r="A158" s="29" t="s">
        <v>150</v>
      </c>
      <c r="B158" s="50" t="s">
        <v>167</v>
      </c>
      <c r="C158" s="170" t="s">
        <v>91</v>
      </c>
      <c r="D158" s="170" t="s">
        <v>91</v>
      </c>
      <c r="E158" s="170" t="s">
        <v>91</v>
      </c>
      <c r="F158" s="30"/>
    </row>
    <row r="159" spans="1:6" ht="15">
      <c r="A159" s="29" t="s">
        <v>150</v>
      </c>
      <c r="B159" s="30" t="s">
        <v>168</v>
      </c>
      <c r="C159" s="62" t="s">
        <v>268</v>
      </c>
      <c r="D159" s="62">
        <v>0</v>
      </c>
      <c r="E159" s="62" t="s">
        <v>269</v>
      </c>
      <c r="F159" s="30"/>
    </row>
    <row r="160" spans="1:6" ht="15">
      <c r="A160" s="29" t="s">
        <v>150</v>
      </c>
      <c r="B160" s="30" t="s">
        <v>172</v>
      </c>
      <c r="C160" s="62"/>
      <c r="D160" s="62"/>
      <c r="E160" s="62"/>
      <c r="F160" s="30"/>
    </row>
    <row r="161" spans="1:6" ht="15">
      <c r="A161" s="29" t="s">
        <v>156</v>
      </c>
      <c r="B161" s="30" t="s">
        <v>163</v>
      </c>
      <c r="C161" s="31">
        <v>0.5</v>
      </c>
      <c r="D161" s="31">
        <v>0.04</v>
      </c>
      <c r="E161" s="31">
        <v>0.54</v>
      </c>
      <c r="F161" s="30"/>
    </row>
    <row r="162" spans="1:6" ht="15">
      <c r="A162" s="29" t="s">
        <v>156</v>
      </c>
      <c r="B162" s="30" t="s">
        <v>164</v>
      </c>
      <c r="C162" s="31">
        <v>0.11</v>
      </c>
      <c r="D162" s="31">
        <v>0.02</v>
      </c>
      <c r="E162" s="31">
        <v>0.13</v>
      </c>
      <c r="F162" s="30"/>
    </row>
    <row r="163" spans="1:6" ht="15">
      <c r="A163" s="45">
        <v>5</v>
      </c>
      <c r="B163" s="46" t="s">
        <v>155</v>
      </c>
      <c r="C163" s="55"/>
      <c r="D163" s="55"/>
      <c r="E163" s="55"/>
      <c r="F163" s="46"/>
    </row>
    <row r="164" spans="1:6" ht="27.75">
      <c r="A164" s="48" t="s">
        <v>150</v>
      </c>
      <c r="B164" s="50" t="s">
        <v>169</v>
      </c>
      <c r="C164" s="170" t="s">
        <v>91</v>
      </c>
      <c r="D164" s="170" t="s">
        <v>91</v>
      </c>
      <c r="E164" s="170" t="s">
        <v>91</v>
      </c>
      <c r="F164" s="30"/>
    </row>
    <row r="165" spans="1:6" s="71" customFormat="1" ht="55.5">
      <c r="A165" s="48" t="s">
        <v>150</v>
      </c>
      <c r="B165" s="400" t="s">
        <v>157</v>
      </c>
      <c r="C165" s="401">
        <v>10</v>
      </c>
      <c r="D165" s="170" t="s">
        <v>92</v>
      </c>
      <c r="E165" s="401">
        <v>12</v>
      </c>
      <c r="F165" s="170" t="s">
        <v>93</v>
      </c>
    </row>
    <row r="166" spans="1:6" s="71" customFormat="1" ht="15">
      <c r="A166" s="48" t="s">
        <v>150</v>
      </c>
      <c r="B166" s="30" t="s">
        <v>172</v>
      </c>
      <c r="C166" s="30"/>
      <c r="D166" s="30"/>
      <c r="E166" s="30"/>
      <c r="F166" s="30"/>
    </row>
    <row r="167" spans="1:6" s="71" customFormat="1" ht="15">
      <c r="A167" s="45">
        <v>6</v>
      </c>
      <c r="B167" s="46" t="s">
        <v>158</v>
      </c>
      <c r="C167" s="46"/>
      <c r="D167" s="46"/>
      <c r="E167" s="46"/>
      <c r="F167" s="46"/>
    </row>
    <row r="168" spans="1:6" s="71" customFormat="1" ht="15">
      <c r="A168" s="365" t="s">
        <v>281</v>
      </c>
      <c r="B168" s="366" t="s">
        <v>282</v>
      </c>
      <c r="C168" s="366"/>
      <c r="D168" s="366"/>
      <c r="E168" s="366"/>
      <c r="F168" s="366"/>
    </row>
    <row r="169" spans="1:6" s="71" customFormat="1" ht="15">
      <c r="A169" s="12">
        <v>1</v>
      </c>
      <c r="B169" s="13" t="s">
        <v>149</v>
      </c>
      <c r="C169" s="402"/>
      <c r="D169" s="402"/>
      <c r="E169" s="402"/>
      <c r="F169" s="13"/>
    </row>
    <row r="170" spans="1:6" s="71" customFormat="1" ht="97.5">
      <c r="A170" s="315" t="s">
        <v>150</v>
      </c>
      <c r="B170" s="317" t="s">
        <v>202</v>
      </c>
      <c r="C170" s="14" t="s">
        <v>121</v>
      </c>
      <c r="D170" s="14" t="s">
        <v>122</v>
      </c>
      <c r="E170" s="14" t="s">
        <v>121</v>
      </c>
      <c r="F170" s="317"/>
    </row>
    <row r="171" spans="1:6" s="71" customFormat="1" ht="69.75">
      <c r="A171" s="315" t="s">
        <v>150</v>
      </c>
      <c r="B171" s="14" t="s">
        <v>159</v>
      </c>
      <c r="C171" s="316" t="s">
        <v>123</v>
      </c>
      <c r="D171" s="316" t="s">
        <v>124</v>
      </c>
      <c r="E171" s="316" t="s">
        <v>125</v>
      </c>
      <c r="F171" s="317"/>
    </row>
    <row r="172" spans="1:6" s="71" customFormat="1" ht="42">
      <c r="A172" s="315" t="s">
        <v>150</v>
      </c>
      <c r="B172" s="14" t="s">
        <v>160</v>
      </c>
      <c r="C172" s="316" t="s">
        <v>126</v>
      </c>
      <c r="D172" s="316" t="s">
        <v>124</v>
      </c>
      <c r="E172" s="316" t="s">
        <v>127</v>
      </c>
      <c r="F172" s="317"/>
    </row>
    <row r="173" spans="1:6" s="71" customFormat="1" ht="42">
      <c r="A173" s="315" t="s">
        <v>150</v>
      </c>
      <c r="B173" s="14" t="s">
        <v>161</v>
      </c>
      <c r="C173" s="316" t="s">
        <v>128</v>
      </c>
      <c r="D173" s="316" t="s">
        <v>124</v>
      </c>
      <c r="E173" s="316" t="s">
        <v>128</v>
      </c>
      <c r="F173" s="317"/>
    </row>
    <row r="174" spans="1:6" s="71" customFormat="1" ht="42">
      <c r="A174" s="318">
        <v>2</v>
      </c>
      <c r="B174" s="319" t="s">
        <v>170</v>
      </c>
      <c r="C174" s="530" t="s">
        <v>171</v>
      </c>
      <c r="D174" s="530"/>
      <c r="E174" s="531"/>
      <c r="F174" s="320"/>
    </row>
    <row r="175" spans="1:6" ht="15">
      <c r="A175" s="12">
        <v>3</v>
      </c>
      <c r="B175" s="13" t="s">
        <v>147</v>
      </c>
      <c r="C175" s="321"/>
      <c r="D175" s="321"/>
      <c r="E175" s="321"/>
      <c r="F175" s="13"/>
    </row>
    <row r="176" spans="1:6" ht="15">
      <c r="A176" s="322" t="s">
        <v>150</v>
      </c>
      <c r="B176" s="323" t="s">
        <v>151</v>
      </c>
      <c r="C176" s="324"/>
      <c r="D176" s="324"/>
      <c r="E176" s="324"/>
      <c r="F176" s="323"/>
    </row>
    <row r="177" spans="1:6" ht="15">
      <c r="A177" s="325" t="s">
        <v>156</v>
      </c>
      <c r="B177" s="15" t="s">
        <v>165</v>
      </c>
      <c r="C177" s="403">
        <v>781</v>
      </c>
      <c r="D177" s="326"/>
      <c r="E177" s="326"/>
      <c r="F177" s="15"/>
    </row>
    <row r="178" spans="1:6" ht="15">
      <c r="A178" s="325" t="s">
        <v>156</v>
      </c>
      <c r="B178" s="15" t="s">
        <v>166</v>
      </c>
      <c r="C178" s="403">
        <v>691</v>
      </c>
      <c r="D178" s="326"/>
      <c r="E178" s="326"/>
      <c r="F178" s="15"/>
    </row>
    <row r="179" spans="1:6" ht="15">
      <c r="A179" s="322" t="s">
        <v>150</v>
      </c>
      <c r="B179" s="323" t="s">
        <v>152</v>
      </c>
      <c r="C179" s="404">
        <f>(C177+C178)/4067*100</f>
        <v>36.19375461027784</v>
      </c>
      <c r="D179" s="324"/>
      <c r="E179" s="324"/>
      <c r="F179" s="15" t="s">
        <v>129</v>
      </c>
    </row>
    <row r="180" spans="1:6" ht="15">
      <c r="A180" s="325" t="s">
        <v>156</v>
      </c>
      <c r="B180" s="15" t="s">
        <v>165</v>
      </c>
      <c r="C180" s="405">
        <f>C177/3281*100</f>
        <v>23.803718378543127</v>
      </c>
      <c r="D180" s="326"/>
      <c r="E180" s="326"/>
      <c r="F180" s="15" t="s">
        <v>129</v>
      </c>
    </row>
    <row r="181" spans="1:6" ht="15">
      <c r="A181" s="325" t="s">
        <v>156</v>
      </c>
      <c r="B181" s="15" t="s">
        <v>166</v>
      </c>
      <c r="C181" s="405">
        <f>C178/791*100</f>
        <v>87.35777496839444</v>
      </c>
      <c r="D181" s="326"/>
      <c r="E181" s="326"/>
      <c r="F181" s="15"/>
    </row>
    <row r="182" spans="1:6" ht="27.75">
      <c r="A182" s="12">
        <v>4</v>
      </c>
      <c r="B182" s="319" t="s">
        <v>154</v>
      </c>
      <c r="C182" s="539"/>
      <c r="D182" s="540"/>
      <c r="E182" s="541"/>
      <c r="F182" s="13"/>
    </row>
    <row r="183" spans="1:6" ht="27.75">
      <c r="A183" s="329" t="s">
        <v>150</v>
      </c>
      <c r="B183" s="14" t="s">
        <v>167</v>
      </c>
      <c r="C183" s="326" t="s">
        <v>436</v>
      </c>
      <c r="D183" s="326" t="s">
        <v>436</v>
      </c>
      <c r="E183" s="326" t="s">
        <v>436</v>
      </c>
      <c r="F183" s="15"/>
    </row>
    <row r="184" spans="1:6" ht="15">
      <c r="A184" s="329" t="s">
        <v>150</v>
      </c>
      <c r="B184" s="15" t="s">
        <v>168</v>
      </c>
      <c r="C184" s="326" t="s">
        <v>436</v>
      </c>
      <c r="D184" s="326" t="s">
        <v>130</v>
      </c>
      <c r="E184" s="326" t="str">
        <f>D184</f>
        <v>12/12 thôn</v>
      </c>
      <c r="F184" s="15"/>
    </row>
    <row r="185" spans="1:6" ht="15">
      <c r="A185" s="329" t="s">
        <v>150</v>
      </c>
      <c r="B185" s="15" t="s">
        <v>172</v>
      </c>
      <c r="C185" s="328">
        <v>0.4</v>
      </c>
      <c r="D185" s="328">
        <v>0.05</v>
      </c>
      <c r="E185" s="328">
        <f>D185+C185</f>
        <v>0.45</v>
      </c>
      <c r="F185" s="15"/>
    </row>
    <row r="186" spans="1:6" ht="15">
      <c r="A186" s="329" t="s">
        <v>156</v>
      </c>
      <c r="B186" s="15" t="s">
        <v>163</v>
      </c>
      <c r="C186" s="328">
        <v>0.4</v>
      </c>
      <c r="D186" s="328">
        <v>0.05</v>
      </c>
      <c r="E186" s="328">
        <f>D186+C186</f>
        <v>0.45</v>
      </c>
      <c r="F186" s="15"/>
    </row>
    <row r="187" spans="1:6" ht="15">
      <c r="A187" s="329" t="s">
        <v>156</v>
      </c>
      <c r="B187" s="15" t="s">
        <v>164</v>
      </c>
      <c r="C187" s="328">
        <v>0</v>
      </c>
      <c r="D187" s="328">
        <v>0</v>
      </c>
      <c r="E187" s="328">
        <v>0</v>
      </c>
      <c r="F187" s="15"/>
    </row>
    <row r="188" spans="1:6" ht="15">
      <c r="A188" s="12">
        <v>5</v>
      </c>
      <c r="B188" s="13" t="s">
        <v>155</v>
      </c>
      <c r="C188" s="539"/>
      <c r="D188" s="540"/>
      <c r="E188" s="541"/>
      <c r="F188" s="13"/>
    </row>
    <row r="189" spans="1:6" ht="27.75">
      <c r="A189" s="315" t="s">
        <v>150</v>
      </c>
      <c r="B189" s="14" t="s">
        <v>169</v>
      </c>
      <c r="C189" s="326" t="s">
        <v>436</v>
      </c>
      <c r="D189" s="326" t="s">
        <v>436</v>
      </c>
      <c r="E189" s="326" t="s">
        <v>436</v>
      </c>
      <c r="F189" s="15"/>
    </row>
    <row r="190" spans="1:6" ht="15">
      <c r="A190" s="315" t="s">
        <v>150</v>
      </c>
      <c r="B190" s="15" t="s">
        <v>157</v>
      </c>
      <c r="C190" s="326" t="s">
        <v>436</v>
      </c>
      <c r="D190" s="326" t="s">
        <v>436</v>
      </c>
      <c r="E190" s="326" t="s">
        <v>436</v>
      </c>
      <c r="F190" s="15"/>
    </row>
    <row r="191" spans="1:6" ht="15">
      <c r="A191" s="315" t="s">
        <v>150</v>
      </c>
      <c r="B191" s="15" t="s">
        <v>172</v>
      </c>
      <c r="C191" s="326" t="s">
        <v>436</v>
      </c>
      <c r="D191" s="326" t="s">
        <v>436</v>
      </c>
      <c r="E191" s="326" t="s">
        <v>436</v>
      </c>
      <c r="F191" s="15"/>
    </row>
    <row r="192" spans="1:6" ht="15">
      <c r="A192" s="12">
        <v>6</v>
      </c>
      <c r="B192" s="13" t="s">
        <v>158</v>
      </c>
      <c r="C192" s="13"/>
      <c r="D192" s="13"/>
      <c r="E192" s="13"/>
      <c r="F192" s="13"/>
    </row>
    <row r="193" spans="1:6" ht="15">
      <c r="A193" s="393" t="s">
        <v>283</v>
      </c>
      <c r="B193" s="394" t="s">
        <v>289</v>
      </c>
      <c r="C193" s="394"/>
      <c r="D193" s="394"/>
      <c r="E193" s="394"/>
      <c r="F193" s="394"/>
    </row>
    <row r="194" spans="1:6" ht="15">
      <c r="A194" s="45">
        <v>1</v>
      </c>
      <c r="B194" s="46" t="s">
        <v>149</v>
      </c>
      <c r="C194" s="47"/>
      <c r="D194" s="47"/>
      <c r="E194" s="47"/>
      <c r="F194" s="46"/>
    </row>
    <row r="195" spans="1:6" ht="55.5">
      <c r="A195" s="48" t="s">
        <v>150</v>
      </c>
      <c r="B195" s="49" t="s">
        <v>202</v>
      </c>
      <c r="C195" s="50" t="s">
        <v>284</v>
      </c>
      <c r="D195" s="50"/>
      <c r="E195" s="50" t="s">
        <v>1208</v>
      </c>
      <c r="F195" s="49"/>
    </row>
    <row r="196" spans="1:6" ht="42">
      <c r="A196" s="48" t="s">
        <v>150</v>
      </c>
      <c r="B196" s="50" t="s">
        <v>159</v>
      </c>
      <c r="C196" s="51" t="s">
        <v>285</v>
      </c>
      <c r="D196" s="51" t="s">
        <v>285</v>
      </c>
      <c r="E196" s="51" t="s">
        <v>285</v>
      </c>
      <c r="F196" s="49"/>
    </row>
    <row r="197" spans="1:6" ht="55.5">
      <c r="A197" s="48" t="s">
        <v>150</v>
      </c>
      <c r="B197" s="50" t="s">
        <v>160</v>
      </c>
      <c r="C197" s="51" t="s">
        <v>286</v>
      </c>
      <c r="D197" s="51" t="s">
        <v>286</v>
      </c>
      <c r="E197" s="51" t="s">
        <v>286</v>
      </c>
      <c r="F197" s="49"/>
    </row>
    <row r="198" spans="1:6" ht="42">
      <c r="A198" s="48" t="s">
        <v>150</v>
      </c>
      <c r="B198" s="50" t="s">
        <v>161</v>
      </c>
      <c r="C198" s="51" t="s">
        <v>287</v>
      </c>
      <c r="D198" s="51" t="s">
        <v>287</v>
      </c>
      <c r="E198" s="51" t="s">
        <v>287</v>
      </c>
      <c r="F198" s="49"/>
    </row>
    <row r="199" spans="1:6" ht="42">
      <c r="A199" s="52">
        <v>2</v>
      </c>
      <c r="B199" s="53" t="s">
        <v>170</v>
      </c>
      <c r="C199" s="528" t="s">
        <v>171</v>
      </c>
      <c r="D199" s="528"/>
      <c r="E199" s="529"/>
      <c r="F199" s="54"/>
    </row>
    <row r="200" spans="1:6" ht="15">
      <c r="A200" s="45">
        <v>3</v>
      </c>
      <c r="B200" s="46" t="s">
        <v>147</v>
      </c>
      <c r="C200" s="55"/>
      <c r="D200" s="55"/>
      <c r="E200" s="55"/>
      <c r="F200" s="46"/>
    </row>
    <row r="201" spans="1:6" ht="15">
      <c r="A201" s="56" t="s">
        <v>150</v>
      </c>
      <c r="B201" s="57" t="s">
        <v>151</v>
      </c>
      <c r="C201" s="332">
        <v>882</v>
      </c>
      <c r="D201" s="332">
        <f>D202+D203</f>
        <v>1951.4</v>
      </c>
      <c r="E201" s="332">
        <f>E202+E203</f>
        <v>2833.4</v>
      </c>
      <c r="F201" s="57"/>
    </row>
    <row r="202" spans="1:6" ht="15">
      <c r="A202" s="60" t="s">
        <v>156</v>
      </c>
      <c r="B202" s="30" t="s">
        <v>165</v>
      </c>
      <c r="C202" s="62">
        <v>661</v>
      </c>
      <c r="D202" s="62">
        <f>E202-C202</f>
        <v>1650</v>
      </c>
      <c r="E202" s="62">
        <v>2311</v>
      </c>
      <c r="F202" s="30"/>
    </row>
    <row r="203" spans="1:6" ht="15">
      <c r="A203" s="60" t="s">
        <v>156</v>
      </c>
      <c r="B203" s="30" t="s">
        <v>166</v>
      </c>
      <c r="C203" s="62">
        <v>221</v>
      </c>
      <c r="D203" s="62">
        <f>E203-C203</f>
        <v>301.4</v>
      </c>
      <c r="E203" s="62">
        <v>522.4</v>
      </c>
      <c r="F203" s="30"/>
    </row>
    <row r="204" spans="1:6" ht="15">
      <c r="A204" s="56" t="s">
        <v>150</v>
      </c>
      <c r="B204" s="57" t="s">
        <v>152</v>
      </c>
      <c r="C204" s="334">
        <v>0.22</v>
      </c>
      <c r="D204" s="406">
        <v>0.4805</v>
      </c>
      <c r="E204" s="406">
        <f>E201/4061</f>
        <v>0.6977099236641222</v>
      </c>
      <c r="F204" s="57"/>
    </row>
    <row r="205" spans="1:6" ht="15">
      <c r="A205" s="60" t="s">
        <v>156</v>
      </c>
      <c r="B205" s="30" t="s">
        <v>165</v>
      </c>
      <c r="C205" s="31">
        <v>0.2</v>
      </c>
      <c r="D205" s="31">
        <f>D202/3281</f>
        <v>0.5028954587016153</v>
      </c>
      <c r="E205" s="31">
        <f>2311/3281</f>
        <v>0.7043584273087473</v>
      </c>
      <c r="F205" s="30"/>
    </row>
    <row r="206" spans="1:6" ht="15">
      <c r="A206" s="60" t="s">
        <v>156</v>
      </c>
      <c r="B206" s="30" t="s">
        <v>166</v>
      </c>
      <c r="C206" s="31">
        <v>0.28</v>
      </c>
      <c r="D206" s="31">
        <f>D203/780</f>
        <v>0.3864102564102564</v>
      </c>
      <c r="E206" s="31">
        <f>E203/780</f>
        <v>0.6697435897435897</v>
      </c>
      <c r="F206" s="30"/>
    </row>
    <row r="207" spans="1:6" ht="27.75">
      <c r="A207" s="45">
        <v>4</v>
      </c>
      <c r="B207" s="53" t="s">
        <v>154</v>
      </c>
      <c r="C207" s="55"/>
      <c r="D207" s="55"/>
      <c r="E207" s="55"/>
      <c r="F207" s="46"/>
    </row>
    <row r="208" spans="1:6" ht="27.75">
      <c r="A208" s="29" t="s">
        <v>150</v>
      </c>
      <c r="B208" s="50" t="s">
        <v>167</v>
      </c>
      <c r="C208" s="62" t="s">
        <v>288</v>
      </c>
      <c r="D208" s="62"/>
      <c r="E208" s="62" t="s">
        <v>288</v>
      </c>
      <c r="F208" s="30"/>
    </row>
    <row r="209" spans="1:6" ht="15">
      <c r="A209" s="29" t="s">
        <v>150</v>
      </c>
      <c r="B209" s="30" t="s">
        <v>168</v>
      </c>
      <c r="C209" s="62" t="s">
        <v>288</v>
      </c>
      <c r="D209" s="62"/>
      <c r="E209" s="62" t="s">
        <v>288</v>
      </c>
      <c r="F209" s="30"/>
    </row>
    <row r="210" spans="1:6" ht="15">
      <c r="A210" s="29" t="s">
        <v>150</v>
      </c>
      <c r="B210" s="30" t="s">
        <v>172</v>
      </c>
      <c r="C210" s="31">
        <v>0.2</v>
      </c>
      <c r="D210" s="62"/>
      <c r="E210" s="31">
        <v>0.2</v>
      </c>
      <c r="F210" s="30"/>
    </row>
    <row r="211" spans="1:6" ht="15">
      <c r="A211" s="29" t="s">
        <v>156</v>
      </c>
      <c r="B211" s="30" t="s">
        <v>163</v>
      </c>
      <c r="C211" s="31"/>
      <c r="D211" s="31"/>
      <c r="E211" s="31"/>
      <c r="F211" s="30"/>
    </row>
    <row r="212" spans="1:6" ht="15">
      <c r="A212" s="29" t="s">
        <v>156</v>
      </c>
      <c r="B212" s="30" t="s">
        <v>164</v>
      </c>
      <c r="C212" s="31"/>
      <c r="D212" s="31"/>
      <c r="E212" s="31"/>
      <c r="F212" s="30"/>
    </row>
    <row r="213" spans="1:6" ht="15">
      <c r="A213" s="45">
        <v>5</v>
      </c>
      <c r="B213" s="46" t="s">
        <v>155</v>
      </c>
      <c r="C213" s="55"/>
      <c r="D213" s="55"/>
      <c r="E213" s="55"/>
      <c r="F213" s="46"/>
    </row>
    <row r="214" spans="1:6" ht="27.75">
      <c r="A214" s="48" t="s">
        <v>150</v>
      </c>
      <c r="B214" s="50" t="s">
        <v>169</v>
      </c>
      <c r="C214" s="62" t="s">
        <v>234</v>
      </c>
      <c r="D214" s="62"/>
      <c r="E214" s="62" t="s">
        <v>234</v>
      </c>
      <c r="F214" s="30"/>
    </row>
    <row r="215" spans="1:6" ht="15">
      <c r="A215" s="48" t="s">
        <v>150</v>
      </c>
      <c r="B215" s="30" t="s">
        <v>157</v>
      </c>
      <c r="C215" s="62" t="s">
        <v>234</v>
      </c>
      <c r="D215" s="30"/>
      <c r="E215" s="62" t="s">
        <v>234</v>
      </c>
      <c r="F215" s="30"/>
    </row>
    <row r="216" spans="1:6" ht="15">
      <c r="A216" s="48" t="s">
        <v>150</v>
      </c>
      <c r="B216" s="30" t="s">
        <v>172</v>
      </c>
      <c r="C216" s="70">
        <v>1</v>
      </c>
      <c r="D216" s="30"/>
      <c r="E216" s="70">
        <v>1</v>
      </c>
      <c r="F216" s="30"/>
    </row>
    <row r="217" spans="1:6" ht="15">
      <c r="A217" s="45">
        <v>6</v>
      </c>
      <c r="B217" s="46" t="s">
        <v>158</v>
      </c>
      <c r="C217" s="46"/>
      <c r="D217" s="46"/>
      <c r="E217" s="46"/>
      <c r="F217" s="46"/>
    </row>
    <row r="218" spans="1:6" ht="15">
      <c r="A218" s="365" t="s">
        <v>318</v>
      </c>
      <c r="B218" s="366" t="s">
        <v>317</v>
      </c>
      <c r="C218" s="366"/>
      <c r="D218" s="366"/>
      <c r="E218" s="366"/>
      <c r="F218" s="366"/>
    </row>
    <row r="219" spans="1:6" ht="15">
      <c r="A219" s="12">
        <v>1</v>
      </c>
      <c r="B219" s="13" t="s">
        <v>149</v>
      </c>
      <c r="C219" s="402"/>
      <c r="D219" s="402"/>
      <c r="E219" s="402"/>
      <c r="F219" s="13"/>
    </row>
    <row r="220" spans="1:6" ht="84">
      <c r="A220" s="315" t="s">
        <v>150</v>
      </c>
      <c r="B220" s="317" t="s">
        <v>202</v>
      </c>
      <c r="C220" s="14" t="s">
        <v>976</v>
      </c>
      <c r="D220" s="14"/>
      <c r="E220" s="14" t="s">
        <v>977</v>
      </c>
      <c r="F220" s="317"/>
    </row>
    <row r="221" spans="1:6" ht="84">
      <c r="A221" s="315" t="s">
        <v>150</v>
      </c>
      <c r="B221" s="14" t="s">
        <v>159</v>
      </c>
      <c r="C221" s="316" t="s">
        <v>978</v>
      </c>
      <c r="D221" s="316" t="s">
        <v>979</v>
      </c>
      <c r="E221" s="316" t="s">
        <v>978</v>
      </c>
      <c r="F221" s="317"/>
    </row>
    <row r="222" spans="1:6" ht="42">
      <c r="A222" s="315" t="s">
        <v>150</v>
      </c>
      <c r="B222" s="14" t="s">
        <v>160</v>
      </c>
      <c r="C222" s="316" t="s">
        <v>319</v>
      </c>
      <c r="D222" s="316" t="s">
        <v>319</v>
      </c>
      <c r="E222" s="316" t="s">
        <v>320</v>
      </c>
      <c r="F222" s="317"/>
    </row>
    <row r="223" spans="1:6" ht="42">
      <c r="A223" s="318">
        <v>2</v>
      </c>
      <c r="B223" s="319" t="s">
        <v>170</v>
      </c>
      <c r="C223" s="530" t="s">
        <v>171</v>
      </c>
      <c r="D223" s="530"/>
      <c r="E223" s="531"/>
      <c r="F223" s="320"/>
    </row>
    <row r="224" spans="1:6" ht="15">
      <c r="A224" s="12">
        <v>3</v>
      </c>
      <c r="B224" s="13" t="s">
        <v>147</v>
      </c>
      <c r="C224" s="318"/>
      <c r="D224" s="318"/>
      <c r="E224" s="318"/>
      <c r="F224" s="318"/>
    </row>
    <row r="225" spans="1:6" ht="15">
      <c r="A225" s="322" t="s">
        <v>150</v>
      </c>
      <c r="B225" s="323" t="s">
        <v>151</v>
      </c>
      <c r="C225" s="407">
        <f>SUM(C226:C227)</f>
        <v>1770</v>
      </c>
      <c r="D225" s="407">
        <f>SUM(D226:D227)</f>
        <v>994</v>
      </c>
      <c r="E225" s="407">
        <f>SUM(E226:E227)</f>
        <v>2764</v>
      </c>
      <c r="F225" s="558"/>
    </row>
    <row r="226" spans="1:6" ht="15">
      <c r="A226" s="325" t="s">
        <v>156</v>
      </c>
      <c r="B226" s="15" t="s">
        <v>165</v>
      </c>
      <c r="C226" s="408">
        <v>1770</v>
      </c>
      <c r="D226" s="409">
        <v>930</v>
      </c>
      <c r="E226" s="408">
        <f>C226+D226</f>
        <v>2700</v>
      </c>
      <c r="F226" s="559"/>
    </row>
    <row r="227" spans="1:6" ht="15">
      <c r="A227" s="325" t="s">
        <v>156</v>
      </c>
      <c r="B227" s="15" t="s">
        <v>166</v>
      </c>
      <c r="C227" s="409">
        <v>0</v>
      </c>
      <c r="D227" s="409">
        <v>64</v>
      </c>
      <c r="E227" s="408">
        <f>C227+D227</f>
        <v>64</v>
      </c>
      <c r="F227" s="559"/>
    </row>
    <row r="228" spans="1:6" ht="15">
      <c r="A228" s="322" t="s">
        <v>150</v>
      </c>
      <c r="B228" s="323" t="s">
        <v>152</v>
      </c>
      <c r="C228" s="410"/>
      <c r="D228" s="410"/>
      <c r="E228" s="410"/>
      <c r="F228" s="559"/>
    </row>
    <row r="229" spans="1:6" ht="15">
      <c r="A229" s="325" t="s">
        <v>156</v>
      </c>
      <c r="B229" s="15" t="s">
        <v>165</v>
      </c>
      <c r="C229" s="411">
        <f>1770/3325</f>
        <v>0.5323308270676692</v>
      </c>
      <c r="D229" s="411">
        <f>930/3281</f>
        <v>0.28345016763181957</v>
      </c>
      <c r="E229" s="411">
        <f>C229+D229</f>
        <v>0.8157809946994887</v>
      </c>
      <c r="F229" s="559"/>
    </row>
    <row r="230" spans="1:6" ht="15">
      <c r="A230" s="325" t="s">
        <v>156</v>
      </c>
      <c r="B230" s="15" t="s">
        <v>166</v>
      </c>
      <c r="C230" s="411">
        <f>0/780</f>
        <v>0</v>
      </c>
      <c r="D230" s="411">
        <f>D227/799</f>
        <v>0.08010012515644556</v>
      </c>
      <c r="E230" s="411">
        <f>C230+D230</f>
        <v>0.08010012515644556</v>
      </c>
      <c r="F230" s="560"/>
    </row>
    <row r="231" spans="1:6" ht="27.75">
      <c r="A231" s="12">
        <v>4</v>
      </c>
      <c r="B231" s="319" t="s">
        <v>154</v>
      </c>
      <c r="C231" s="318"/>
      <c r="D231" s="318"/>
      <c r="E231" s="318"/>
      <c r="F231" s="318"/>
    </row>
    <row r="232" spans="1:6" ht="27.75">
      <c r="A232" s="329" t="s">
        <v>150</v>
      </c>
      <c r="B232" s="14" t="s">
        <v>167</v>
      </c>
      <c r="C232" s="409" t="s">
        <v>321</v>
      </c>
      <c r="D232" s="409" t="s">
        <v>321</v>
      </c>
      <c r="E232" s="409" t="s">
        <v>321</v>
      </c>
      <c r="F232" s="409"/>
    </row>
    <row r="233" spans="1:6" ht="15">
      <c r="A233" s="329" t="s">
        <v>150</v>
      </c>
      <c r="B233" s="15" t="s">
        <v>168</v>
      </c>
      <c r="C233" s="409" t="s">
        <v>322</v>
      </c>
      <c r="D233" s="409"/>
      <c r="E233" s="409" t="s">
        <v>322</v>
      </c>
      <c r="F233" s="409"/>
    </row>
    <row r="234" spans="1:6" ht="15">
      <c r="A234" s="329" t="s">
        <v>150</v>
      </c>
      <c r="B234" s="15" t="s">
        <v>172</v>
      </c>
      <c r="C234" s="409"/>
      <c r="D234" s="409"/>
      <c r="E234" s="409"/>
      <c r="F234" s="409"/>
    </row>
    <row r="235" spans="1:6" ht="15">
      <c r="A235" s="329" t="s">
        <v>156</v>
      </c>
      <c r="B235" s="15" t="s">
        <v>163</v>
      </c>
      <c r="C235" s="411">
        <v>0.42</v>
      </c>
      <c r="D235" s="411">
        <v>0.03</v>
      </c>
      <c r="E235" s="411">
        <f>C235+D235</f>
        <v>0.44999999999999996</v>
      </c>
      <c r="F235" s="409"/>
    </row>
    <row r="236" spans="1:6" ht="15">
      <c r="A236" s="329" t="s">
        <v>156</v>
      </c>
      <c r="B236" s="15" t="s">
        <v>164</v>
      </c>
      <c r="C236" s="411">
        <v>0.16</v>
      </c>
      <c r="D236" s="411">
        <v>0.04</v>
      </c>
      <c r="E236" s="411">
        <f>C236+D236</f>
        <v>0.2</v>
      </c>
      <c r="F236" s="409"/>
    </row>
    <row r="237" spans="1:6" ht="15">
      <c r="A237" s="12">
        <v>5</v>
      </c>
      <c r="B237" s="13" t="s">
        <v>155</v>
      </c>
      <c r="C237" s="318"/>
      <c r="D237" s="318"/>
      <c r="E237" s="318"/>
      <c r="F237" s="318"/>
    </row>
    <row r="238" spans="1:6" ht="27.75">
      <c r="A238" s="315" t="s">
        <v>150</v>
      </c>
      <c r="B238" s="14" t="s">
        <v>169</v>
      </c>
      <c r="C238" s="409"/>
      <c r="D238" s="409"/>
      <c r="E238" s="409"/>
      <c r="F238" s="409"/>
    </row>
    <row r="239" spans="1:6" ht="15">
      <c r="A239" s="315" t="s">
        <v>150</v>
      </c>
      <c r="B239" s="15" t="s">
        <v>157</v>
      </c>
      <c r="C239" s="409" t="s">
        <v>234</v>
      </c>
      <c r="D239" s="409"/>
      <c r="E239" s="409" t="s">
        <v>234</v>
      </c>
      <c r="F239" s="409"/>
    </row>
    <row r="240" spans="1:6" ht="15">
      <c r="A240" s="315" t="s">
        <v>150</v>
      </c>
      <c r="B240" s="15" t="s">
        <v>172</v>
      </c>
      <c r="C240" s="411">
        <v>1</v>
      </c>
      <c r="D240" s="411">
        <v>1</v>
      </c>
      <c r="E240" s="411">
        <v>1</v>
      </c>
      <c r="F240" s="409"/>
    </row>
    <row r="241" spans="1:6" ht="15">
      <c r="A241" s="12">
        <v>6</v>
      </c>
      <c r="B241" s="13" t="s">
        <v>158</v>
      </c>
      <c r="C241" s="318"/>
      <c r="D241" s="318"/>
      <c r="E241" s="318"/>
      <c r="F241" s="318"/>
    </row>
    <row r="242" spans="1:6" ht="15">
      <c r="A242" s="412" t="s">
        <v>364</v>
      </c>
      <c r="B242" s="47" t="s">
        <v>338</v>
      </c>
      <c r="C242" s="46"/>
      <c r="D242" s="46"/>
      <c r="E242" s="46"/>
      <c r="F242" s="47"/>
    </row>
    <row r="243" spans="1:6" ht="15">
      <c r="A243" s="45">
        <v>1</v>
      </c>
      <c r="B243" s="413" t="s">
        <v>149</v>
      </c>
      <c r="C243" s="46"/>
      <c r="D243" s="46"/>
      <c r="E243" s="46"/>
      <c r="F243" s="414"/>
    </row>
    <row r="244" spans="1:6" ht="69.75">
      <c r="A244" s="48" t="s">
        <v>150</v>
      </c>
      <c r="B244" s="49" t="s">
        <v>202</v>
      </c>
      <c r="C244" s="50" t="s">
        <v>360</v>
      </c>
      <c r="D244" s="415"/>
      <c r="E244" s="416" t="s">
        <v>1209</v>
      </c>
      <c r="F244" s="49"/>
    </row>
    <row r="245" spans="1:6" ht="69.75">
      <c r="A245" s="48" t="s">
        <v>150</v>
      </c>
      <c r="B245" s="50" t="s">
        <v>159</v>
      </c>
      <c r="C245" s="50" t="s">
        <v>961</v>
      </c>
      <c r="D245" s="417"/>
      <c r="E245" s="50" t="s">
        <v>962</v>
      </c>
      <c r="F245" s="49"/>
    </row>
    <row r="246" spans="1:6" ht="42">
      <c r="A246" s="48" t="s">
        <v>150</v>
      </c>
      <c r="B246" s="50" t="s">
        <v>160</v>
      </c>
      <c r="C246" s="418" t="s">
        <v>361</v>
      </c>
      <c r="D246" s="417"/>
      <c r="E246" s="418" t="s">
        <v>361</v>
      </c>
      <c r="F246" s="49"/>
    </row>
    <row r="247" spans="1:6" ht="42">
      <c r="A247" s="48" t="s">
        <v>150</v>
      </c>
      <c r="B247" s="50" t="s">
        <v>161</v>
      </c>
      <c r="C247" s="51" t="s">
        <v>362</v>
      </c>
      <c r="D247" s="51"/>
      <c r="E247" s="51" t="s">
        <v>362</v>
      </c>
      <c r="F247" s="49"/>
    </row>
    <row r="248" spans="1:6" ht="42">
      <c r="A248" s="52">
        <v>2</v>
      </c>
      <c r="B248" s="53" t="s">
        <v>170</v>
      </c>
      <c r="C248" s="528" t="s">
        <v>171</v>
      </c>
      <c r="D248" s="528"/>
      <c r="E248" s="529"/>
      <c r="F248" s="54"/>
    </row>
    <row r="249" spans="1:6" ht="15">
      <c r="A249" s="45">
        <v>3</v>
      </c>
      <c r="B249" s="46" t="s">
        <v>147</v>
      </c>
      <c r="C249" s="55"/>
      <c r="D249" s="55"/>
      <c r="E249" s="55"/>
      <c r="F249" s="46"/>
    </row>
    <row r="250" spans="1:6" ht="15">
      <c r="A250" s="56" t="s">
        <v>150</v>
      </c>
      <c r="B250" s="57" t="s">
        <v>151</v>
      </c>
      <c r="C250" s="332">
        <f>C251+C252</f>
        <v>400</v>
      </c>
      <c r="D250" s="59">
        <f>D251+D252</f>
        <v>1647</v>
      </c>
      <c r="E250" s="59">
        <f>E251+E252</f>
        <v>2047</v>
      </c>
      <c r="F250" s="57"/>
    </row>
    <row r="251" spans="1:6" ht="15">
      <c r="A251" s="60" t="s">
        <v>156</v>
      </c>
      <c r="B251" s="30" t="s">
        <v>165</v>
      </c>
      <c r="C251" s="62">
        <v>261</v>
      </c>
      <c r="D251" s="419">
        <f>E251-C251</f>
        <v>1588</v>
      </c>
      <c r="E251" s="420">
        <v>1849</v>
      </c>
      <c r="F251" s="30"/>
    </row>
    <row r="252" spans="1:6" ht="15">
      <c r="A252" s="60" t="s">
        <v>156</v>
      </c>
      <c r="B252" s="30" t="s">
        <v>166</v>
      </c>
      <c r="C252" s="62">
        <v>139</v>
      </c>
      <c r="D252" s="419">
        <f>E252-C252</f>
        <v>59</v>
      </c>
      <c r="E252" s="62">
        <v>198</v>
      </c>
      <c r="F252" s="30"/>
    </row>
    <row r="253" spans="1:6" ht="15">
      <c r="A253" s="56" t="s">
        <v>150</v>
      </c>
      <c r="B253" s="57" t="s">
        <v>152</v>
      </c>
      <c r="C253" s="421">
        <v>9.8</v>
      </c>
      <c r="D253" s="421">
        <v>40.5</v>
      </c>
      <c r="E253" s="421">
        <v>50.4</v>
      </c>
      <c r="F253" s="57"/>
    </row>
    <row r="254" spans="1:6" ht="15">
      <c r="A254" s="60" t="s">
        <v>156</v>
      </c>
      <c r="B254" s="30" t="s">
        <v>165</v>
      </c>
      <c r="C254" s="422">
        <v>8</v>
      </c>
      <c r="D254" s="62">
        <v>48.4</v>
      </c>
      <c r="E254" s="62">
        <v>56.4</v>
      </c>
      <c r="F254" s="423"/>
    </row>
    <row r="255" spans="1:6" ht="15">
      <c r="A255" s="60" t="s">
        <v>156</v>
      </c>
      <c r="B255" s="30" t="s">
        <v>166</v>
      </c>
      <c r="C255" s="424">
        <v>17.8</v>
      </c>
      <c r="D255" s="62">
        <v>7.5</v>
      </c>
      <c r="E255" s="62">
        <v>25.3</v>
      </c>
      <c r="F255" s="423"/>
    </row>
    <row r="256" spans="1:6" ht="27.75">
      <c r="A256" s="45">
        <v>4</v>
      </c>
      <c r="B256" s="53" t="s">
        <v>154</v>
      </c>
      <c r="C256" s="55"/>
      <c r="D256" s="55"/>
      <c r="E256" s="55"/>
      <c r="F256" s="46"/>
    </row>
    <row r="257" spans="1:6" ht="27.75">
      <c r="A257" s="29" t="s">
        <v>150</v>
      </c>
      <c r="B257" s="50" t="s">
        <v>167</v>
      </c>
      <c r="C257" s="62">
        <v>0</v>
      </c>
      <c r="D257" s="62">
        <v>0</v>
      </c>
      <c r="E257" s="62">
        <v>0</v>
      </c>
      <c r="F257" s="30"/>
    </row>
    <row r="258" spans="1:6" ht="15">
      <c r="A258" s="29" t="s">
        <v>150</v>
      </c>
      <c r="B258" s="30" t="s">
        <v>168</v>
      </c>
      <c r="C258" s="62" t="s">
        <v>363</v>
      </c>
      <c r="D258" s="62"/>
      <c r="E258" s="62" t="s">
        <v>363</v>
      </c>
      <c r="F258" s="30"/>
    </row>
    <row r="259" spans="1:6" ht="15">
      <c r="A259" s="29" t="s">
        <v>150</v>
      </c>
      <c r="B259" s="30" t="s">
        <v>172</v>
      </c>
      <c r="C259" s="31">
        <v>0.15</v>
      </c>
      <c r="D259" s="31">
        <v>0.05</v>
      </c>
      <c r="E259" s="31">
        <v>0.2</v>
      </c>
      <c r="F259" s="30"/>
    </row>
    <row r="260" spans="1:6" ht="15">
      <c r="A260" s="29" t="s">
        <v>156</v>
      </c>
      <c r="B260" s="30" t="s">
        <v>163</v>
      </c>
      <c r="C260" s="31">
        <v>0.15</v>
      </c>
      <c r="D260" s="31">
        <v>0.05</v>
      </c>
      <c r="E260" s="31">
        <v>0.2</v>
      </c>
      <c r="F260" s="30"/>
    </row>
    <row r="261" spans="1:6" ht="15">
      <c r="A261" s="29" t="s">
        <v>156</v>
      </c>
      <c r="B261" s="30" t="s">
        <v>164</v>
      </c>
      <c r="C261" s="31">
        <v>0.05</v>
      </c>
      <c r="D261" s="31">
        <v>0.05</v>
      </c>
      <c r="E261" s="31">
        <v>0.1</v>
      </c>
      <c r="F261" s="30"/>
    </row>
    <row r="262" spans="1:6" ht="15">
      <c r="A262" s="45">
        <v>5</v>
      </c>
      <c r="B262" s="46" t="s">
        <v>155</v>
      </c>
      <c r="C262" s="55"/>
      <c r="D262" s="55"/>
      <c r="E262" s="55"/>
      <c r="F262" s="46"/>
    </row>
    <row r="263" spans="1:6" ht="27.75">
      <c r="A263" s="48" t="s">
        <v>150</v>
      </c>
      <c r="B263" s="50" t="s">
        <v>169</v>
      </c>
      <c r="C263" s="62" t="s">
        <v>323</v>
      </c>
      <c r="D263" s="62"/>
      <c r="E263" s="62" t="s">
        <v>323</v>
      </c>
      <c r="F263" s="30"/>
    </row>
    <row r="264" spans="1:6" ht="15">
      <c r="A264" s="48" t="s">
        <v>150</v>
      </c>
      <c r="B264" s="30" t="s">
        <v>157</v>
      </c>
      <c r="C264" s="62" t="s">
        <v>323</v>
      </c>
      <c r="D264" s="30"/>
      <c r="E264" s="62" t="s">
        <v>323</v>
      </c>
      <c r="F264" s="30"/>
    </row>
    <row r="265" spans="1:6" ht="15">
      <c r="A265" s="48" t="s">
        <v>150</v>
      </c>
      <c r="B265" s="30" t="s">
        <v>172</v>
      </c>
      <c r="C265" s="70">
        <v>0.95</v>
      </c>
      <c r="D265" s="30"/>
      <c r="E265" s="70">
        <v>0.95</v>
      </c>
      <c r="F265" s="30"/>
    </row>
    <row r="266" spans="1:6" ht="15">
      <c r="A266" s="45">
        <v>6</v>
      </c>
      <c r="B266" s="46" t="s">
        <v>158</v>
      </c>
      <c r="C266" s="46"/>
      <c r="D266" s="46"/>
      <c r="E266" s="46"/>
      <c r="F266" s="46"/>
    </row>
    <row r="267" spans="1:6" ht="15">
      <c r="A267" s="10" t="s">
        <v>378</v>
      </c>
      <c r="B267" s="11" t="s">
        <v>365</v>
      </c>
      <c r="C267" s="11"/>
      <c r="D267" s="11"/>
      <c r="E267" s="11"/>
      <c r="F267" s="11"/>
    </row>
    <row r="268" spans="1:6" ht="15">
      <c r="A268" s="12">
        <v>1</v>
      </c>
      <c r="B268" s="13" t="s">
        <v>149</v>
      </c>
      <c r="C268" s="402"/>
      <c r="D268" s="402"/>
      <c r="E268" s="402"/>
      <c r="F268" s="13"/>
    </row>
    <row r="269" spans="1:6" ht="112.5">
      <c r="A269" s="315" t="s">
        <v>150</v>
      </c>
      <c r="B269" s="317" t="s">
        <v>202</v>
      </c>
      <c r="C269" s="425" t="s">
        <v>995</v>
      </c>
      <c r="D269" s="14" t="s">
        <v>366</v>
      </c>
      <c r="E269" s="14" t="s">
        <v>367</v>
      </c>
      <c r="F269" s="14"/>
    </row>
    <row r="270" spans="1:6" ht="111.75">
      <c r="A270" s="315" t="s">
        <v>150</v>
      </c>
      <c r="B270" s="14" t="s">
        <v>159</v>
      </c>
      <c r="C270" s="316" t="s">
        <v>368</v>
      </c>
      <c r="D270" s="316" t="s">
        <v>368</v>
      </c>
      <c r="E270" s="316" t="s">
        <v>369</v>
      </c>
      <c r="F270" s="14" t="s">
        <v>370</v>
      </c>
    </row>
    <row r="271" spans="1:6" ht="42">
      <c r="A271" s="315" t="s">
        <v>150</v>
      </c>
      <c r="B271" s="14" t="s">
        <v>160</v>
      </c>
      <c r="C271" s="316" t="s">
        <v>371</v>
      </c>
      <c r="D271" s="316" t="s">
        <v>371</v>
      </c>
      <c r="E271" s="316" t="s">
        <v>371</v>
      </c>
      <c r="F271" s="317"/>
    </row>
    <row r="272" spans="1:6" ht="42">
      <c r="A272" s="315" t="s">
        <v>150</v>
      </c>
      <c r="B272" s="14" t="s">
        <v>161</v>
      </c>
      <c r="C272" s="316" t="s">
        <v>372</v>
      </c>
      <c r="D272" s="316" t="s">
        <v>371</v>
      </c>
      <c r="E272" s="316" t="s">
        <v>371</v>
      </c>
      <c r="F272" s="14"/>
    </row>
    <row r="273" spans="1:6" ht="42">
      <c r="A273" s="318">
        <v>2</v>
      </c>
      <c r="B273" s="319" t="s">
        <v>170</v>
      </c>
      <c r="C273" s="530" t="s">
        <v>171</v>
      </c>
      <c r="D273" s="530"/>
      <c r="E273" s="531"/>
      <c r="F273" s="320"/>
    </row>
    <row r="274" spans="1:6" ht="15">
      <c r="A274" s="12">
        <v>3</v>
      </c>
      <c r="B274" s="13" t="s">
        <v>147</v>
      </c>
      <c r="C274" s="321"/>
      <c r="D274" s="321"/>
      <c r="E274" s="321"/>
      <c r="F274" s="13"/>
    </row>
    <row r="275" spans="1:6" ht="15">
      <c r="A275" s="322" t="s">
        <v>150</v>
      </c>
      <c r="B275" s="323" t="s">
        <v>151</v>
      </c>
      <c r="C275" s="426" t="s">
        <v>996</v>
      </c>
      <c r="D275" s="427">
        <v>434408</v>
      </c>
      <c r="E275" s="324">
        <v>4.021</v>
      </c>
      <c r="F275" s="323"/>
    </row>
    <row r="276" spans="1:6" ht="15">
      <c r="A276" s="325" t="s">
        <v>156</v>
      </c>
      <c r="B276" s="15" t="s">
        <v>165</v>
      </c>
      <c r="C276" s="326">
        <v>3.911</v>
      </c>
      <c r="D276" s="326">
        <v>393.908</v>
      </c>
      <c r="E276" s="326" t="s">
        <v>997</v>
      </c>
      <c r="F276" s="15"/>
    </row>
    <row r="277" spans="1:6" ht="15">
      <c r="A277" s="325" t="s">
        <v>156</v>
      </c>
      <c r="B277" s="15" t="s">
        <v>166</v>
      </c>
      <c r="C277" s="326" t="s">
        <v>998</v>
      </c>
      <c r="D277" s="326" t="s">
        <v>999</v>
      </c>
      <c r="E277" s="326">
        <v>85</v>
      </c>
      <c r="F277" s="15"/>
    </row>
    <row r="278" spans="1:6" ht="15">
      <c r="A278" s="322" t="s">
        <v>150</v>
      </c>
      <c r="B278" s="323" t="s">
        <v>152</v>
      </c>
      <c r="C278" s="327">
        <v>0.61</v>
      </c>
      <c r="D278" s="324">
        <v>17.2</v>
      </c>
      <c r="E278" s="324">
        <v>78.2</v>
      </c>
      <c r="F278" s="323"/>
    </row>
    <row r="279" spans="1:6" ht="15">
      <c r="A279" s="325" t="s">
        <v>156</v>
      </c>
      <c r="B279" s="15" t="s">
        <v>165</v>
      </c>
      <c r="C279" s="328">
        <v>0.52</v>
      </c>
      <c r="D279" s="428">
        <v>0.152</v>
      </c>
      <c r="E279" s="428">
        <v>0.672</v>
      </c>
      <c r="F279" s="15"/>
    </row>
    <row r="280" spans="1:6" ht="15">
      <c r="A280" s="325" t="s">
        <v>156</v>
      </c>
      <c r="B280" s="15" t="s">
        <v>166</v>
      </c>
      <c r="C280" s="326" t="s">
        <v>373</v>
      </c>
      <c r="D280" s="428">
        <v>0.0501</v>
      </c>
      <c r="E280" s="428">
        <v>0.1061</v>
      </c>
      <c r="F280" s="15"/>
    </row>
    <row r="281" spans="1:6" ht="27.75">
      <c r="A281" s="12">
        <v>4</v>
      </c>
      <c r="B281" s="319" t="s">
        <v>154</v>
      </c>
      <c r="C281" s="321"/>
      <c r="D281" s="321"/>
      <c r="E281" s="321"/>
      <c r="F281" s="13"/>
    </row>
    <row r="282" spans="1:6" ht="27.75">
      <c r="A282" s="329" t="s">
        <v>150</v>
      </c>
      <c r="B282" s="14" t="s">
        <v>167</v>
      </c>
      <c r="C282" s="326" t="s">
        <v>374</v>
      </c>
      <c r="D282" s="326" t="s">
        <v>371</v>
      </c>
      <c r="E282" s="326" t="s">
        <v>375</v>
      </c>
      <c r="F282" s="15"/>
    </row>
    <row r="283" spans="1:6" ht="15">
      <c r="A283" s="329" t="s">
        <v>150</v>
      </c>
      <c r="B283" s="15" t="s">
        <v>168</v>
      </c>
      <c r="C283" s="326" t="s">
        <v>376</v>
      </c>
      <c r="D283" s="326" t="s">
        <v>371</v>
      </c>
      <c r="E283" s="326" t="s">
        <v>375</v>
      </c>
      <c r="F283" s="15"/>
    </row>
    <row r="284" spans="1:6" ht="15">
      <c r="A284" s="429" t="s">
        <v>150</v>
      </c>
      <c r="B284" s="430" t="s">
        <v>172</v>
      </c>
      <c r="C284" s="431">
        <v>0.5</v>
      </c>
      <c r="D284" s="431">
        <v>0.05</v>
      </c>
      <c r="E284" s="431">
        <v>0.55</v>
      </c>
      <c r="F284" s="430"/>
    </row>
    <row r="285" spans="1:6" ht="15">
      <c r="A285" s="329" t="s">
        <v>156</v>
      </c>
      <c r="B285" s="15" t="s">
        <v>163</v>
      </c>
      <c r="C285" s="328">
        <v>0.5</v>
      </c>
      <c r="D285" s="431">
        <v>0.05</v>
      </c>
      <c r="E285" s="431">
        <v>0.55</v>
      </c>
      <c r="F285" s="15"/>
    </row>
    <row r="286" spans="1:6" ht="15">
      <c r="A286" s="329" t="s">
        <v>156</v>
      </c>
      <c r="B286" s="15" t="s">
        <v>164</v>
      </c>
      <c r="C286" s="328">
        <v>0.2</v>
      </c>
      <c r="D286" s="431">
        <v>0.05</v>
      </c>
      <c r="E286" s="431">
        <v>0.25</v>
      </c>
      <c r="F286" s="15"/>
    </row>
    <row r="287" spans="1:6" ht="15">
      <c r="A287" s="12">
        <v>5</v>
      </c>
      <c r="B287" s="13" t="s">
        <v>155</v>
      </c>
      <c r="C287" s="321"/>
      <c r="D287" s="321"/>
      <c r="E287" s="321"/>
      <c r="F287" s="13"/>
    </row>
    <row r="288" spans="1:6" ht="27.75">
      <c r="A288" s="315" t="s">
        <v>150</v>
      </c>
      <c r="B288" s="14" t="s">
        <v>169</v>
      </c>
      <c r="C288" s="326" t="s">
        <v>377</v>
      </c>
      <c r="D288" s="326" t="s">
        <v>371</v>
      </c>
      <c r="E288" s="326" t="s">
        <v>377</v>
      </c>
      <c r="F288" s="15"/>
    </row>
    <row r="289" spans="1:6" ht="15">
      <c r="A289" s="315" t="s">
        <v>150</v>
      </c>
      <c r="B289" s="15" t="s">
        <v>157</v>
      </c>
      <c r="C289" s="326" t="s">
        <v>377</v>
      </c>
      <c r="D289" s="326" t="s">
        <v>371</v>
      </c>
      <c r="E289" s="326" t="s">
        <v>377</v>
      </c>
      <c r="F289" s="15"/>
    </row>
    <row r="290" spans="1:6" ht="15">
      <c r="A290" s="315" t="s">
        <v>150</v>
      </c>
      <c r="B290" s="15" t="s">
        <v>172</v>
      </c>
      <c r="C290" s="330">
        <v>0.5</v>
      </c>
      <c r="D290" s="330">
        <v>0.1</v>
      </c>
      <c r="E290" s="330">
        <v>0.6</v>
      </c>
      <c r="F290" s="15"/>
    </row>
    <row r="291" spans="1:6" ht="15">
      <c r="A291" s="12">
        <v>6</v>
      </c>
      <c r="B291" s="13" t="s">
        <v>158</v>
      </c>
      <c r="C291" s="13"/>
      <c r="D291" s="13"/>
      <c r="E291" s="13"/>
      <c r="F291" s="13"/>
    </row>
    <row r="292" spans="1:6" ht="15">
      <c r="A292" s="45" t="s">
        <v>387</v>
      </c>
      <c r="B292" s="46" t="s">
        <v>383</v>
      </c>
      <c r="C292" s="46"/>
      <c r="D292" s="46"/>
      <c r="E292" s="46"/>
      <c r="F292" s="46"/>
    </row>
    <row r="293" spans="1:6" ht="15">
      <c r="A293" s="45">
        <v>1</v>
      </c>
      <c r="B293" s="46" t="s">
        <v>149</v>
      </c>
      <c r="C293" s="412"/>
      <c r="D293" s="412"/>
      <c r="E293" s="412"/>
      <c r="F293" s="45"/>
    </row>
    <row r="294" spans="1:6" ht="97.5">
      <c r="A294" s="48" t="s">
        <v>150</v>
      </c>
      <c r="B294" s="49" t="s">
        <v>202</v>
      </c>
      <c r="C294" s="170" t="s">
        <v>497</v>
      </c>
      <c r="D294" s="170"/>
      <c r="E294" s="170" t="s">
        <v>497</v>
      </c>
      <c r="F294" s="401"/>
    </row>
    <row r="295" spans="1:6" ht="97.5">
      <c r="A295" s="48" t="s">
        <v>150</v>
      </c>
      <c r="B295" s="49" t="s">
        <v>202</v>
      </c>
      <c r="C295" s="170" t="s">
        <v>497</v>
      </c>
      <c r="D295" s="170"/>
      <c r="E295" s="170" t="s">
        <v>497</v>
      </c>
      <c r="F295" s="401"/>
    </row>
    <row r="296" spans="1:6" ht="42">
      <c r="A296" s="48" t="s">
        <v>150</v>
      </c>
      <c r="B296" s="50" t="s">
        <v>159</v>
      </c>
      <c r="C296" s="115" t="s">
        <v>498</v>
      </c>
      <c r="D296" s="115"/>
      <c r="E296" s="115" t="s">
        <v>498</v>
      </c>
      <c r="F296" s="401"/>
    </row>
    <row r="297" spans="1:6" ht="42">
      <c r="A297" s="48" t="s">
        <v>150</v>
      </c>
      <c r="B297" s="50" t="s">
        <v>160</v>
      </c>
      <c r="C297" s="115" t="s">
        <v>499</v>
      </c>
      <c r="D297" s="115"/>
      <c r="E297" s="115" t="s">
        <v>499</v>
      </c>
      <c r="F297" s="401"/>
    </row>
    <row r="298" spans="1:6" ht="42">
      <c r="A298" s="52">
        <v>2</v>
      </c>
      <c r="B298" s="50" t="s">
        <v>161</v>
      </c>
      <c r="C298" s="115" t="s">
        <v>500</v>
      </c>
      <c r="D298" s="115"/>
      <c r="E298" s="115" t="s">
        <v>500</v>
      </c>
      <c r="F298" s="401"/>
    </row>
    <row r="299" spans="1:6" ht="15">
      <c r="A299" s="45">
        <v>3</v>
      </c>
      <c r="B299" s="46" t="s">
        <v>147</v>
      </c>
      <c r="C299" s="45"/>
      <c r="D299" s="45"/>
      <c r="E299" s="45"/>
      <c r="F299" s="45"/>
    </row>
    <row r="300" spans="1:6" ht="15">
      <c r="A300" s="56" t="s">
        <v>150</v>
      </c>
      <c r="B300" s="57" t="s">
        <v>151</v>
      </c>
      <c r="C300" s="432">
        <v>4894</v>
      </c>
      <c r="D300" s="432">
        <v>114</v>
      </c>
      <c r="E300" s="432">
        <v>5008</v>
      </c>
      <c r="F300" s="432"/>
    </row>
    <row r="301" spans="1:6" ht="15">
      <c r="A301" s="60" t="s">
        <v>156</v>
      </c>
      <c r="B301" s="30" t="s">
        <v>165</v>
      </c>
      <c r="C301" s="60">
        <v>4784</v>
      </c>
      <c r="D301" s="60">
        <v>47</v>
      </c>
      <c r="E301" s="60">
        <v>4831</v>
      </c>
      <c r="F301" s="60"/>
    </row>
    <row r="302" spans="1:6" ht="15">
      <c r="A302" s="60" t="s">
        <v>156</v>
      </c>
      <c r="B302" s="30" t="s">
        <v>166</v>
      </c>
      <c r="C302" s="60">
        <v>110</v>
      </c>
      <c r="D302" s="60">
        <v>67</v>
      </c>
      <c r="E302" s="60">
        <v>177</v>
      </c>
      <c r="F302" s="60"/>
    </row>
    <row r="303" spans="1:6" ht="15">
      <c r="A303" s="56" t="s">
        <v>150</v>
      </c>
      <c r="B303" s="57" t="s">
        <v>152</v>
      </c>
      <c r="C303" s="433">
        <v>0.8706635829923501</v>
      </c>
      <c r="D303" s="433">
        <v>0.02028108877423946</v>
      </c>
      <c r="E303" s="433">
        <v>0.8909446717665895</v>
      </c>
      <c r="F303" s="432"/>
    </row>
    <row r="304" spans="1:6" ht="15">
      <c r="A304" s="60" t="s">
        <v>156</v>
      </c>
      <c r="B304" s="30" t="s">
        <v>165</v>
      </c>
      <c r="C304" s="60">
        <v>98</v>
      </c>
      <c r="D304" s="60">
        <v>2</v>
      </c>
      <c r="E304" s="60">
        <v>100</v>
      </c>
      <c r="F304" s="60"/>
    </row>
    <row r="305" spans="1:6" ht="15">
      <c r="A305" s="60" t="s">
        <v>156</v>
      </c>
      <c r="B305" s="30" t="s">
        <v>166</v>
      </c>
      <c r="C305" s="60">
        <v>14</v>
      </c>
      <c r="D305" s="60">
        <v>8.399999999999999</v>
      </c>
      <c r="E305" s="60">
        <v>22.4</v>
      </c>
      <c r="F305" s="60"/>
    </row>
    <row r="306" spans="1:6" ht="27.75">
      <c r="A306" s="45">
        <v>4</v>
      </c>
      <c r="B306" s="53" t="s">
        <v>154</v>
      </c>
      <c r="C306" s="45"/>
      <c r="D306" s="45"/>
      <c r="E306" s="45"/>
      <c r="F306" s="45"/>
    </row>
    <row r="307" spans="1:6" ht="27.75">
      <c r="A307" s="29" t="s">
        <v>150</v>
      </c>
      <c r="B307" s="50" t="s">
        <v>167</v>
      </c>
      <c r="C307" s="60" t="s">
        <v>501</v>
      </c>
      <c r="D307" s="60" t="s">
        <v>185</v>
      </c>
      <c r="E307" s="60" t="s">
        <v>185</v>
      </c>
      <c r="F307" s="60"/>
    </row>
    <row r="308" spans="1:6" ht="15">
      <c r="A308" s="29" t="s">
        <v>150</v>
      </c>
      <c r="B308" s="30" t="s">
        <v>168</v>
      </c>
      <c r="C308" s="60" t="s">
        <v>1000</v>
      </c>
      <c r="D308" s="60" t="s">
        <v>1000</v>
      </c>
      <c r="E308" s="60" t="s">
        <v>1000</v>
      </c>
      <c r="F308" s="60"/>
    </row>
    <row r="309" spans="1:6" ht="15">
      <c r="A309" s="29" t="s">
        <v>150</v>
      </c>
      <c r="B309" s="30" t="s">
        <v>172</v>
      </c>
      <c r="C309" s="60"/>
      <c r="D309" s="60"/>
      <c r="E309" s="60"/>
      <c r="F309" s="60"/>
    </row>
    <row r="310" spans="1:6" ht="15">
      <c r="A310" s="29" t="s">
        <v>156</v>
      </c>
      <c r="B310" s="30" t="s">
        <v>163</v>
      </c>
      <c r="C310" s="434">
        <v>0.35</v>
      </c>
      <c r="D310" s="434">
        <v>0.02</v>
      </c>
      <c r="E310" s="434">
        <v>0.37</v>
      </c>
      <c r="F310" s="60"/>
    </row>
    <row r="311" spans="1:6" ht="15">
      <c r="A311" s="29" t="s">
        <v>156</v>
      </c>
      <c r="B311" s="30" t="s">
        <v>164</v>
      </c>
      <c r="C311" s="435">
        <v>0</v>
      </c>
      <c r="D311" s="435">
        <v>0</v>
      </c>
      <c r="E311" s="435">
        <v>0</v>
      </c>
      <c r="F311" s="435"/>
    </row>
    <row r="312" spans="1:6" ht="15">
      <c r="A312" s="45">
        <v>5</v>
      </c>
      <c r="B312" s="46" t="s">
        <v>155</v>
      </c>
      <c r="C312" s="45"/>
      <c r="D312" s="45"/>
      <c r="E312" s="45"/>
      <c r="F312" s="45"/>
    </row>
    <row r="313" spans="1:6" ht="27.75">
      <c r="A313" s="48" t="s">
        <v>150</v>
      </c>
      <c r="B313" s="50" t="s">
        <v>169</v>
      </c>
      <c r="C313" s="60" t="s">
        <v>1001</v>
      </c>
      <c r="D313" s="60" t="s">
        <v>1001</v>
      </c>
      <c r="E313" s="60" t="s">
        <v>1001</v>
      </c>
      <c r="F313" s="60"/>
    </row>
    <row r="314" spans="1:6" ht="15">
      <c r="A314" s="48" t="s">
        <v>150</v>
      </c>
      <c r="B314" s="30" t="s">
        <v>157</v>
      </c>
      <c r="C314" s="60"/>
      <c r="D314" s="60" t="s">
        <v>1002</v>
      </c>
      <c r="E314" s="60" t="s">
        <v>1002</v>
      </c>
      <c r="F314" s="60"/>
    </row>
    <row r="315" spans="1:6" ht="15">
      <c r="A315" s="48" t="s">
        <v>150</v>
      </c>
      <c r="B315" s="30" t="s">
        <v>172</v>
      </c>
      <c r="C315" s="434">
        <v>0</v>
      </c>
      <c r="D315" s="434">
        <v>0</v>
      </c>
      <c r="E315" s="434">
        <v>0</v>
      </c>
      <c r="F315" s="60"/>
    </row>
    <row r="316" spans="1:6" ht="15">
      <c r="A316" s="45">
        <v>6</v>
      </c>
      <c r="B316" s="46" t="s">
        <v>158</v>
      </c>
      <c r="C316" s="45"/>
      <c r="D316" s="45"/>
      <c r="E316" s="45"/>
      <c r="F316" s="45"/>
    </row>
    <row r="317" spans="1:6" ht="15">
      <c r="A317" s="12" t="s">
        <v>389</v>
      </c>
      <c r="B317" s="13" t="s">
        <v>388</v>
      </c>
      <c r="C317" s="13"/>
      <c r="D317" s="13"/>
      <c r="E317" s="13"/>
      <c r="F317" s="13"/>
    </row>
    <row r="318" spans="1:6" ht="15">
      <c r="A318" s="12">
        <v>1</v>
      </c>
      <c r="B318" s="13" t="s">
        <v>149</v>
      </c>
      <c r="C318" s="402"/>
      <c r="D318" s="402"/>
      <c r="E318" s="402"/>
      <c r="F318" s="13"/>
    </row>
    <row r="319" spans="1:6" ht="69.75">
      <c r="A319" s="315" t="s">
        <v>150</v>
      </c>
      <c r="B319" s="317" t="s">
        <v>202</v>
      </c>
      <c r="C319" s="14" t="s">
        <v>526</v>
      </c>
      <c r="D319" s="14"/>
      <c r="E319" s="14" t="s">
        <v>384</v>
      </c>
      <c r="F319" s="317"/>
    </row>
    <row r="320" spans="1:6" ht="69.75">
      <c r="A320" s="315" t="s">
        <v>150</v>
      </c>
      <c r="B320" s="14" t="s">
        <v>159</v>
      </c>
      <c r="C320" s="316" t="s">
        <v>527</v>
      </c>
      <c r="D320" s="316"/>
      <c r="E320" s="316" t="s">
        <v>385</v>
      </c>
      <c r="F320" s="317"/>
    </row>
    <row r="321" spans="1:6" ht="55.5">
      <c r="A321" s="315" t="s">
        <v>150</v>
      </c>
      <c r="B321" s="14" t="s">
        <v>160</v>
      </c>
      <c r="C321" s="316" t="s">
        <v>386</v>
      </c>
      <c r="D321" s="436"/>
      <c r="E321" s="316" t="s">
        <v>386</v>
      </c>
      <c r="F321" s="317"/>
    </row>
    <row r="322" spans="1:6" ht="42">
      <c r="A322" s="315" t="s">
        <v>150</v>
      </c>
      <c r="B322" s="14" t="s">
        <v>161</v>
      </c>
      <c r="C322" s="316"/>
      <c r="D322" s="316"/>
      <c r="E322" s="316"/>
      <c r="F322" s="317"/>
    </row>
    <row r="323" spans="1:6" ht="42">
      <c r="A323" s="318">
        <v>2</v>
      </c>
      <c r="B323" s="319" t="s">
        <v>170</v>
      </c>
      <c r="C323" s="530" t="s">
        <v>171</v>
      </c>
      <c r="D323" s="530"/>
      <c r="E323" s="531"/>
      <c r="F323" s="320"/>
    </row>
    <row r="324" spans="1:6" ht="15">
      <c r="A324" s="12">
        <v>3</v>
      </c>
      <c r="B324" s="13" t="s">
        <v>147</v>
      </c>
      <c r="C324" s="321"/>
      <c r="D324" s="321"/>
      <c r="E324" s="321"/>
      <c r="F324" s="13"/>
    </row>
    <row r="325" spans="1:6" ht="15">
      <c r="A325" s="322" t="s">
        <v>150</v>
      </c>
      <c r="B325" s="323" t="s">
        <v>151</v>
      </c>
      <c r="C325" s="437">
        <f>C326+C327</f>
        <v>2163</v>
      </c>
      <c r="D325" s="324"/>
      <c r="E325" s="437">
        <f>E326+E327</f>
        <v>2163</v>
      </c>
      <c r="F325" s="323"/>
    </row>
    <row r="326" spans="1:6" ht="15">
      <c r="A326" s="325" t="s">
        <v>156</v>
      </c>
      <c r="B326" s="15" t="s">
        <v>165</v>
      </c>
      <c r="C326" s="427">
        <v>2089</v>
      </c>
      <c r="D326" s="326"/>
      <c r="E326" s="427">
        <v>2089</v>
      </c>
      <c r="F326" s="15"/>
    </row>
    <row r="327" spans="1:6" ht="15">
      <c r="A327" s="325" t="s">
        <v>156</v>
      </c>
      <c r="B327" s="15" t="s">
        <v>166</v>
      </c>
      <c r="C327" s="326">
        <v>74</v>
      </c>
      <c r="D327" s="326"/>
      <c r="E327" s="326">
        <v>74</v>
      </c>
      <c r="F327" s="15"/>
    </row>
    <row r="328" spans="1:6" ht="15">
      <c r="A328" s="322" t="s">
        <v>150</v>
      </c>
      <c r="B328" s="323" t="s">
        <v>152</v>
      </c>
      <c r="C328" s="438">
        <v>0.5326</v>
      </c>
      <c r="D328" s="324"/>
      <c r="E328" s="438">
        <v>0.5326</v>
      </c>
      <c r="F328" s="323"/>
    </row>
    <row r="329" spans="1:6" ht="15">
      <c r="A329" s="325" t="s">
        <v>156</v>
      </c>
      <c r="B329" s="15" t="s">
        <v>165</v>
      </c>
      <c r="C329" s="428">
        <v>0.6366</v>
      </c>
      <c r="D329" s="326"/>
      <c r="E329" s="428">
        <v>0.6366</v>
      </c>
      <c r="F329" s="15"/>
    </row>
    <row r="330" spans="1:6" ht="15">
      <c r="A330" s="325" t="s">
        <v>156</v>
      </c>
      <c r="B330" s="15" t="s">
        <v>166</v>
      </c>
      <c r="C330" s="439">
        <v>9.5</v>
      </c>
      <c r="D330" s="326"/>
      <c r="E330" s="439">
        <v>9.5</v>
      </c>
      <c r="F330" s="15"/>
    </row>
    <row r="331" spans="1:6" ht="27.75">
      <c r="A331" s="12">
        <v>4</v>
      </c>
      <c r="B331" s="319" t="s">
        <v>154</v>
      </c>
      <c r="C331" s="321"/>
      <c r="D331" s="321"/>
      <c r="E331" s="321"/>
      <c r="F331" s="13"/>
    </row>
    <row r="332" spans="1:6" ht="27.75">
      <c r="A332" s="329" t="s">
        <v>150</v>
      </c>
      <c r="B332" s="14" t="s">
        <v>167</v>
      </c>
      <c r="C332" s="439">
        <v>0</v>
      </c>
      <c r="D332" s="326"/>
      <c r="E332" s="326"/>
      <c r="F332" s="15"/>
    </row>
    <row r="333" spans="1:6" ht="15">
      <c r="A333" s="329" t="s">
        <v>150</v>
      </c>
      <c r="B333" s="15" t="s">
        <v>168</v>
      </c>
      <c r="C333" s="439">
        <v>0</v>
      </c>
      <c r="D333" s="326"/>
      <c r="E333" s="326"/>
      <c r="F333" s="15"/>
    </row>
    <row r="334" spans="1:6" ht="15">
      <c r="A334" s="329" t="s">
        <v>150</v>
      </c>
      <c r="B334" s="15" t="s">
        <v>172</v>
      </c>
      <c r="C334" s="328">
        <v>0.1</v>
      </c>
      <c r="D334" s="326"/>
      <c r="E334" s="326"/>
      <c r="F334" s="15"/>
    </row>
    <row r="335" spans="1:6" ht="15">
      <c r="A335" s="329" t="s">
        <v>156</v>
      </c>
      <c r="B335" s="15" t="s">
        <v>163</v>
      </c>
      <c r="C335" s="439">
        <v>1</v>
      </c>
      <c r="D335" s="328"/>
      <c r="E335" s="328"/>
      <c r="F335" s="15"/>
    </row>
    <row r="336" spans="1:6" ht="15">
      <c r="A336" s="329" t="s">
        <v>156</v>
      </c>
      <c r="B336" s="15" t="s">
        <v>164</v>
      </c>
      <c r="C336" s="439">
        <v>5</v>
      </c>
      <c r="D336" s="328"/>
      <c r="E336" s="328"/>
      <c r="F336" s="15"/>
    </row>
    <row r="337" spans="1:6" ht="15">
      <c r="A337" s="12">
        <v>5</v>
      </c>
      <c r="B337" s="13" t="s">
        <v>155</v>
      </c>
      <c r="C337" s="321"/>
      <c r="D337" s="321"/>
      <c r="E337" s="321"/>
      <c r="F337" s="13"/>
    </row>
    <row r="338" spans="1:6" ht="27.75">
      <c r="A338" s="315" t="s">
        <v>150</v>
      </c>
      <c r="B338" s="14" t="s">
        <v>169</v>
      </c>
      <c r="C338" s="439">
        <v>0</v>
      </c>
      <c r="D338" s="326"/>
      <c r="E338" s="326"/>
      <c r="F338" s="15"/>
    </row>
    <row r="339" spans="1:6" ht="15">
      <c r="A339" s="315" t="s">
        <v>150</v>
      </c>
      <c r="B339" s="15" t="s">
        <v>157</v>
      </c>
      <c r="C339" s="440">
        <v>0</v>
      </c>
      <c r="D339" s="15"/>
      <c r="E339" s="15"/>
      <c r="F339" s="15"/>
    </row>
    <row r="340" spans="1:6" ht="15">
      <c r="A340" s="315" t="s">
        <v>150</v>
      </c>
      <c r="B340" s="15" t="s">
        <v>172</v>
      </c>
      <c r="C340" s="330">
        <v>0</v>
      </c>
      <c r="D340" s="15"/>
      <c r="E340" s="15"/>
      <c r="F340" s="15"/>
    </row>
    <row r="341" spans="1:6" ht="15">
      <c r="A341" s="12">
        <v>6</v>
      </c>
      <c r="B341" s="13" t="s">
        <v>158</v>
      </c>
      <c r="C341" s="13"/>
      <c r="D341" s="13"/>
      <c r="E341" s="13"/>
      <c r="F341" s="13"/>
    </row>
    <row r="342" spans="1:6" ht="15">
      <c r="A342" s="43" t="s">
        <v>475</v>
      </c>
      <c r="B342" s="44" t="s">
        <v>393</v>
      </c>
      <c r="C342" s="44"/>
      <c r="D342" s="44"/>
      <c r="E342" s="44"/>
      <c r="F342" s="44"/>
    </row>
    <row r="343" spans="1:6" ht="15">
      <c r="A343" s="45">
        <v>1</v>
      </c>
      <c r="B343" s="46" t="s">
        <v>149</v>
      </c>
      <c r="C343" s="47"/>
      <c r="D343" s="47"/>
      <c r="E343" s="47"/>
      <c r="F343" s="46"/>
    </row>
    <row r="344" spans="1:6" ht="84">
      <c r="A344" s="48" t="s">
        <v>150</v>
      </c>
      <c r="B344" s="49" t="s">
        <v>202</v>
      </c>
      <c r="C344" s="50" t="s">
        <v>556</v>
      </c>
      <c r="D344" s="50"/>
      <c r="E344" s="50" t="s">
        <v>557</v>
      </c>
      <c r="F344" s="49"/>
    </row>
    <row r="345" spans="1:6" ht="84">
      <c r="A345" s="48" t="s">
        <v>150</v>
      </c>
      <c r="B345" s="50" t="s">
        <v>159</v>
      </c>
      <c r="C345" s="51" t="s">
        <v>395</v>
      </c>
      <c r="D345" s="51" t="s">
        <v>396</v>
      </c>
      <c r="E345" s="51" t="s">
        <v>558</v>
      </c>
      <c r="F345" s="49"/>
    </row>
    <row r="346" spans="1:6" ht="42">
      <c r="A346" s="48" t="s">
        <v>150</v>
      </c>
      <c r="B346" s="50" t="s">
        <v>160</v>
      </c>
      <c r="C346" s="51" t="s">
        <v>397</v>
      </c>
      <c r="D346" s="51" t="s">
        <v>398</v>
      </c>
      <c r="E346" s="51" t="s">
        <v>397</v>
      </c>
      <c r="F346" s="49"/>
    </row>
    <row r="347" spans="1:6" ht="42">
      <c r="A347" s="48" t="s">
        <v>150</v>
      </c>
      <c r="B347" s="50" t="s">
        <v>161</v>
      </c>
      <c r="C347" s="51" t="s">
        <v>398</v>
      </c>
      <c r="D347" s="51" t="s">
        <v>398</v>
      </c>
      <c r="E347" s="51" t="s">
        <v>398</v>
      </c>
      <c r="F347" s="49"/>
    </row>
    <row r="348" spans="1:6" ht="42">
      <c r="A348" s="52">
        <v>2</v>
      </c>
      <c r="B348" s="53" t="s">
        <v>170</v>
      </c>
      <c r="C348" s="528" t="s">
        <v>171</v>
      </c>
      <c r="D348" s="528"/>
      <c r="E348" s="529"/>
      <c r="F348" s="54"/>
    </row>
    <row r="349" spans="1:6" ht="15">
      <c r="A349" s="45">
        <v>3</v>
      </c>
      <c r="B349" s="46" t="s">
        <v>147</v>
      </c>
      <c r="C349" s="55"/>
      <c r="D349" s="55"/>
      <c r="E349" s="55"/>
      <c r="F349" s="46"/>
    </row>
    <row r="350" spans="1:6" ht="15">
      <c r="A350" s="56" t="s">
        <v>150</v>
      </c>
      <c r="B350" s="57" t="s">
        <v>151</v>
      </c>
      <c r="C350" s="332"/>
      <c r="D350" s="441">
        <f>D351+D352</f>
        <v>2201.638</v>
      </c>
      <c r="E350" s="332"/>
      <c r="F350" s="57"/>
    </row>
    <row r="351" spans="1:6" ht="15">
      <c r="A351" s="60" t="s">
        <v>156</v>
      </c>
      <c r="B351" s="30" t="s">
        <v>165</v>
      </c>
      <c r="C351" s="62"/>
      <c r="D351" s="442">
        <f>1920.401</f>
        <v>1920.401</v>
      </c>
      <c r="E351" s="62"/>
      <c r="F351" s="30"/>
    </row>
    <row r="352" spans="1:6" ht="15">
      <c r="A352" s="60" t="s">
        <v>156</v>
      </c>
      <c r="B352" s="30" t="s">
        <v>166</v>
      </c>
      <c r="C352" s="62"/>
      <c r="D352" s="442">
        <v>281.237</v>
      </c>
      <c r="E352" s="62"/>
      <c r="F352" s="30"/>
    </row>
    <row r="353" spans="1:6" ht="15">
      <c r="A353" s="56" t="s">
        <v>150</v>
      </c>
      <c r="B353" s="57" t="s">
        <v>152</v>
      </c>
      <c r="C353" s="332"/>
      <c r="D353" s="443">
        <f>D350/4246*100</f>
        <v>51.85204898728215</v>
      </c>
      <c r="E353" s="332"/>
      <c r="F353" s="57"/>
    </row>
    <row r="354" spans="1:6" ht="15">
      <c r="A354" s="60" t="s">
        <v>156</v>
      </c>
      <c r="B354" s="30" t="s">
        <v>165</v>
      </c>
      <c r="C354" s="62"/>
      <c r="D354" s="444">
        <f>D351/3466</f>
        <v>0.5540683785343335</v>
      </c>
      <c r="E354" s="62"/>
      <c r="F354" s="30"/>
    </row>
    <row r="355" spans="1:6" ht="15">
      <c r="A355" s="60" t="s">
        <v>156</v>
      </c>
      <c r="B355" s="30" t="s">
        <v>166</v>
      </c>
      <c r="C355" s="62"/>
      <c r="D355" s="31">
        <f>D352/780</f>
        <v>0.36056025641025646</v>
      </c>
      <c r="E355" s="62"/>
      <c r="F355" s="30"/>
    </row>
    <row r="356" spans="1:6" ht="27.75">
      <c r="A356" s="45">
        <v>4</v>
      </c>
      <c r="B356" s="53" t="s">
        <v>154</v>
      </c>
      <c r="C356" s="55"/>
      <c r="D356" s="55"/>
      <c r="E356" s="55"/>
      <c r="F356" s="46"/>
    </row>
    <row r="357" spans="1:6" ht="27.75">
      <c r="A357" s="29" t="s">
        <v>150</v>
      </c>
      <c r="B357" s="50" t="s">
        <v>167</v>
      </c>
      <c r="C357" s="62" t="s">
        <v>399</v>
      </c>
      <c r="D357" s="62" t="s">
        <v>185</v>
      </c>
      <c r="E357" s="62" t="s">
        <v>399</v>
      </c>
      <c r="F357" s="30"/>
    </row>
    <row r="358" spans="1:6" ht="15">
      <c r="A358" s="29" t="s">
        <v>150</v>
      </c>
      <c r="B358" s="30" t="s">
        <v>168</v>
      </c>
      <c r="C358" s="62" t="s">
        <v>208</v>
      </c>
      <c r="D358" s="62" t="s">
        <v>185</v>
      </c>
      <c r="E358" s="62" t="s">
        <v>208</v>
      </c>
      <c r="F358" s="30"/>
    </row>
    <row r="359" spans="1:6" ht="15">
      <c r="A359" s="29" t="s">
        <v>150</v>
      </c>
      <c r="B359" s="30" t="s">
        <v>172</v>
      </c>
      <c r="C359" s="62"/>
      <c r="D359" s="62"/>
      <c r="E359" s="62"/>
      <c r="F359" s="30"/>
    </row>
    <row r="360" spans="1:6" ht="15">
      <c r="A360" s="29" t="s">
        <v>156</v>
      </c>
      <c r="B360" s="30" t="s">
        <v>163</v>
      </c>
      <c r="C360" s="31">
        <v>0.5</v>
      </c>
      <c r="D360" s="31">
        <v>0.1</v>
      </c>
      <c r="E360" s="31">
        <v>0.6</v>
      </c>
      <c r="F360" s="30"/>
    </row>
    <row r="361" spans="1:6" ht="15">
      <c r="A361" s="445" t="s">
        <v>156</v>
      </c>
      <c r="B361" s="446" t="s">
        <v>164</v>
      </c>
      <c r="C361" s="447"/>
      <c r="D361" s="447"/>
      <c r="E361" s="447"/>
      <c r="F361" s="446"/>
    </row>
    <row r="362" spans="1:6" ht="15">
      <c r="A362" s="45">
        <v>5</v>
      </c>
      <c r="B362" s="46" t="s">
        <v>155</v>
      </c>
      <c r="C362" s="55"/>
      <c r="D362" s="55"/>
      <c r="E362" s="55"/>
      <c r="F362" s="46"/>
    </row>
    <row r="363" spans="1:6" ht="27.75">
      <c r="A363" s="48" t="s">
        <v>150</v>
      </c>
      <c r="B363" s="50" t="s">
        <v>169</v>
      </c>
      <c r="C363" s="62" t="s">
        <v>559</v>
      </c>
      <c r="D363" s="62" t="s">
        <v>261</v>
      </c>
      <c r="E363" s="62" t="s">
        <v>209</v>
      </c>
      <c r="F363" s="30"/>
    </row>
    <row r="364" spans="1:6" ht="15">
      <c r="A364" s="48" t="s">
        <v>150</v>
      </c>
      <c r="B364" s="30" t="s">
        <v>157</v>
      </c>
      <c r="C364" s="62" t="s">
        <v>211</v>
      </c>
      <c r="D364" s="62" t="s">
        <v>261</v>
      </c>
      <c r="E364" s="62" t="s">
        <v>211</v>
      </c>
      <c r="F364" s="30"/>
    </row>
    <row r="365" spans="1:6" ht="15">
      <c r="A365" s="48" t="s">
        <v>150</v>
      </c>
      <c r="B365" s="30" t="s">
        <v>172</v>
      </c>
      <c r="C365" s="31"/>
      <c r="D365" s="30"/>
      <c r="E365" s="30"/>
      <c r="F365" s="30"/>
    </row>
    <row r="366" spans="1:6" ht="15">
      <c r="A366" s="148" t="s">
        <v>476</v>
      </c>
      <c r="B366" s="448" t="s">
        <v>400</v>
      </c>
      <c r="C366" s="448"/>
      <c r="D366" s="448"/>
      <c r="E366" s="448"/>
      <c r="F366" s="448"/>
    </row>
    <row r="367" spans="1:6" ht="15">
      <c r="A367" s="148">
        <v>1</v>
      </c>
      <c r="B367" s="448" t="s">
        <v>149</v>
      </c>
      <c r="C367" s="449"/>
      <c r="D367" s="448"/>
      <c r="E367" s="449"/>
      <c r="F367" s="448"/>
    </row>
    <row r="368" spans="1:6" ht="97.5">
      <c r="A368" s="162" t="s">
        <v>150</v>
      </c>
      <c r="B368" s="163" t="s">
        <v>202</v>
      </c>
      <c r="C368" s="163" t="s">
        <v>560</v>
      </c>
      <c r="D368" s="163"/>
      <c r="E368" s="163" t="s">
        <v>560</v>
      </c>
      <c r="F368" s="163"/>
    </row>
    <row r="369" spans="1:6" ht="42">
      <c r="A369" s="162" t="s">
        <v>150</v>
      </c>
      <c r="B369" s="163" t="s">
        <v>159</v>
      </c>
      <c r="C369" s="164" t="s">
        <v>401</v>
      </c>
      <c r="D369" s="164"/>
      <c r="E369" s="164" t="s">
        <v>401</v>
      </c>
      <c r="F369" s="163"/>
    </row>
    <row r="370" spans="1:6" ht="55.5">
      <c r="A370" s="162" t="s">
        <v>150</v>
      </c>
      <c r="B370" s="163" t="s">
        <v>160</v>
      </c>
      <c r="C370" s="164" t="s">
        <v>402</v>
      </c>
      <c r="D370" s="164"/>
      <c r="E370" s="164" t="s">
        <v>402</v>
      </c>
      <c r="F370" s="163"/>
    </row>
    <row r="371" spans="1:6" ht="42">
      <c r="A371" s="162" t="s">
        <v>150</v>
      </c>
      <c r="B371" s="163" t="s">
        <v>161</v>
      </c>
      <c r="C371" s="164" t="s">
        <v>403</v>
      </c>
      <c r="D371" s="164"/>
      <c r="E371" s="164" t="s">
        <v>403</v>
      </c>
      <c r="F371" s="163"/>
    </row>
    <row r="372" spans="1:6" ht="42">
      <c r="A372" s="148">
        <v>2</v>
      </c>
      <c r="B372" s="448" t="s">
        <v>170</v>
      </c>
      <c r="C372" s="535" t="s">
        <v>171</v>
      </c>
      <c r="D372" s="535"/>
      <c r="E372" s="536"/>
      <c r="F372" s="448"/>
    </row>
    <row r="373" spans="1:6" ht="15">
      <c r="A373" s="148">
        <v>3</v>
      </c>
      <c r="B373" s="448" t="s">
        <v>147</v>
      </c>
      <c r="C373" s="450"/>
      <c r="D373" s="450"/>
      <c r="E373" s="450"/>
      <c r="F373" s="448"/>
    </row>
    <row r="374" spans="1:6" ht="15">
      <c r="A374" s="451" t="s">
        <v>150</v>
      </c>
      <c r="B374" s="452" t="s">
        <v>151</v>
      </c>
      <c r="C374" s="148">
        <f>C375+C376</f>
        <v>1120</v>
      </c>
      <c r="D374" s="148">
        <f>D375+D376</f>
        <v>1324</v>
      </c>
      <c r="E374" s="148">
        <f>C374+D374</f>
        <v>2444</v>
      </c>
      <c r="F374" s="452"/>
    </row>
    <row r="375" spans="1:6" ht="15">
      <c r="A375" s="110" t="s">
        <v>156</v>
      </c>
      <c r="B375" s="163" t="s">
        <v>165</v>
      </c>
      <c r="C375" s="110">
        <v>1046</v>
      </c>
      <c r="D375" s="110">
        <f>600+620</f>
        <v>1220</v>
      </c>
      <c r="E375" s="148">
        <f>C375+D375</f>
        <v>2266</v>
      </c>
      <c r="F375" s="163"/>
    </row>
    <row r="376" spans="1:6" ht="15">
      <c r="A376" s="110" t="s">
        <v>156</v>
      </c>
      <c r="B376" s="163" t="s">
        <v>166</v>
      </c>
      <c r="C376" s="110">
        <v>74</v>
      </c>
      <c r="D376" s="110">
        <f>84+20</f>
        <v>104</v>
      </c>
      <c r="E376" s="148">
        <f>C376+D376</f>
        <v>178</v>
      </c>
      <c r="F376" s="163"/>
    </row>
    <row r="377" spans="1:6" ht="15">
      <c r="A377" s="451" t="s">
        <v>150</v>
      </c>
      <c r="B377" s="452" t="s">
        <v>152</v>
      </c>
      <c r="C377" s="453">
        <f>C374/4246</f>
        <v>0.263777673104098</v>
      </c>
      <c r="D377" s="453">
        <f>D374/4246</f>
        <v>0.31182289213377296</v>
      </c>
      <c r="E377" s="453">
        <f>E374/4246</f>
        <v>0.575600565237871</v>
      </c>
      <c r="F377" s="452"/>
    </row>
    <row r="378" spans="1:6" ht="15">
      <c r="A378" s="110" t="s">
        <v>156</v>
      </c>
      <c r="B378" s="163" t="s">
        <v>165</v>
      </c>
      <c r="C378" s="165">
        <f>C375/3466</f>
        <v>0.3017888055395268</v>
      </c>
      <c r="D378" s="165">
        <f>D375/3466</f>
        <v>0.35199076745527985</v>
      </c>
      <c r="E378" s="165">
        <f>E375/3466</f>
        <v>0.6537795729948067</v>
      </c>
      <c r="F378" s="163"/>
    </row>
    <row r="379" spans="1:6" ht="15">
      <c r="A379" s="110" t="s">
        <v>156</v>
      </c>
      <c r="B379" s="163" t="s">
        <v>166</v>
      </c>
      <c r="C379" s="166">
        <f>C376/780</f>
        <v>0.09487179487179487</v>
      </c>
      <c r="D379" s="166">
        <f>D376/780</f>
        <v>0.13333333333333333</v>
      </c>
      <c r="E379" s="166">
        <f>E376/780</f>
        <v>0.2282051282051282</v>
      </c>
      <c r="F379" s="163"/>
    </row>
    <row r="380" spans="1:6" ht="27.75">
      <c r="A380" s="148">
        <v>4</v>
      </c>
      <c r="B380" s="448" t="s">
        <v>154</v>
      </c>
      <c r="C380" s="450"/>
      <c r="D380" s="450"/>
      <c r="E380" s="450"/>
      <c r="F380" s="448"/>
    </row>
    <row r="381" spans="1:6" ht="69.75">
      <c r="A381" s="162" t="s">
        <v>150</v>
      </c>
      <c r="B381" s="163" t="s">
        <v>167</v>
      </c>
      <c r="C381" s="111" t="s">
        <v>561</v>
      </c>
      <c r="D381" s="167"/>
      <c r="E381" s="111" t="s">
        <v>561</v>
      </c>
      <c r="F381" s="163"/>
    </row>
    <row r="382" spans="1:6" ht="55.5">
      <c r="A382" s="162" t="s">
        <v>150</v>
      </c>
      <c r="B382" s="163" t="s">
        <v>168</v>
      </c>
      <c r="C382" s="111" t="s">
        <v>562</v>
      </c>
      <c r="D382" s="167"/>
      <c r="E382" s="111" t="s">
        <v>562</v>
      </c>
      <c r="F382" s="163"/>
    </row>
    <row r="383" spans="1:6" ht="27.75">
      <c r="A383" s="162" t="s">
        <v>150</v>
      </c>
      <c r="B383" s="163" t="s">
        <v>172</v>
      </c>
      <c r="C383" s="167"/>
      <c r="D383" s="167"/>
      <c r="E383" s="167"/>
      <c r="F383" s="163"/>
    </row>
    <row r="384" spans="1:6" ht="27.75">
      <c r="A384" s="162" t="s">
        <v>156</v>
      </c>
      <c r="B384" s="163" t="s">
        <v>163</v>
      </c>
      <c r="C384" s="168">
        <v>0.5</v>
      </c>
      <c r="D384" s="168">
        <v>0</v>
      </c>
      <c r="E384" s="168">
        <f>C384+D384</f>
        <v>0.5</v>
      </c>
      <c r="F384" s="163" t="s">
        <v>404</v>
      </c>
    </row>
    <row r="385" spans="1:6" ht="27.75">
      <c r="A385" s="162" t="s">
        <v>156</v>
      </c>
      <c r="B385" s="163" t="s">
        <v>164</v>
      </c>
      <c r="C385" s="168">
        <v>0.4</v>
      </c>
      <c r="D385" s="168">
        <v>0</v>
      </c>
      <c r="E385" s="168">
        <f>C385+D385</f>
        <v>0.4</v>
      </c>
      <c r="F385" s="163" t="s">
        <v>563</v>
      </c>
    </row>
    <row r="386" spans="1:6" ht="15">
      <c r="A386" s="148">
        <v>5</v>
      </c>
      <c r="B386" s="448" t="s">
        <v>155</v>
      </c>
      <c r="C386" s="450"/>
      <c r="D386" s="450"/>
      <c r="E386" s="450"/>
      <c r="F386" s="448"/>
    </row>
    <row r="387" spans="1:6" ht="27.75">
      <c r="A387" s="162" t="s">
        <v>150</v>
      </c>
      <c r="B387" s="163" t="s">
        <v>169</v>
      </c>
      <c r="C387" s="110">
        <v>5</v>
      </c>
      <c r="D387" s="110">
        <v>0</v>
      </c>
      <c r="E387" s="110">
        <f>C387+D387</f>
        <v>5</v>
      </c>
      <c r="F387" s="163"/>
    </row>
    <row r="388" spans="1:6" ht="69.75">
      <c r="A388" s="162" t="s">
        <v>150</v>
      </c>
      <c r="B388" s="163" t="s">
        <v>157</v>
      </c>
      <c r="C388" s="110">
        <v>5</v>
      </c>
      <c r="D388" s="169" t="s">
        <v>564</v>
      </c>
      <c r="E388" s="110">
        <v>5</v>
      </c>
      <c r="F388" s="163" t="s">
        <v>565</v>
      </c>
    </row>
    <row r="389" spans="1:6" ht="27.75">
      <c r="A389" s="162" t="s">
        <v>150</v>
      </c>
      <c r="B389" s="163" t="s">
        <v>172</v>
      </c>
      <c r="C389" s="168">
        <v>0.5</v>
      </c>
      <c r="D389" s="168">
        <v>0.05</v>
      </c>
      <c r="E389" s="165">
        <f>C389+D389</f>
        <v>0.55</v>
      </c>
      <c r="F389" s="163" t="s">
        <v>566</v>
      </c>
    </row>
    <row r="390" spans="1:6" ht="15">
      <c r="A390" s="43" t="s">
        <v>477</v>
      </c>
      <c r="B390" s="44" t="s">
        <v>405</v>
      </c>
      <c r="C390" s="44"/>
      <c r="D390" s="44"/>
      <c r="E390" s="44"/>
      <c r="F390" s="44"/>
    </row>
    <row r="391" spans="1:6" ht="15">
      <c r="A391" s="45">
        <v>1</v>
      </c>
      <c r="B391" s="46" t="s">
        <v>149</v>
      </c>
      <c r="C391" s="47"/>
      <c r="D391" s="46"/>
      <c r="E391" s="47"/>
      <c r="F391" s="46"/>
    </row>
    <row r="392" spans="1:6" ht="97.5">
      <c r="A392" s="48" t="s">
        <v>150</v>
      </c>
      <c r="B392" s="49" t="s">
        <v>202</v>
      </c>
      <c r="C392" s="170" t="s">
        <v>406</v>
      </c>
      <c r="D392" s="50">
        <v>0</v>
      </c>
      <c r="E392" s="170" t="s">
        <v>406</v>
      </c>
      <c r="F392" s="49"/>
    </row>
    <row r="393" spans="1:6" ht="69.75">
      <c r="A393" s="48" t="s">
        <v>150</v>
      </c>
      <c r="B393" s="50" t="s">
        <v>159</v>
      </c>
      <c r="C393" s="170" t="s">
        <v>407</v>
      </c>
      <c r="D393" s="51" t="s">
        <v>408</v>
      </c>
      <c r="E393" s="170" t="s">
        <v>567</v>
      </c>
      <c r="F393" s="49"/>
    </row>
    <row r="394" spans="1:6" ht="84">
      <c r="A394" s="48" t="s">
        <v>150</v>
      </c>
      <c r="B394" s="50" t="s">
        <v>409</v>
      </c>
      <c r="C394" s="51" t="s">
        <v>410</v>
      </c>
      <c r="D394" s="51" t="s">
        <v>411</v>
      </c>
      <c r="E394" s="51" t="s">
        <v>412</v>
      </c>
      <c r="F394" s="49"/>
    </row>
    <row r="395" spans="1:6" ht="42">
      <c r="A395" s="48" t="s">
        <v>150</v>
      </c>
      <c r="B395" s="50" t="s">
        <v>161</v>
      </c>
      <c r="C395" s="51" t="s">
        <v>413</v>
      </c>
      <c r="D395" s="51"/>
      <c r="E395" s="51" t="s">
        <v>413</v>
      </c>
      <c r="F395" s="49"/>
    </row>
    <row r="396" spans="1:6" ht="42">
      <c r="A396" s="52">
        <v>2</v>
      </c>
      <c r="B396" s="53" t="s">
        <v>170</v>
      </c>
      <c r="C396" s="528" t="s">
        <v>171</v>
      </c>
      <c r="D396" s="528"/>
      <c r="E396" s="529"/>
      <c r="F396" s="54"/>
    </row>
    <row r="397" spans="1:6" ht="15">
      <c r="A397" s="45">
        <v>3</v>
      </c>
      <c r="B397" s="46" t="s">
        <v>147</v>
      </c>
      <c r="C397" s="55"/>
      <c r="D397" s="55"/>
      <c r="E397" s="55"/>
      <c r="F397" s="46"/>
    </row>
    <row r="398" spans="1:6" ht="15">
      <c r="A398" s="56" t="s">
        <v>150</v>
      </c>
      <c r="B398" s="57" t="s">
        <v>151</v>
      </c>
      <c r="C398" s="62" t="s">
        <v>568</v>
      </c>
      <c r="D398" s="62"/>
      <c r="E398" s="62" t="s">
        <v>568</v>
      </c>
      <c r="F398" s="57"/>
    </row>
    <row r="399" spans="1:6" ht="15">
      <c r="A399" s="60" t="s">
        <v>156</v>
      </c>
      <c r="B399" s="30" t="s">
        <v>165</v>
      </c>
      <c r="C399" s="62"/>
      <c r="D399" s="62" t="s">
        <v>569</v>
      </c>
      <c r="E399" s="62" t="s">
        <v>570</v>
      </c>
      <c r="F399" s="30"/>
    </row>
    <row r="400" spans="1:6" ht="15">
      <c r="A400" s="60" t="s">
        <v>571</v>
      </c>
      <c r="B400" s="30" t="s">
        <v>572</v>
      </c>
      <c r="C400" s="62"/>
      <c r="D400" s="62">
        <v>200</v>
      </c>
      <c r="E400" s="62">
        <v>310</v>
      </c>
      <c r="F400" s="30"/>
    </row>
    <row r="401" spans="1:6" ht="15">
      <c r="A401" s="60" t="s">
        <v>156</v>
      </c>
      <c r="B401" s="30" t="s">
        <v>166</v>
      </c>
      <c r="C401" s="62"/>
      <c r="D401" s="62"/>
      <c r="E401" s="62"/>
      <c r="F401" s="30"/>
    </row>
    <row r="402" spans="1:6" ht="15">
      <c r="A402" s="56" t="s">
        <v>150</v>
      </c>
      <c r="B402" s="57" t="s">
        <v>152</v>
      </c>
      <c r="C402" s="454">
        <v>0.5103</v>
      </c>
      <c r="D402" s="332"/>
      <c r="E402" s="454">
        <v>0.5103</v>
      </c>
      <c r="F402" s="57"/>
    </row>
    <row r="403" spans="1:6" ht="15">
      <c r="A403" s="60" t="s">
        <v>156</v>
      </c>
      <c r="B403" s="30" t="s">
        <v>165</v>
      </c>
      <c r="C403" s="62"/>
      <c r="D403" s="62"/>
      <c r="E403" s="62"/>
      <c r="F403" s="30"/>
    </row>
    <row r="404" spans="1:6" ht="15">
      <c r="A404" s="60" t="s">
        <v>156</v>
      </c>
      <c r="B404" s="30" t="s">
        <v>166</v>
      </c>
      <c r="C404" s="62"/>
      <c r="D404" s="62">
        <v>90</v>
      </c>
      <c r="E404" s="62">
        <v>90</v>
      </c>
      <c r="F404" s="30"/>
    </row>
    <row r="405" spans="1:6" ht="27.75">
      <c r="A405" s="45">
        <v>4</v>
      </c>
      <c r="B405" s="53" t="s">
        <v>154</v>
      </c>
      <c r="C405" s="55"/>
      <c r="D405" s="55"/>
      <c r="E405" s="55"/>
      <c r="F405" s="46"/>
    </row>
    <row r="406" spans="1:6" ht="42">
      <c r="A406" s="29" t="s">
        <v>150</v>
      </c>
      <c r="B406" s="50" t="s">
        <v>167</v>
      </c>
      <c r="C406" s="62" t="s">
        <v>414</v>
      </c>
      <c r="D406" s="62"/>
      <c r="E406" s="170" t="s">
        <v>415</v>
      </c>
      <c r="F406" s="30"/>
    </row>
    <row r="407" spans="1:6" ht="15">
      <c r="A407" s="29" t="s">
        <v>150</v>
      </c>
      <c r="B407" s="30" t="s">
        <v>168</v>
      </c>
      <c r="C407" s="62" t="s">
        <v>416</v>
      </c>
      <c r="D407" s="62"/>
      <c r="E407" s="62"/>
      <c r="F407" s="30"/>
    </row>
    <row r="408" spans="1:6" ht="27.75">
      <c r="A408" s="29" t="s">
        <v>150</v>
      </c>
      <c r="B408" s="30" t="s">
        <v>172</v>
      </c>
      <c r="C408" s="50" t="s">
        <v>417</v>
      </c>
      <c r="D408" s="62"/>
      <c r="E408" s="62" t="s">
        <v>417</v>
      </c>
      <c r="F408" s="30"/>
    </row>
    <row r="409" spans="1:6" ht="15">
      <c r="A409" s="29" t="s">
        <v>156</v>
      </c>
      <c r="B409" s="30" t="s">
        <v>163</v>
      </c>
      <c r="C409" s="31"/>
      <c r="D409" s="31"/>
      <c r="E409" s="31"/>
      <c r="F409" s="30"/>
    </row>
    <row r="410" spans="1:6" ht="15">
      <c r="A410" s="29" t="s">
        <v>156</v>
      </c>
      <c r="B410" s="30" t="s">
        <v>164</v>
      </c>
      <c r="C410" s="31"/>
      <c r="D410" s="31"/>
      <c r="E410" s="31"/>
      <c r="F410" s="30"/>
    </row>
    <row r="411" spans="1:6" ht="15">
      <c r="A411" s="45">
        <v>5</v>
      </c>
      <c r="B411" s="46" t="s">
        <v>155</v>
      </c>
      <c r="C411" s="55"/>
      <c r="D411" s="55"/>
      <c r="E411" s="55"/>
      <c r="F411" s="46"/>
    </row>
    <row r="412" spans="1:6" ht="42">
      <c r="A412" s="48" t="s">
        <v>150</v>
      </c>
      <c r="B412" s="50" t="s">
        <v>169</v>
      </c>
      <c r="C412" s="62"/>
      <c r="D412" s="62"/>
      <c r="E412" s="170" t="s">
        <v>418</v>
      </c>
      <c r="F412" s="30"/>
    </row>
    <row r="413" spans="1:6" ht="27.75">
      <c r="A413" s="48" t="s">
        <v>150</v>
      </c>
      <c r="B413" s="30" t="s">
        <v>157</v>
      </c>
      <c r="C413" s="30"/>
      <c r="D413" s="170" t="s">
        <v>419</v>
      </c>
      <c r="E413" s="170" t="s">
        <v>420</v>
      </c>
      <c r="F413" s="30"/>
    </row>
    <row r="414" spans="1:6" ht="42">
      <c r="A414" s="48" t="s">
        <v>150</v>
      </c>
      <c r="B414" s="30" t="s">
        <v>172</v>
      </c>
      <c r="C414" s="30"/>
      <c r="D414" s="30"/>
      <c r="E414" s="170" t="s">
        <v>421</v>
      </c>
      <c r="F414" s="30"/>
    </row>
    <row r="415" spans="1:6" ht="15">
      <c r="A415" s="45">
        <v>6</v>
      </c>
      <c r="B415" s="46" t="s">
        <v>158</v>
      </c>
      <c r="C415" s="46"/>
      <c r="D415" s="46"/>
      <c r="E415" s="46"/>
      <c r="F415" s="46"/>
    </row>
    <row r="416" spans="1:6" ht="15">
      <c r="A416" s="60"/>
      <c r="B416" s="555" t="s">
        <v>573</v>
      </c>
      <c r="C416" s="556"/>
      <c r="D416" s="556"/>
      <c r="E416" s="556"/>
      <c r="F416" s="557"/>
    </row>
    <row r="417" spans="1:6" ht="15">
      <c r="A417" s="455" t="s">
        <v>478</v>
      </c>
      <c r="B417" s="456" t="s">
        <v>422</v>
      </c>
      <c r="C417" s="457"/>
      <c r="D417" s="457"/>
      <c r="E417" s="457"/>
      <c r="F417" s="457"/>
    </row>
    <row r="418" spans="1:6" ht="15">
      <c r="A418" s="458">
        <v>1</v>
      </c>
      <c r="B418" s="459" t="s">
        <v>149</v>
      </c>
      <c r="C418" s="460"/>
      <c r="D418" s="460"/>
      <c r="E418" s="460"/>
      <c r="F418" s="459"/>
    </row>
    <row r="419" spans="1:6" ht="84">
      <c r="A419" s="461" t="s">
        <v>150</v>
      </c>
      <c r="B419" s="462" t="s">
        <v>202</v>
      </c>
      <c r="C419" s="8" t="s">
        <v>423</v>
      </c>
      <c r="D419" s="8"/>
      <c r="E419" s="8" t="s">
        <v>423</v>
      </c>
      <c r="F419" s="462"/>
    </row>
    <row r="420" spans="1:6" ht="69.75">
      <c r="A420" s="461" t="s">
        <v>150</v>
      </c>
      <c r="B420" s="8" t="s">
        <v>159</v>
      </c>
      <c r="C420" s="436"/>
      <c r="D420" s="436"/>
      <c r="E420" s="436" t="s">
        <v>424</v>
      </c>
      <c r="F420" s="462"/>
    </row>
    <row r="421" spans="1:6" ht="42">
      <c r="A421" s="461" t="s">
        <v>150</v>
      </c>
      <c r="B421" s="8" t="s">
        <v>160</v>
      </c>
      <c r="C421" s="436"/>
      <c r="D421" s="436"/>
      <c r="E421" s="436"/>
      <c r="F421" s="462"/>
    </row>
    <row r="422" spans="1:6" ht="42">
      <c r="A422" s="461" t="s">
        <v>150</v>
      </c>
      <c r="B422" s="8" t="s">
        <v>161</v>
      </c>
      <c r="C422" s="436"/>
      <c r="D422" s="436"/>
      <c r="E422" s="436"/>
      <c r="F422" s="462"/>
    </row>
    <row r="423" spans="1:6" ht="42">
      <c r="A423" s="463">
        <v>2</v>
      </c>
      <c r="B423" s="448" t="s">
        <v>170</v>
      </c>
      <c r="C423" s="523" t="s">
        <v>171</v>
      </c>
      <c r="D423" s="523"/>
      <c r="E423" s="524"/>
      <c r="F423" s="464"/>
    </row>
    <row r="424" spans="1:6" ht="15">
      <c r="A424" s="458">
        <v>3</v>
      </c>
      <c r="B424" s="459" t="s">
        <v>147</v>
      </c>
      <c r="C424" s="465"/>
      <c r="D424" s="465"/>
      <c r="E424" s="465"/>
      <c r="F424" s="459"/>
    </row>
    <row r="425" spans="1:6" ht="15">
      <c r="A425" s="466" t="s">
        <v>150</v>
      </c>
      <c r="B425" s="467" t="s">
        <v>151</v>
      </c>
      <c r="C425" s="468"/>
      <c r="D425" s="468"/>
      <c r="E425" s="468"/>
      <c r="F425" s="467"/>
    </row>
    <row r="426" spans="1:6" ht="15">
      <c r="A426" s="469" t="s">
        <v>156</v>
      </c>
      <c r="B426" s="470" t="s">
        <v>165</v>
      </c>
      <c r="C426" s="471"/>
      <c r="D426" s="471"/>
      <c r="E426" s="6"/>
      <c r="F426" s="470"/>
    </row>
    <row r="427" spans="1:6" ht="15">
      <c r="A427" s="469" t="s">
        <v>156</v>
      </c>
      <c r="B427" s="470" t="s">
        <v>166</v>
      </c>
      <c r="C427" s="471"/>
      <c r="D427" s="471"/>
      <c r="E427" s="6"/>
      <c r="F427" s="470"/>
    </row>
    <row r="428" spans="1:6" ht="15">
      <c r="A428" s="466" t="s">
        <v>150</v>
      </c>
      <c r="B428" s="467" t="s">
        <v>152</v>
      </c>
      <c r="C428" s="468"/>
      <c r="D428" s="468"/>
      <c r="E428" s="468"/>
      <c r="F428" s="467"/>
    </row>
    <row r="429" spans="1:6" ht="15">
      <c r="A429" s="469" t="s">
        <v>156</v>
      </c>
      <c r="B429" s="470" t="s">
        <v>165</v>
      </c>
      <c r="C429" s="471"/>
      <c r="D429" s="471"/>
      <c r="E429" s="537" t="s">
        <v>574</v>
      </c>
      <c r="F429" s="470"/>
    </row>
    <row r="430" spans="1:6" ht="15">
      <c r="A430" s="469" t="s">
        <v>156</v>
      </c>
      <c r="B430" s="470" t="s">
        <v>166</v>
      </c>
      <c r="C430" s="471"/>
      <c r="D430" s="471"/>
      <c r="E430" s="538"/>
      <c r="F430" s="470"/>
    </row>
    <row r="431" spans="1:6" ht="27.75">
      <c r="A431" s="458">
        <v>4</v>
      </c>
      <c r="B431" s="448" t="s">
        <v>154</v>
      </c>
      <c r="C431" s="465"/>
      <c r="D431" s="465"/>
      <c r="E431" s="465"/>
      <c r="F431" s="459"/>
    </row>
    <row r="432" spans="1:6" ht="27.75">
      <c r="A432" s="472" t="s">
        <v>150</v>
      </c>
      <c r="B432" s="8" t="s">
        <v>167</v>
      </c>
      <c r="C432" s="471"/>
      <c r="D432" s="471"/>
      <c r="E432" s="469" t="s">
        <v>269</v>
      </c>
      <c r="F432" s="470"/>
    </row>
    <row r="433" spans="1:6" ht="15">
      <c r="A433" s="472" t="s">
        <v>150</v>
      </c>
      <c r="B433" s="470" t="s">
        <v>168</v>
      </c>
      <c r="C433" s="471"/>
      <c r="D433" s="471"/>
      <c r="E433" s="469"/>
      <c r="F433" s="470"/>
    </row>
    <row r="434" spans="1:6" ht="15">
      <c r="A434" s="472" t="s">
        <v>150</v>
      </c>
      <c r="B434" s="470" t="s">
        <v>172</v>
      </c>
      <c r="C434" s="471"/>
      <c r="D434" s="471"/>
      <c r="E434" s="469"/>
      <c r="F434" s="470"/>
    </row>
    <row r="435" spans="1:6" ht="15">
      <c r="A435" s="472" t="s">
        <v>156</v>
      </c>
      <c r="B435" s="470" t="s">
        <v>163</v>
      </c>
      <c r="C435" s="473"/>
      <c r="D435" s="473"/>
      <c r="E435" s="474">
        <v>0.3</v>
      </c>
      <c r="F435" s="470"/>
    </row>
    <row r="436" spans="1:6" ht="15">
      <c r="A436" s="472" t="s">
        <v>156</v>
      </c>
      <c r="B436" s="470" t="s">
        <v>164</v>
      </c>
      <c r="C436" s="473"/>
      <c r="D436" s="473"/>
      <c r="E436" s="474">
        <v>0.2</v>
      </c>
      <c r="F436" s="470"/>
    </row>
    <row r="437" spans="1:6" ht="15">
      <c r="A437" s="458">
        <v>5</v>
      </c>
      <c r="B437" s="459" t="s">
        <v>155</v>
      </c>
      <c r="C437" s="465"/>
      <c r="D437" s="465"/>
      <c r="E437" s="458"/>
      <c r="F437" s="459"/>
    </row>
    <row r="438" spans="1:6" ht="27.75">
      <c r="A438" s="461" t="s">
        <v>150</v>
      </c>
      <c r="B438" s="8" t="s">
        <v>169</v>
      </c>
      <c r="C438" s="471"/>
      <c r="D438" s="471"/>
      <c r="E438" s="469" t="s">
        <v>425</v>
      </c>
      <c r="F438" s="470"/>
    </row>
    <row r="439" spans="1:6" ht="15">
      <c r="A439" s="461" t="s">
        <v>150</v>
      </c>
      <c r="B439" s="470" t="s">
        <v>157</v>
      </c>
      <c r="C439" s="470"/>
      <c r="D439" s="470"/>
      <c r="E439" s="469" t="s">
        <v>234</v>
      </c>
      <c r="F439" s="470"/>
    </row>
    <row r="440" spans="1:6" ht="15">
      <c r="A440" s="461" t="s">
        <v>150</v>
      </c>
      <c r="B440" s="470" t="s">
        <v>172</v>
      </c>
      <c r="C440" s="470"/>
      <c r="D440" s="470"/>
      <c r="E440" s="474">
        <v>0.5</v>
      </c>
      <c r="F440" s="470"/>
    </row>
    <row r="441" spans="1:6" ht="15">
      <c r="A441" s="43" t="s">
        <v>479</v>
      </c>
      <c r="B441" s="44" t="s">
        <v>426</v>
      </c>
      <c r="C441" s="44"/>
      <c r="D441" s="44"/>
      <c r="E441" s="44"/>
      <c r="F441" s="44"/>
    </row>
    <row r="442" spans="1:6" ht="15">
      <c r="A442" s="45">
        <v>1</v>
      </c>
      <c r="B442" s="46" t="s">
        <v>149</v>
      </c>
      <c r="C442" s="46"/>
      <c r="D442" s="46"/>
      <c r="E442" s="46"/>
      <c r="F442" s="46"/>
    </row>
    <row r="443" spans="1:6" ht="111.75">
      <c r="A443" s="48" t="s">
        <v>150</v>
      </c>
      <c r="B443" s="49" t="s">
        <v>202</v>
      </c>
      <c r="C443" s="50" t="s">
        <v>575</v>
      </c>
      <c r="D443" s="50">
        <v>0</v>
      </c>
      <c r="E443" s="50" t="s">
        <v>576</v>
      </c>
      <c r="F443" s="49"/>
    </row>
    <row r="444" spans="1:6" ht="84">
      <c r="A444" s="48" t="s">
        <v>150</v>
      </c>
      <c r="B444" s="50" t="s">
        <v>159</v>
      </c>
      <c r="C444" s="50" t="s">
        <v>577</v>
      </c>
      <c r="D444" s="50">
        <v>0</v>
      </c>
      <c r="E444" s="50" t="s">
        <v>428</v>
      </c>
      <c r="F444" s="49"/>
    </row>
    <row r="445" spans="1:6" ht="42">
      <c r="A445" s="48" t="s">
        <v>150</v>
      </c>
      <c r="B445" s="50" t="s">
        <v>160</v>
      </c>
      <c r="C445" s="50" t="s">
        <v>429</v>
      </c>
      <c r="D445" s="50"/>
      <c r="E445" s="50" t="s">
        <v>429</v>
      </c>
      <c r="F445" s="49"/>
    </row>
    <row r="446" spans="1:6" ht="42">
      <c r="A446" s="48" t="s">
        <v>150</v>
      </c>
      <c r="B446" s="50" t="s">
        <v>161</v>
      </c>
      <c r="C446" s="50" t="s">
        <v>430</v>
      </c>
      <c r="D446" s="50"/>
      <c r="E446" s="50" t="s">
        <v>430</v>
      </c>
      <c r="F446" s="49"/>
    </row>
    <row r="447" spans="1:6" ht="42">
      <c r="A447" s="52">
        <v>2</v>
      </c>
      <c r="B447" s="53" t="s">
        <v>170</v>
      </c>
      <c r="C447" s="561" t="s">
        <v>171</v>
      </c>
      <c r="D447" s="561"/>
      <c r="E447" s="561"/>
      <c r="F447" s="54"/>
    </row>
    <row r="448" spans="1:6" ht="15">
      <c r="A448" s="45">
        <v>3</v>
      </c>
      <c r="B448" s="46" t="s">
        <v>147</v>
      </c>
      <c r="C448" s="55"/>
      <c r="D448" s="55"/>
      <c r="E448" s="55"/>
      <c r="F448" s="46"/>
    </row>
    <row r="449" spans="1:6" ht="15">
      <c r="A449" s="56" t="s">
        <v>150</v>
      </c>
      <c r="B449" s="57" t="s">
        <v>151</v>
      </c>
      <c r="C449" s="475">
        <v>4957</v>
      </c>
      <c r="D449" s="332">
        <f>500+33</f>
        <v>533</v>
      </c>
      <c r="E449" s="475">
        <f aca="true" t="shared" si="0" ref="E449:E454">+C449+D449</f>
        <v>5490</v>
      </c>
      <c r="F449" s="57"/>
    </row>
    <row r="450" spans="1:6" ht="15">
      <c r="A450" s="60" t="s">
        <v>156</v>
      </c>
      <c r="B450" s="30" t="s">
        <v>165</v>
      </c>
      <c r="C450" s="62">
        <v>4811</v>
      </c>
      <c r="D450" s="62">
        <v>500</v>
      </c>
      <c r="E450" s="475">
        <f t="shared" si="0"/>
        <v>5311</v>
      </c>
      <c r="F450" s="30"/>
    </row>
    <row r="451" spans="1:6" ht="15">
      <c r="A451" s="60" t="s">
        <v>156</v>
      </c>
      <c r="B451" s="30" t="s">
        <v>166</v>
      </c>
      <c r="C451" s="62">
        <v>146</v>
      </c>
      <c r="D451" s="62">
        <v>33</v>
      </c>
      <c r="E451" s="475">
        <f t="shared" si="0"/>
        <v>179</v>
      </c>
      <c r="F451" s="30"/>
    </row>
    <row r="452" spans="1:6" ht="15">
      <c r="A452" s="56" t="s">
        <v>150</v>
      </c>
      <c r="B452" s="57" t="s">
        <v>152</v>
      </c>
      <c r="C452" s="332">
        <v>68</v>
      </c>
      <c r="D452" s="332">
        <v>8</v>
      </c>
      <c r="E452" s="475">
        <f t="shared" si="0"/>
        <v>76</v>
      </c>
      <c r="F452" s="57"/>
    </row>
    <row r="453" spans="1:6" ht="15">
      <c r="A453" s="60" t="s">
        <v>156</v>
      </c>
      <c r="B453" s="30" t="s">
        <v>165</v>
      </c>
      <c r="C453" s="62">
        <v>74</v>
      </c>
      <c r="D453" s="62">
        <v>8</v>
      </c>
      <c r="E453" s="475">
        <f t="shared" si="0"/>
        <v>82</v>
      </c>
      <c r="F453" s="30"/>
    </row>
    <row r="454" spans="1:6" ht="15">
      <c r="A454" s="60" t="s">
        <v>156</v>
      </c>
      <c r="B454" s="30" t="s">
        <v>166</v>
      </c>
      <c r="C454" s="62">
        <v>19</v>
      </c>
      <c r="D454" s="62">
        <v>4</v>
      </c>
      <c r="E454" s="475">
        <f t="shared" si="0"/>
        <v>23</v>
      </c>
      <c r="F454" s="30"/>
    </row>
    <row r="455" spans="1:6" ht="27.75">
      <c r="A455" s="45">
        <v>4</v>
      </c>
      <c r="B455" s="53" t="s">
        <v>154</v>
      </c>
      <c r="C455" s="55"/>
      <c r="D455" s="55"/>
      <c r="E455" s="55"/>
      <c r="F455" s="46"/>
    </row>
    <row r="456" spans="1:6" ht="27.75">
      <c r="A456" s="29" t="s">
        <v>150</v>
      </c>
      <c r="B456" s="50" t="s">
        <v>167</v>
      </c>
      <c r="C456" s="62" t="s">
        <v>186</v>
      </c>
      <c r="D456" s="62"/>
      <c r="E456" s="62" t="s">
        <v>186</v>
      </c>
      <c r="F456" s="30"/>
    </row>
    <row r="457" spans="1:6" ht="15">
      <c r="A457" s="29" t="s">
        <v>150</v>
      </c>
      <c r="B457" s="30" t="s">
        <v>168</v>
      </c>
      <c r="C457" s="62" t="s">
        <v>431</v>
      </c>
      <c r="D457" s="62" t="s">
        <v>432</v>
      </c>
      <c r="E457" s="62" t="s">
        <v>431</v>
      </c>
      <c r="F457" s="30"/>
    </row>
    <row r="458" spans="1:6" ht="15">
      <c r="A458" s="29" t="s">
        <v>150</v>
      </c>
      <c r="B458" s="30" t="s">
        <v>172</v>
      </c>
      <c r="C458" s="62"/>
      <c r="D458" s="62"/>
      <c r="E458" s="62"/>
      <c r="F458" s="30"/>
    </row>
    <row r="459" spans="1:6" ht="15">
      <c r="A459" s="29" t="s">
        <v>156</v>
      </c>
      <c r="B459" s="30" t="s">
        <v>163</v>
      </c>
      <c r="C459" s="31">
        <v>0.65</v>
      </c>
      <c r="D459" s="31">
        <v>0.02</v>
      </c>
      <c r="E459" s="31">
        <v>0.67</v>
      </c>
      <c r="F459" s="30"/>
    </row>
    <row r="460" spans="1:6" ht="15">
      <c r="A460" s="29" t="s">
        <v>156</v>
      </c>
      <c r="B460" s="30" t="s">
        <v>164</v>
      </c>
      <c r="C460" s="31" t="s">
        <v>433</v>
      </c>
      <c r="D460" s="31" t="s">
        <v>434</v>
      </c>
      <c r="E460" s="31" t="s">
        <v>435</v>
      </c>
      <c r="F460" s="30"/>
    </row>
    <row r="461" spans="1:6" ht="15">
      <c r="A461" s="45">
        <v>5</v>
      </c>
      <c r="B461" s="46" t="s">
        <v>155</v>
      </c>
      <c r="C461" s="55"/>
      <c r="D461" s="55"/>
      <c r="E461" s="55"/>
      <c r="F461" s="46"/>
    </row>
    <row r="462" spans="1:6" ht="27.75">
      <c r="A462" s="48" t="s">
        <v>150</v>
      </c>
      <c r="B462" s="50" t="s">
        <v>169</v>
      </c>
      <c r="C462" s="62" t="s">
        <v>436</v>
      </c>
      <c r="D462" s="62" t="s">
        <v>437</v>
      </c>
      <c r="E462" s="62" t="s">
        <v>437</v>
      </c>
      <c r="F462" s="30"/>
    </row>
    <row r="463" spans="1:6" ht="15">
      <c r="A463" s="48" t="s">
        <v>150</v>
      </c>
      <c r="B463" s="30" t="s">
        <v>157</v>
      </c>
      <c r="C463" s="62" t="s">
        <v>244</v>
      </c>
      <c r="D463" s="30"/>
      <c r="E463" s="62" t="s">
        <v>244</v>
      </c>
      <c r="F463" s="30"/>
    </row>
    <row r="464" spans="1:6" ht="15">
      <c r="A464" s="48" t="s">
        <v>150</v>
      </c>
      <c r="B464" s="30" t="s">
        <v>172</v>
      </c>
      <c r="C464" s="62" t="s">
        <v>438</v>
      </c>
      <c r="D464" s="62" t="s">
        <v>438</v>
      </c>
      <c r="E464" s="62" t="s">
        <v>438</v>
      </c>
      <c r="F464" s="30"/>
    </row>
    <row r="465" spans="1:6" ht="15">
      <c r="A465" s="455" t="s">
        <v>480</v>
      </c>
      <c r="B465" s="457" t="s">
        <v>439</v>
      </c>
      <c r="C465" s="457"/>
      <c r="D465" s="457"/>
      <c r="E465" s="457"/>
      <c r="F465" s="457"/>
    </row>
    <row r="466" spans="1:6" ht="15">
      <c r="A466" s="458">
        <v>1</v>
      </c>
      <c r="B466" s="459" t="s">
        <v>149</v>
      </c>
      <c r="C466" s="460"/>
      <c r="D466" s="460"/>
      <c r="E466" s="460"/>
      <c r="F466" s="459"/>
    </row>
    <row r="467" spans="1:6" ht="111.75">
      <c r="A467" s="461" t="s">
        <v>150</v>
      </c>
      <c r="B467" s="462" t="s">
        <v>202</v>
      </c>
      <c r="C467" s="7" t="s">
        <v>440</v>
      </c>
      <c r="D467" s="476" t="s">
        <v>441</v>
      </c>
      <c r="E467" s="8" t="s">
        <v>440</v>
      </c>
      <c r="F467" s="462"/>
    </row>
    <row r="468" spans="1:6" ht="69.75">
      <c r="A468" s="461" t="s">
        <v>150</v>
      </c>
      <c r="B468" s="8" t="s">
        <v>159</v>
      </c>
      <c r="C468" s="436" t="s">
        <v>442</v>
      </c>
      <c r="D468" s="476" t="s">
        <v>441</v>
      </c>
      <c r="E468" s="436" t="s">
        <v>442</v>
      </c>
      <c r="F468" s="462"/>
    </row>
    <row r="469" spans="1:6" ht="42">
      <c r="A469" s="461" t="s">
        <v>150</v>
      </c>
      <c r="B469" s="8" t="s">
        <v>160</v>
      </c>
      <c r="C469" s="436" t="s">
        <v>441</v>
      </c>
      <c r="D469" s="476" t="s">
        <v>441</v>
      </c>
      <c r="E469" s="436" t="s">
        <v>441</v>
      </c>
      <c r="F469" s="462"/>
    </row>
    <row r="470" spans="1:6" ht="42">
      <c r="A470" s="461" t="s">
        <v>150</v>
      </c>
      <c r="B470" s="8" t="s">
        <v>161</v>
      </c>
      <c r="C470" s="436" t="s">
        <v>441</v>
      </c>
      <c r="D470" s="476" t="s">
        <v>441</v>
      </c>
      <c r="E470" s="436" t="s">
        <v>441</v>
      </c>
      <c r="F470" s="462"/>
    </row>
    <row r="471" spans="1:6" ht="42">
      <c r="A471" s="463">
        <v>2</v>
      </c>
      <c r="B471" s="448" t="s">
        <v>170</v>
      </c>
      <c r="C471" s="523" t="s">
        <v>171</v>
      </c>
      <c r="D471" s="523"/>
      <c r="E471" s="524"/>
      <c r="F471" s="464"/>
    </row>
    <row r="472" spans="1:6" ht="15">
      <c r="A472" s="458">
        <v>3</v>
      </c>
      <c r="B472" s="459" t="s">
        <v>147</v>
      </c>
      <c r="C472" s="465"/>
      <c r="D472" s="465"/>
      <c r="E472" s="465"/>
      <c r="F472" s="459"/>
    </row>
    <row r="473" spans="1:6" ht="15">
      <c r="A473" s="466" t="s">
        <v>150</v>
      </c>
      <c r="B473" s="467" t="s">
        <v>151</v>
      </c>
      <c r="C473" s="477">
        <f>C474+C475</f>
        <v>480</v>
      </c>
      <c r="D473" s="477">
        <f>D474+D475</f>
        <v>143.4</v>
      </c>
      <c r="E473" s="477">
        <f>E474+E475</f>
        <v>623.4</v>
      </c>
      <c r="F473" s="467"/>
    </row>
    <row r="474" spans="1:6" ht="15">
      <c r="A474" s="469" t="s">
        <v>156</v>
      </c>
      <c r="B474" s="470" t="s">
        <v>165</v>
      </c>
      <c r="C474" s="478">
        <v>405</v>
      </c>
      <c r="D474" s="471">
        <v>0</v>
      </c>
      <c r="E474" s="478">
        <f>C474+D474</f>
        <v>405</v>
      </c>
      <c r="F474" s="470"/>
    </row>
    <row r="475" spans="1:6" ht="15">
      <c r="A475" s="469" t="s">
        <v>156</v>
      </c>
      <c r="B475" s="470" t="s">
        <v>166</v>
      </c>
      <c r="C475" s="478">
        <v>75</v>
      </c>
      <c r="D475" s="471">
        <v>143.4</v>
      </c>
      <c r="E475" s="478">
        <f>C475+D475</f>
        <v>218.4</v>
      </c>
      <c r="F475" s="470"/>
    </row>
    <row r="476" spans="1:6" ht="15">
      <c r="A476" s="466" t="s">
        <v>150</v>
      </c>
      <c r="B476" s="467" t="s">
        <v>152</v>
      </c>
      <c r="C476" s="477">
        <f>C473*100/1196</f>
        <v>40.13377926421405</v>
      </c>
      <c r="D476" s="477">
        <f>D473*100/1196</f>
        <v>11.989966555183946</v>
      </c>
      <c r="E476" s="477">
        <f>E473*100/1196</f>
        <v>52.123745819397996</v>
      </c>
      <c r="F476" s="467"/>
    </row>
    <row r="477" spans="1:6" ht="15">
      <c r="A477" s="469" t="s">
        <v>156</v>
      </c>
      <c r="B477" s="470" t="s">
        <v>165</v>
      </c>
      <c r="C477" s="478">
        <f>C474*100/405</f>
        <v>100</v>
      </c>
      <c r="D477" s="478">
        <f>D474*100/405</f>
        <v>0</v>
      </c>
      <c r="E477" s="478">
        <f>E474*100/405</f>
        <v>100</v>
      </c>
      <c r="F477" s="470"/>
    </row>
    <row r="478" spans="1:6" ht="15">
      <c r="A478" s="469" t="s">
        <v>156</v>
      </c>
      <c r="B478" s="470" t="s">
        <v>166</v>
      </c>
      <c r="C478" s="478">
        <f>C475*100/791</f>
        <v>9.481668773704172</v>
      </c>
      <c r="D478" s="478">
        <f>D475*100/791</f>
        <v>18.128950695322377</v>
      </c>
      <c r="E478" s="478">
        <f>E475*100/791</f>
        <v>27.61061946902655</v>
      </c>
      <c r="F478" s="470"/>
    </row>
    <row r="479" spans="1:6" ht="27.75">
      <c r="A479" s="458">
        <v>4</v>
      </c>
      <c r="B479" s="448" t="s">
        <v>154</v>
      </c>
      <c r="C479" s="465"/>
      <c r="D479" s="465"/>
      <c r="E479" s="465"/>
      <c r="F479" s="459"/>
    </row>
    <row r="480" spans="1:6" ht="27.75">
      <c r="A480" s="472" t="s">
        <v>150</v>
      </c>
      <c r="B480" s="8" t="s">
        <v>167</v>
      </c>
      <c r="C480" s="471" t="s">
        <v>443</v>
      </c>
      <c r="D480" s="471" t="s">
        <v>185</v>
      </c>
      <c r="E480" s="471" t="s">
        <v>363</v>
      </c>
      <c r="F480" s="470"/>
    </row>
    <row r="481" spans="1:6" ht="15">
      <c r="A481" s="472" t="s">
        <v>150</v>
      </c>
      <c r="B481" s="470" t="s">
        <v>168</v>
      </c>
      <c r="C481" s="471" t="s">
        <v>444</v>
      </c>
      <c r="D481" s="471" t="s">
        <v>445</v>
      </c>
      <c r="E481" s="471" t="s">
        <v>446</v>
      </c>
      <c r="F481" s="470"/>
    </row>
    <row r="482" spans="1:6" ht="15">
      <c r="A482" s="472" t="s">
        <v>150</v>
      </c>
      <c r="B482" s="470" t="s">
        <v>172</v>
      </c>
      <c r="C482" s="473">
        <v>0.3</v>
      </c>
      <c r="D482" s="473">
        <v>0</v>
      </c>
      <c r="E482" s="473">
        <v>0.3</v>
      </c>
      <c r="F482" s="470"/>
    </row>
    <row r="483" spans="1:6" ht="15">
      <c r="A483" s="472" t="s">
        <v>156</v>
      </c>
      <c r="B483" s="470" t="s">
        <v>163</v>
      </c>
      <c r="C483" s="473">
        <v>0.7</v>
      </c>
      <c r="D483" s="473">
        <v>0</v>
      </c>
      <c r="E483" s="473">
        <v>0.7</v>
      </c>
      <c r="F483" s="470"/>
    </row>
    <row r="484" spans="1:6" ht="15">
      <c r="A484" s="472" t="s">
        <v>156</v>
      </c>
      <c r="B484" s="470" t="s">
        <v>164</v>
      </c>
      <c r="C484" s="473">
        <v>0.35</v>
      </c>
      <c r="D484" s="473">
        <v>0</v>
      </c>
      <c r="E484" s="473">
        <v>0.35</v>
      </c>
      <c r="F484" s="470"/>
    </row>
    <row r="485" spans="1:6" ht="15">
      <c r="A485" s="458">
        <v>5</v>
      </c>
      <c r="B485" s="459" t="s">
        <v>155</v>
      </c>
      <c r="C485" s="525" t="s">
        <v>447</v>
      </c>
      <c r="D485" s="526"/>
      <c r="E485" s="526"/>
      <c r="F485" s="527"/>
    </row>
    <row r="486" spans="1:6" ht="27.75">
      <c r="A486" s="461" t="s">
        <v>150</v>
      </c>
      <c r="B486" s="8" t="s">
        <v>169</v>
      </c>
      <c r="C486" s="479">
        <v>5</v>
      </c>
      <c r="D486" s="479">
        <v>0</v>
      </c>
      <c r="E486" s="479">
        <v>5</v>
      </c>
      <c r="F486" s="6" t="s">
        <v>448</v>
      </c>
    </row>
    <row r="487" spans="1:6" ht="15">
      <c r="A487" s="461" t="s">
        <v>150</v>
      </c>
      <c r="B487" s="470" t="s">
        <v>157</v>
      </c>
      <c r="C487" s="470">
        <v>5</v>
      </c>
      <c r="D487" s="470">
        <v>0</v>
      </c>
      <c r="E487" s="470">
        <v>5</v>
      </c>
      <c r="F487" s="6" t="s">
        <v>448</v>
      </c>
    </row>
    <row r="488" spans="1:6" ht="15">
      <c r="A488" s="461" t="s">
        <v>150</v>
      </c>
      <c r="B488" s="470" t="s">
        <v>172</v>
      </c>
      <c r="C488" s="470">
        <v>100</v>
      </c>
      <c r="D488" s="470">
        <v>0</v>
      </c>
      <c r="E488" s="470">
        <v>100</v>
      </c>
      <c r="F488" s="6" t="s">
        <v>448</v>
      </c>
    </row>
    <row r="489" spans="1:6" ht="15">
      <c r="A489" s="43" t="s">
        <v>481</v>
      </c>
      <c r="B489" s="44" t="s">
        <v>449</v>
      </c>
      <c r="C489" s="44"/>
      <c r="D489" s="44"/>
      <c r="E489" s="44"/>
      <c r="F489" s="44"/>
    </row>
    <row r="490" spans="1:6" ht="15">
      <c r="A490" s="45">
        <v>1</v>
      </c>
      <c r="B490" s="46" t="s">
        <v>149</v>
      </c>
      <c r="C490" s="47"/>
      <c r="D490" s="47"/>
      <c r="E490" s="47"/>
      <c r="F490" s="46"/>
    </row>
    <row r="491" spans="1:6" ht="84">
      <c r="A491" s="48" t="s">
        <v>150</v>
      </c>
      <c r="B491" s="49" t="s">
        <v>202</v>
      </c>
      <c r="C491" s="50" t="s">
        <v>450</v>
      </c>
      <c r="D491" s="50"/>
      <c r="E491" s="50" t="s">
        <v>450</v>
      </c>
      <c r="F491" s="49"/>
    </row>
    <row r="492" spans="1:6" ht="55.5">
      <c r="A492" s="48" t="s">
        <v>150</v>
      </c>
      <c r="B492" s="50" t="s">
        <v>159</v>
      </c>
      <c r="C492" s="51" t="s">
        <v>451</v>
      </c>
      <c r="D492" s="51" t="s">
        <v>578</v>
      </c>
      <c r="E492" s="51" t="s">
        <v>451</v>
      </c>
      <c r="F492" s="49"/>
    </row>
    <row r="493" spans="1:6" ht="42">
      <c r="A493" s="48" t="s">
        <v>150</v>
      </c>
      <c r="B493" s="50" t="s">
        <v>160</v>
      </c>
      <c r="C493" s="51" t="s">
        <v>452</v>
      </c>
      <c r="D493" s="51" t="s">
        <v>579</v>
      </c>
      <c r="E493" s="51" t="s">
        <v>452</v>
      </c>
      <c r="F493" s="49"/>
    </row>
    <row r="494" spans="1:6" ht="42">
      <c r="A494" s="52">
        <v>2</v>
      </c>
      <c r="B494" s="53" t="s">
        <v>170</v>
      </c>
      <c r="C494" s="528"/>
      <c r="D494" s="528"/>
      <c r="E494" s="529"/>
      <c r="F494" s="54"/>
    </row>
    <row r="495" spans="1:6" ht="15">
      <c r="A495" s="45">
        <v>3</v>
      </c>
      <c r="B495" s="46" t="s">
        <v>147</v>
      </c>
      <c r="C495" s="55"/>
      <c r="D495" s="55"/>
      <c r="E495" s="55"/>
      <c r="F495" s="46"/>
    </row>
    <row r="496" spans="1:6" ht="15">
      <c r="A496" s="56" t="s">
        <v>150</v>
      </c>
      <c r="B496" s="57" t="s">
        <v>151</v>
      </c>
      <c r="C496" s="55" t="s">
        <v>453</v>
      </c>
      <c r="D496" s="55"/>
      <c r="E496" s="55" t="s">
        <v>580</v>
      </c>
      <c r="F496" s="57"/>
    </row>
    <row r="497" spans="1:6" ht="15">
      <c r="A497" s="60" t="s">
        <v>156</v>
      </c>
      <c r="B497" s="30" t="s">
        <v>165</v>
      </c>
      <c r="C497" s="62" t="s">
        <v>454</v>
      </c>
      <c r="D497" s="62">
        <v>378.365</v>
      </c>
      <c r="E497" s="62" t="s">
        <v>581</v>
      </c>
      <c r="F497" s="480"/>
    </row>
    <row r="498" spans="1:6" ht="15">
      <c r="A498" s="60" t="s">
        <v>156</v>
      </c>
      <c r="B498" s="30" t="s">
        <v>166</v>
      </c>
      <c r="C498" s="62" t="s">
        <v>455</v>
      </c>
      <c r="D498" s="62">
        <v>30</v>
      </c>
      <c r="E498" s="62" t="s">
        <v>582</v>
      </c>
      <c r="F498" s="480"/>
    </row>
    <row r="499" spans="1:6" ht="15">
      <c r="A499" s="56" t="s">
        <v>150</v>
      </c>
      <c r="B499" s="57" t="s">
        <v>152</v>
      </c>
      <c r="C499" s="481">
        <v>0.41</v>
      </c>
      <c r="D499" s="481">
        <v>0.1</v>
      </c>
      <c r="E499" s="481">
        <v>0.51</v>
      </c>
      <c r="F499" s="482"/>
    </row>
    <row r="500" spans="1:6" ht="15">
      <c r="A500" s="60" t="s">
        <v>156</v>
      </c>
      <c r="B500" s="30" t="s">
        <v>165</v>
      </c>
      <c r="C500" s="31">
        <v>0.49</v>
      </c>
      <c r="D500" s="444">
        <v>0.116</v>
      </c>
      <c r="E500" s="483">
        <v>0.606</v>
      </c>
      <c r="F500" s="480"/>
    </row>
    <row r="501" spans="1:6" ht="15">
      <c r="A501" s="60" t="s">
        <v>156</v>
      </c>
      <c r="B501" s="30" t="s">
        <v>166</v>
      </c>
      <c r="C501" s="31">
        <v>0.09</v>
      </c>
      <c r="D501" s="31">
        <v>0.04</v>
      </c>
      <c r="E501" s="31">
        <v>0.13</v>
      </c>
      <c r="F501" s="480"/>
    </row>
    <row r="502" spans="1:6" ht="27.75">
      <c r="A502" s="45">
        <v>4</v>
      </c>
      <c r="B502" s="53" t="s">
        <v>154</v>
      </c>
      <c r="C502" s="55"/>
      <c r="D502" s="55"/>
      <c r="E502" s="55"/>
      <c r="F502" s="46"/>
    </row>
    <row r="503" spans="1:6" ht="27.75">
      <c r="A503" s="29" t="s">
        <v>150</v>
      </c>
      <c r="B503" s="50" t="s">
        <v>167</v>
      </c>
      <c r="C503" s="62" t="s">
        <v>456</v>
      </c>
      <c r="D503" s="62"/>
      <c r="E503" s="62" t="s">
        <v>456</v>
      </c>
      <c r="F503" s="30"/>
    </row>
    <row r="504" spans="1:6" ht="15">
      <c r="A504" s="29" t="s">
        <v>150</v>
      </c>
      <c r="B504" s="30" t="s">
        <v>168</v>
      </c>
      <c r="C504" s="484" t="s">
        <v>583</v>
      </c>
      <c r="D504" s="484"/>
      <c r="E504" s="484" t="s">
        <v>583</v>
      </c>
      <c r="F504" s="30"/>
    </row>
    <row r="505" spans="1:6" ht="15">
      <c r="A505" s="29" t="s">
        <v>150</v>
      </c>
      <c r="B505" s="30" t="s">
        <v>172</v>
      </c>
      <c r="C505" s="31">
        <v>0.3</v>
      </c>
      <c r="D505" s="62"/>
      <c r="E505" s="31">
        <v>0.3</v>
      </c>
      <c r="F505" s="30"/>
    </row>
    <row r="506" spans="1:6" ht="28.5">
      <c r="A506" s="29" t="s">
        <v>156</v>
      </c>
      <c r="B506" s="30" t="s">
        <v>163</v>
      </c>
      <c r="C506" s="485" t="s">
        <v>584</v>
      </c>
      <c r="D506" s="485" t="s">
        <v>585</v>
      </c>
      <c r="E506" s="485"/>
      <c r="F506" s="30"/>
    </row>
    <row r="507" spans="1:6" ht="15">
      <c r="A507" s="29" t="s">
        <v>156</v>
      </c>
      <c r="B507" s="30" t="s">
        <v>164</v>
      </c>
      <c r="C507" s="31"/>
      <c r="D507" s="31"/>
      <c r="E507" s="31"/>
      <c r="F507" s="30"/>
    </row>
    <row r="508" spans="1:6" ht="15">
      <c r="A508" s="45">
        <v>5</v>
      </c>
      <c r="B508" s="46" t="s">
        <v>155</v>
      </c>
      <c r="C508" s="55"/>
      <c r="D508" s="55"/>
      <c r="E508" s="55"/>
      <c r="F508" s="46"/>
    </row>
    <row r="509" spans="1:6" ht="28.5">
      <c r="A509" s="48" t="s">
        <v>150</v>
      </c>
      <c r="B509" s="50" t="s">
        <v>169</v>
      </c>
      <c r="C509" s="62"/>
      <c r="D509" s="62"/>
      <c r="E509" s="62"/>
      <c r="F509" s="335" t="s">
        <v>457</v>
      </c>
    </row>
    <row r="510" spans="1:6" ht="15">
      <c r="A510" s="48" t="s">
        <v>150</v>
      </c>
      <c r="B510" s="30" t="s">
        <v>157</v>
      </c>
      <c r="C510" s="486">
        <v>3</v>
      </c>
      <c r="D510" s="30"/>
      <c r="E510" s="486"/>
      <c r="F510" s="30"/>
    </row>
    <row r="511" spans="1:6" ht="15">
      <c r="A511" s="48" t="s">
        <v>150</v>
      </c>
      <c r="B511" s="30" t="s">
        <v>172</v>
      </c>
      <c r="C511" s="70">
        <v>0.6</v>
      </c>
      <c r="D511" s="30"/>
      <c r="E511" s="70">
        <v>0.6</v>
      </c>
      <c r="F511" s="30"/>
    </row>
    <row r="512" spans="1:6" ht="15">
      <c r="A512" s="455" t="s">
        <v>482</v>
      </c>
      <c r="B512" s="457" t="s">
        <v>458</v>
      </c>
      <c r="C512" s="457"/>
      <c r="D512" s="457"/>
      <c r="E512" s="457"/>
      <c r="F512" s="457"/>
    </row>
    <row r="513" spans="1:6" ht="15">
      <c r="A513" s="458">
        <v>1</v>
      </c>
      <c r="B513" s="459" t="s">
        <v>149</v>
      </c>
      <c r="C513" s="460"/>
      <c r="D513" s="460"/>
      <c r="E513" s="460"/>
      <c r="F513" s="459"/>
    </row>
    <row r="514" spans="1:6" ht="84">
      <c r="A514" s="461" t="s">
        <v>150</v>
      </c>
      <c r="B514" s="462" t="s">
        <v>202</v>
      </c>
      <c r="C514" s="8" t="s">
        <v>459</v>
      </c>
      <c r="D514" s="8"/>
      <c r="E514" s="8" t="s">
        <v>459</v>
      </c>
      <c r="F514" s="462"/>
    </row>
    <row r="515" spans="1:6" ht="84">
      <c r="A515" s="461" t="s">
        <v>150</v>
      </c>
      <c r="B515" s="8" t="s">
        <v>159</v>
      </c>
      <c r="C515" s="436" t="s">
        <v>586</v>
      </c>
      <c r="D515" s="436" t="s">
        <v>586</v>
      </c>
      <c r="E515" s="436" t="s">
        <v>586</v>
      </c>
      <c r="F515" s="462"/>
    </row>
    <row r="516" spans="1:6" ht="55.5">
      <c r="A516" s="461" t="s">
        <v>150</v>
      </c>
      <c r="B516" s="8" t="s">
        <v>160</v>
      </c>
      <c r="C516" s="436" t="s">
        <v>460</v>
      </c>
      <c r="D516" s="436" t="s">
        <v>460</v>
      </c>
      <c r="E516" s="436" t="s">
        <v>460</v>
      </c>
      <c r="F516" s="462"/>
    </row>
    <row r="517" spans="1:6" ht="42">
      <c r="A517" s="461" t="s">
        <v>150</v>
      </c>
      <c r="B517" s="8" t="s">
        <v>161</v>
      </c>
      <c r="C517" s="436" t="s">
        <v>461</v>
      </c>
      <c r="D517" s="436"/>
      <c r="E517" s="436"/>
      <c r="F517" s="462"/>
    </row>
    <row r="518" spans="1:6" ht="42">
      <c r="A518" s="463">
        <v>2</v>
      </c>
      <c r="B518" s="448" t="s">
        <v>170</v>
      </c>
      <c r="C518" s="523" t="s">
        <v>171</v>
      </c>
      <c r="D518" s="523"/>
      <c r="E518" s="524"/>
      <c r="F518" s="464"/>
    </row>
    <row r="519" spans="1:6" ht="15">
      <c r="A519" s="458">
        <v>3</v>
      </c>
      <c r="B519" s="459" t="s">
        <v>147</v>
      </c>
      <c r="C519" s="465"/>
      <c r="D519" s="465"/>
      <c r="E519" s="465"/>
      <c r="F519" s="459"/>
    </row>
    <row r="520" spans="1:6" ht="42">
      <c r="A520" s="466" t="s">
        <v>150</v>
      </c>
      <c r="B520" s="467" t="s">
        <v>151</v>
      </c>
      <c r="C520" s="436" t="s">
        <v>587</v>
      </c>
      <c r="D520" s="487">
        <v>0</v>
      </c>
      <c r="E520" s="436" t="s">
        <v>587</v>
      </c>
      <c r="F520" s="459"/>
    </row>
    <row r="521" spans="1:6" ht="27.75">
      <c r="A521" s="469" t="s">
        <v>156</v>
      </c>
      <c r="B521" s="470" t="s">
        <v>165</v>
      </c>
      <c r="C521" s="436" t="s">
        <v>588</v>
      </c>
      <c r="D521" s="487">
        <v>0</v>
      </c>
      <c r="E521" s="436" t="s">
        <v>588</v>
      </c>
      <c r="F521" s="470"/>
    </row>
    <row r="522" spans="1:6" ht="42">
      <c r="A522" s="469" t="s">
        <v>156</v>
      </c>
      <c r="B522" s="470" t="s">
        <v>166</v>
      </c>
      <c r="C522" s="436" t="s">
        <v>589</v>
      </c>
      <c r="D522" s="436" t="s">
        <v>590</v>
      </c>
      <c r="E522" s="436" t="s">
        <v>589</v>
      </c>
      <c r="F522" s="470"/>
    </row>
    <row r="523" spans="1:6" ht="15">
      <c r="A523" s="466" t="s">
        <v>150</v>
      </c>
      <c r="B523" s="467" t="s">
        <v>152</v>
      </c>
      <c r="C523" s="488">
        <v>0.73</v>
      </c>
      <c r="D523" s="471">
        <v>0</v>
      </c>
      <c r="E523" s="488">
        <v>0.73</v>
      </c>
      <c r="F523" s="467"/>
    </row>
    <row r="524" spans="1:6" ht="15">
      <c r="A524" s="469" t="s">
        <v>156</v>
      </c>
      <c r="B524" s="470" t="s">
        <v>165</v>
      </c>
      <c r="C524" s="473">
        <v>0.71</v>
      </c>
      <c r="D524" s="471">
        <v>0</v>
      </c>
      <c r="E524" s="473">
        <v>0.71</v>
      </c>
      <c r="F524" s="470"/>
    </row>
    <row r="525" spans="1:6" ht="15">
      <c r="A525" s="469" t="s">
        <v>156</v>
      </c>
      <c r="B525" s="470" t="s">
        <v>166</v>
      </c>
      <c r="C525" s="473">
        <v>0.83</v>
      </c>
      <c r="D525" s="473">
        <v>0.25</v>
      </c>
      <c r="E525" s="473">
        <v>0.83</v>
      </c>
      <c r="F525" s="470"/>
    </row>
    <row r="526" spans="1:6" ht="27.75">
      <c r="A526" s="458">
        <v>4</v>
      </c>
      <c r="B526" s="448" t="s">
        <v>154</v>
      </c>
      <c r="C526" s="465"/>
      <c r="D526" s="465"/>
      <c r="E526" s="465"/>
      <c r="F526" s="459"/>
    </row>
    <row r="527" spans="1:6" ht="27.75">
      <c r="A527" s="472" t="s">
        <v>150</v>
      </c>
      <c r="B527" s="8" t="s">
        <v>167</v>
      </c>
      <c r="C527" s="471" t="s">
        <v>462</v>
      </c>
      <c r="D527" s="471" t="s">
        <v>371</v>
      </c>
      <c r="E527" s="471" t="s">
        <v>269</v>
      </c>
      <c r="F527" s="470"/>
    </row>
    <row r="528" spans="1:6" ht="15">
      <c r="A528" s="472" t="s">
        <v>150</v>
      </c>
      <c r="B528" s="470" t="s">
        <v>168</v>
      </c>
      <c r="C528" s="471" t="s">
        <v>591</v>
      </c>
      <c r="D528" s="471" t="s">
        <v>371</v>
      </c>
      <c r="E528" s="471" t="s">
        <v>269</v>
      </c>
      <c r="F528" s="470"/>
    </row>
    <row r="529" spans="1:6" ht="15">
      <c r="A529" s="472" t="s">
        <v>150</v>
      </c>
      <c r="B529" s="470" t="s">
        <v>172</v>
      </c>
      <c r="C529" s="473">
        <v>0.6</v>
      </c>
      <c r="D529" s="473">
        <v>0</v>
      </c>
      <c r="E529" s="473">
        <v>0.6</v>
      </c>
      <c r="F529" s="470"/>
    </row>
    <row r="530" spans="1:6" ht="15">
      <c r="A530" s="472" t="s">
        <v>156</v>
      </c>
      <c r="B530" s="470" t="s">
        <v>163</v>
      </c>
      <c r="C530" s="473">
        <v>0.6</v>
      </c>
      <c r="D530" s="473">
        <v>0</v>
      </c>
      <c r="E530" s="473">
        <v>0.6</v>
      </c>
      <c r="F530" s="470"/>
    </row>
    <row r="531" spans="1:6" ht="15">
      <c r="A531" s="472" t="s">
        <v>156</v>
      </c>
      <c r="B531" s="470" t="s">
        <v>164</v>
      </c>
      <c r="C531" s="473">
        <v>0.1</v>
      </c>
      <c r="D531" s="473">
        <v>0.1</v>
      </c>
      <c r="E531" s="473">
        <v>0.1</v>
      </c>
      <c r="F531" s="470"/>
    </row>
    <row r="532" spans="1:6" ht="15">
      <c r="A532" s="458">
        <v>5</v>
      </c>
      <c r="B532" s="459" t="s">
        <v>155</v>
      </c>
      <c r="C532" s="465"/>
      <c r="D532" s="465"/>
      <c r="E532" s="465"/>
      <c r="F532" s="459"/>
    </row>
    <row r="533" spans="1:6" ht="27.75">
      <c r="A533" s="461" t="s">
        <v>150</v>
      </c>
      <c r="B533" s="8" t="s">
        <v>169</v>
      </c>
      <c r="C533" s="471" t="s">
        <v>377</v>
      </c>
      <c r="D533" s="471" t="s">
        <v>371</v>
      </c>
      <c r="E533" s="471" t="s">
        <v>377</v>
      </c>
      <c r="F533" s="470"/>
    </row>
    <row r="534" spans="1:6" ht="15">
      <c r="A534" s="461" t="s">
        <v>150</v>
      </c>
      <c r="B534" s="470" t="s">
        <v>157</v>
      </c>
      <c r="C534" s="471" t="s">
        <v>377</v>
      </c>
      <c r="D534" s="471" t="s">
        <v>371</v>
      </c>
      <c r="E534" s="471" t="s">
        <v>377</v>
      </c>
      <c r="F534" s="470"/>
    </row>
    <row r="535" spans="1:6" ht="15">
      <c r="A535" s="461" t="s">
        <v>150</v>
      </c>
      <c r="B535" s="470" t="s">
        <v>172</v>
      </c>
      <c r="C535" s="489">
        <v>0.7</v>
      </c>
      <c r="D535" s="489">
        <v>0</v>
      </c>
      <c r="E535" s="489">
        <v>0.7</v>
      </c>
      <c r="F535" s="470"/>
    </row>
    <row r="536" spans="1:6" ht="15">
      <c r="A536" s="43" t="s">
        <v>483</v>
      </c>
      <c r="B536" s="44" t="s">
        <v>463</v>
      </c>
      <c r="C536" s="44"/>
      <c r="D536" s="44"/>
      <c r="E536" s="44"/>
      <c r="F536" s="44"/>
    </row>
    <row r="537" spans="1:6" ht="15">
      <c r="A537" s="45">
        <v>1</v>
      </c>
      <c r="B537" s="46" t="s">
        <v>149</v>
      </c>
      <c r="C537" s="46"/>
      <c r="D537" s="46"/>
      <c r="E537" s="46"/>
      <c r="F537" s="46"/>
    </row>
    <row r="538" spans="1:6" ht="112.5">
      <c r="A538" s="60" t="s">
        <v>150</v>
      </c>
      <c r="B538" s="30" t="s">
        <v>464</v>
      </c>
      <c r="C538" s="335" t="s">
        <v>592</v>
      </c>
      <c r="D538" s="335"/>
      <c r="E538" s="335" t="s">
        <v>1210</v>
      </c>
      <c r="F538" s="30"/>
    </row>
    <row r="539" spans="1:6" ht="98.25">
      <c r="A539" s="60" t="s">
        <v>150</v>
      </c>
      <c r="B539" s="335" t="s">
        <v>465</v>
      </c>
      <c r="C539" s="30" t="s">
        <v>593</v>
      </c>
      <c r="D539" s="335" t="s">
        <v>594</v>
      </c>
      <c r="E539" s="335" t="s">
        <v>595</v>
      </c>
      <c r="F539" s="30"/>
    </row>
    <row r="540" spans="1:6" ht="42">
      <c r="A540" s="60" t="s">
        <v>150</v>
      </c>
      <c r="B540" s="335" t="s">
        <v>466</v>
      </c>
      <c r="C540" s="46"/>
      <c r="D540" s="335" t="s">
        <v>596</v>
      </c>
      <c r="E540" s="335" t="s">
        <v>596</v>
      </c>
      <c r="F540" s="30"/>
    </row>
    <row r="541" spans="1:6" ht="42">
      <c r="A541" s="60" t="s">
        <v>150</v>
      </c>
      <c r="B541" s="335" t="s">
        <v>467</v>
      </c>
      <c r="C541" s="335"/>
      <c r="D541" s="335"/>
      <c r="E541" s="335"/>
      <c r="F541" s="30"/>
    </row>
    <row r="542" spans="1:6" ht="42">
      <c r="A542" s="45">
        <v>2</v>
      </c>
      <c r="B542" s="44" t="s">
        <v>170</v>
      </c>
      <c r="C542" s="554" t="s">
        <v>171</v>
      </c>
      <c r="D542" s="554"/>
      <c r="E542" s="554"/>
      <c r="F542" s="46"/>
    </row>
    <row r="543" spans="1:6" ht="15">
      <c r="A543" s="45">
        <v>3</v>
      </c>
      <c r="B543" s="46" t="s">
        <v>147</v>
      </c>
      <c r="C543" s="55"/>
      <c r="D543" s="55"/>
      <c r="E543" s="55"/>
      <c r="F543" s="46"/>
    </row>
    <row r="544" spans="1:6" ht="15">
      <c r="A544" s="432" t="s">
        <v>150</v>
      </c>
      <c r="B544" s="57" t="s">
        <v>151</v>
      </c>
      <c r="C544" s="490">
        <v>2857</v>
      </c>
      <c r="D544" s="432">
        <v>139.4</v>
      </c>
      <c r="E544" s="491">
        <v>2996.4</v>
      </c>
      <c r="F544" s="57"/>
    </row>
    <row r="545" spans="1:6" ht="15">
      <c r="A545" s="60" t="s">
        <v>156</v>
      </c>
      <c r="B545" s="30" t="s">
        <v>165</v>
      </c>
      <c r="C545" s="492">
        <v>2485</v>
      </c>
      <c r="D545" s="60">
        <v>106</v>
      </c>
      <c r="E545" s="492">
        <v>2591</v>
      </c>
      <c r="F545" s="30"/>
    </row>
    <row r="546" spans="1:6" ht="15">
      <c r="A546" s="60" t="s">
        <v>156</v>
      </c>
      <c r="B546" s="30" t="s">
        <v>166</v>
      </c>
      <c r="C546" s="60">
        <v>372</v>
      </c>
      <c r="D546" s="60">
        <v>33.4</v>
      </c>
      <c r="E546" s="60">
        <v>405.4</v>
      </c>
      <c r="F546" s="30"/>
    </row>
    <row r="547" spans="1:6" ht="15">
      <c r="A547" s="432" t="s">
        <v>150</v>
      </c>
      <c r="B547" s="57" t="s">
        <v>152</v>
      </c>
      <c r="C547" s="45">
        <v>64</v>
      </c>
      <c r="D547" s="45">
        <v>3</v>
      </c>
      <c r="E547" s="45">
        <v>67</v>
      </c>
      <c r="F547" s="57"/>
    </row>
    <row r="548" spans="1:6" ht="15">
      <c r="A548" s="60" t="s">
        <v>156</v>
      </c>
      <c r="B548" s="30" t="s">
        <v>165</v>
      </c>
      <c r="C548" s="60">
        <v>72</v>
      </c>
      <c r="D548" s="60">
        <v>3</v>
      </c>
      <c r="E548" s="60">
        <v>75</v>
      </c>
      <c r="F548" s="30"/>
    </row>
    <row r="549" spans="1:6" ht="15">
      <c r="A549" s="60" t="s">
        <v>156</v>
      </c>
      <c r="B549" s="30" t="s">
        <v>166</v>
      </c>
      <c r="C549" s="60">
        <v>38</v>
      </c>
      <c r="D549" s="60">
        <v>3</v>
      </c>
      <c r="E549" s="60">
        <v>41</v>
      </c>
      <c r="F549" s="30"/>
    </row>
    <row r="550" spans="1:6" ht="28.5">
      <c r="A550" s="45">
        <v>4</v>
      </c>
      <c r="B550" s="44" t="s">
        <v>154</v>
      </c>
      <c r="C550" s="55"/>
      <c r="D550" s="55"/>
      <c r="E550" s="55"/>
      <c r="F550" s="46"/>
    </row>
    <row r="551" spans="1:6" ht="28.5">
      <c r="A551" s="60" t="s">
        <v>150</v>
      </c>
      <c r="B551" s="335" t="s">
        <v>167</v>
      </c>
      <c r="C551" s="60" t="s">
        <v>468</v>
      </c>
      <c r="D551" s="60" t="s">
        <v>257</v>
      </c>
      <c r="E551" s="60" t="s">
        <v>375</v>
      </c>
      <c r="F551" s="30"/>
    </row>
    <row r="552" spans="1:6" ht="15">
      <c r="A552" s="60" t="s">
        <v>150</v>
      </c>
      <c r="B552" s="30" t="s">
        <v>168</v>
      </c>
      <c r="C552" s="60" t="s">
        <v>469</v>
      </c>
      <c r="D552" s="60" t="s">
        <v>257</v>
      </c>
      <c r="E552" s="60" t="s">
        <v>375</v>
      </c>
      <c r="F552" s="30"/>
    </row>
    <row r="553" spans="1:6" ht="15">
      <c r="A553" s="60" t="s">
        <v>150</v>
      </c>
      <c r="B553" s="30" t="s">
        <v>172</v>
      </c>
      <c r="C553" s="434">
        <v>0.6</v>
      </c>
      <c r="D553" s="434">
        <v>0.2</v>
      </c>
      <c r="E553" s="434">
        <v>0.8</v>
      </c>
      <c r="F553" s="30"/>
    </row>
    <row r="554" spans="1:6" ht="15">
      <c r="A554" s="60" t="s">
        <v>156</v>
      </c>
      <c r="B554" s="30" t="s">
        <v>163</v>
      </c>
      <c r="C554" s="434">
        <v>0.68</v>
      </c>
      <c r="D554" s="434">
        <v>0.12</v>
      </c>
      <c r="E554" s="434">
        <v>0.8</v>
      </c>
      <c r="F554" s="30"/>
    </row>
    <row r="555" spans="1:6" ht="15">
      <c r="A555" s="60" t="s">
        <v>156</v>
      </c>
      <c r="B555" s="30" t="s">
        <v>164</v>
      </c>
      <c r="C555" s="434">
        <v>0.25</v>
      </c>
      <c r="D555" s="434">
        <v>0.15</v>
      </c>
      <c r="E555" s="434">
        <v>0.4</v>
      </c>
      <c r="F555" s="30"/>
    </row>
    <row r="556" spans="1:6" ht="15">
      <c r="A556" s="45">
        <v>5</v>
      </c>
      <c r="B556" s="46" t="s">
        <v>155</v>
      </c>
      <c r="C556" s="55"/>
      <c r="D556" s="55"/>
      <c r="E556" s="55"/>
      <c r="F556" s="46"/>
    </row>
    <row r="557" spans="1:6" ht="28.5">
      <c r="A557" s="60" t="s">
        <v>150</v>
      </c>
      <c r="B557" s="335" t="s">
        <v>169</v>
      </c>
      <c r="C557" s="60">
        <v>1</v>
      </c>
      <c r="D557" s="60">
        <v>4</v>
      </c>
      <c r="E557" s="60">
        <v>5</v>
      </c>
      <c r="F557" s="30"/>
    </row>
    <row r="558" spans="1:6" ht="15">
      <c r="A558" s="60" t="s">
        <v>150</v>
      </c>
      <c r="B558" s="30" t="s">
        <v>157</v>
      </c>
      <c r="C558" s="60">
        <v>4</v>
      </c>
      <c r="D558" s="60">
        <v>1</v>
      </c>
      <c r="E558" s="60">
        <v>5</v>
      </c>
      <c r="F558" s="30"/>
    </row>
    <row r="559" spans="1:6" ht="15">
      <c r="A559" s="60" t="s">
        <v>150</v>
      </c>
      <c r="B559" s="30" t="s">
        <v>172</v>
      </c>
      <c r="C559" s="434">
        <v>0.3</v>
      </c>
      <c r="D559" s="434">
        <v>0.6</v>
      </c>
      <c r="E559" s="434">
        <v>0.9</v>
      </c>
      <c r="F559" s="30"/>
    </row>
    <row r="560" spans="1:6" ht="15">
      <c r="A560" s="455" t="s">
        <v>597</v>
      </c>
      <c r="B560" s="457" t="s">
        <v>470</v>
      </c>
      <c r="C560" s="457"/>
      <c r="D560" s="457"/>
      <c r="E560" s="457"/>
      <c r="F560" s="457"/>
    </row>
    <row r="561" spans="1:6" ht="15">
      <c r="A561" s="458">
        <v>1</v>
      </c>
      <c r="B561" s="459" t="s">
        <v>149</v>
      </c>
      <c r="C561" s="460"/>
      <c r="D561" s="460"/>
      <c r="E561" s="460"/>
      <c r="F561" s="459"/>
    </row>
    <row r="562" spans="1:6" ht="126">
      <c r="A562" s="461" t="s">
        <v>150</v>
      </c>
      <c r="B562" s="462" t="s">
        <v>202</v>
      </c>
      <c r="C562" s="8" t="s">
        <v>471</v>
      </c>
      <c r="D562" s="8"/>
      <c r="E562" s="8" t="s">
        <v>471</v>
      </c>
      <c r="F562" s="8"/>
    </row>
    <row r="563" spans="1:6" ht="55.5">
      <c r="A563" s="461" t="s">
        <v>150</v>
      </c>
      <c r="B563" s="8" t="s">
        <v>159</v>
      </c>
      <c r="C563" s="436" t="s">
        <v>598</v>
      </c>
      <c r="D563" s="436" t="s">
        <v>599</v>
      </c>
      <c r="E563" s="436" t="s">
        <v>599</v>
      </c>
      <c r="F563" s="6" t="s">
        <v>600</v>
      </c>
    </row>
    <row r="564" spans="1:6" ht="42">
      <c r="A564" s="461" t="s">
        <v>150</v>
      </c>
      <c r="B564" s="8" t="s">
        <v>160</v>
      </c>
      <c r="C564" s="436" t="s">
        <v>601</v>
      </c>
      <c r="D564" s="436" t="s">
        <v>602</v>
      </c>
      <c r="E564" s="436" t="s">
        <v>602</v>
      </c>
      <c r="F564" s="462"/>
    </row>
    <row r="565" spans="1:6" ht="42">
      <c r="A565" s="461" t="s">
        <v>150</v>
      </c>
      <c r="B565" s="8" t="s">
        <v>161</v>
      </c>
      <c r="C565" s="436" t="s">
        <v>472</v>
      </c>
      <c r="D565" s="436" t="s">
        <v>472</v>
      </c>
      <c r="E565" s="436" t="s">
        <v>472</v>
      </c>
      <c r="F565" s="8"/>
    </row>
    <row r="566" spans="1:6" ht="42">
      <c r="A566" s="463">
        <v>2</v>
      </c>
      <c r="B566" s="448" t="s">
        <v>170</v>
      </c>
      <c r="C566" s="523" t="s">
        <v>171</v>
      </c>
      <c r="D566" s="523"/>
      <c r="E566" s="524"/>
      <c r="F566" s="464"/>
    </row>
    <row r="567" spans="1:6" ht="15">
      <c r="A567" s="458">
        <v>3</v>
      </c>
      <c r="B567" s="459" t="s">
        <v>147</v>
      </c>
      <c r="C567" s="465"/>
      <c r="D567" s="465"/>
      <c r="E567" s="465"/>
      <c r="F567" s="459"/>
    </row>
    <row r="568" spans="1:6" ht="15">
      <c r="A568" s="466" t="s">
        <v>150</v>
      </c>
      <c r="B568" s="467" t="s">
        <v>151</v>
      </c>
      <c r="C568" s="468"/>
      <c r="D568" s="468"/>
      <c r="E568" s="468"/>
      <c r="F568" s="467"/>
    </row>
    <row r="569" spans="1:6" ht="15">
      <c r="A569" s="469" t="s">
        <v>156</v>
      </c>
      <c r="B569" s="470" t="s">
        <v>165</v>
      </c>
      <c r="C569" s="469" t="s">
        <v>603</v>
      </c>
      <c r="D569" s="471"/>
      <c r="E569" s="469" t="s">
        <v>603</v>
      </c>
      <c r="F569" s="470"/>
    </row>
    <row r="570" spans="1:6" ht="15">
      <c r="A570" s="469" t="s">
        <v>156</v>
      </c>
      <c r="B570" s="470" t="s">
        <v>166</v>
      </c>
      <c r="C570" s="469" t="s">
        <v>604</v>
      </c>
      <c r="D570" s="469">
        <v>410</v>
      </c>
      <c r="E570" s="469" t="s">
        <v>605</v>
      </c>
      <c r="F570" s="470"/>
    </row>
    <row r="571" spans="1:6" ht="15">
      <c r="A571" s="466" t="s">
        <v>150</v>
      </c>
      <c r="B571" s="467" t="s">
        <v>152</v>
      </c>
      <c r="C571" s="493"/>
      <c r="D571" s="468"/>
      <c r="E571" s="468"/>
      <c r="F571" s="467"/>
    </row>
    <row r="572" spans="1:6" ht="15">
      <c r="A572" s="469" t="s">
        <v>156</v>
      </c>
      <c r="B572" s="470" t="s">
        <v>165</v>
      </c>
      <c r="C572" s="494" t="s">
        <v>606</v>
      </c>
      <c r="D572" s="471"/>
      <c r="E572" s="494" t="s">
        <v>606</v>
      </c>
      <c r="F572" s="470"/>
    </row>
    <row r="573" spans="1:6" ht="15">
      <c r="A573" s="469" t="s">
        <v>156</v>
      </c>
      <c r="B573" s="470" t="s">
        <v>166</v>
      </c>
      <c r="C573" s="494">
        <v>10.052371541501977</v>
      </c>
      <c r="D573" s="495">
        <v>81.02766798418972</v>
      </c>
      <c r="E573" s="495" t="s">
        <v>607</v>
      </c>
      <c r="F573" s="470"/>
    </row>
    <row r="574" spans="1:6" ht="27.75">
      <c r="A574" s="458">
        <v>4</v>
      </c>
      <c r="B574" s="448" t="s">
        <v>154</v>
      </c>
      <c r="C574" s="465"/>
      <c r="D574" s="465"/>
      <c r="E574" s="465"/>
      <c r="F574" s="459"/>
    </row>
    <row r="575" spans="1:6" ht="27.75">
      <c r="A575" s="472" t="s">
        <v>150</v>
      </c>
      <c r="B575" s="8" t="s">
        <v>167</v>
      </c>
      <c r="C575" s="469" t="s">
        <v>473</v>
      </c>
      <c r="D575" s="469"/>
      <c r="E575" s="469" t="s">
        <v>375</v>
      </c>
      <c r="F575" s="470"/>
    </row>
    <row r="576" spans="1:6" ht="15">
      <c r="A576" s="472" t="s">
        <v>150</v>
      </c>
      <c r="B576" s="470" t="s">
        <v>168</v>
      </c>
      <c r="C576" s="469" t="s">
        <v>608</v>
      </c>
      <c r="D576" s="469"/>
      <c r="E576" s="469" t="s">
        <v>375</v>
      </c>
      <c r="F576" s="470"/>
    </row>
    <row r="577" spans="1:6" ht="15">
      <c r="A577" s="472" t="s">
        <v>150</v>
      </c>
      <c r="B577" s="470" t="s">
        <v>172</v>
      </c>
      <c r="C577" s="474">
        <v>0.47</v>
      </c>
      <c r="D577" s="474">
        <v>0.02</v>
      </c>
      <c r="E577" s="474">
        <v>0.49</v>
      </c>
      <c r="F577" s="470"/>
    </row>
    <row r="578" spans="1:6" ht="15">
      <c r="A578" s="472" t="s">
        <v>156</v>
      </c>
      <c r="B578" s="470" t="s">
        <v>163</v>
      </c>
      <c r="C578" s="474">
        <v>0.47</v>
      </c>
      <c r="D578" s="474">
        <v>0.02</v>
      </c>
      <c r="E578" s="474">
        <v>0.49</v>
      </c>
      <c r="F578" s="470"/>
    </row>
    <row r="579" spans="1:6" ht="28.5">
      <c r="A579" s="496" t="s">
        <v>156</v>
      </c>
      <c r="B579" s="497" t="s">
        <v>164</v>
      </c>
      <c r="C579" s="474"/>
      <c r="D579" s="474"/>
      <c r="E579" s="474"/>
      <c r="F579" s="470"/>
    </row>
    <row r="580" spans="1:6" ht="15">
      <c r="A580" s="458">
        <v>5</v>
      </c>
      <c r="B580" s="459" t="s">
        <v>155</v>
      </c>
      <c r="C580" s="465"/>
      <c r="D580" s="465"/>
      <c r="E580" s="465"/>
      <c r="F580" s="459"/>
    </row>
    <row r="581" spans="1:6" ht="27.75">
      <c r="A581" s="461" t="s">
        <v>150</v>
      </c>
      <c r="B581" s="8" t="s">
        <v>169</v>
      </c>
      <c r="C581" s="469">
        <v>5</v>
      </c>
      <c r="D581" s="469"/>
      <c r="E581" s="469">
        <v>5</v>
      </c>
      <c r="F581" s="470"/>
    </row>
    <row r="582" spans="1:6" ht="15">
      <c r="A582" s="461" t="s">
        <v>150</v>
      </c>
      <c r="B582" s="470" t="s">
        <v>157</v>
      </c>
      <c r="C582" s="469">
        <v>5</v>
      </c>
      <c r="D582" s="469">
        <v>5</v>
      </c>
      <c r="E582" s="469">
        <v>5</v>
      </c>
      <c r="F582" s="470"/>
    </row>
    <row r="583" spans="1:6" ht="15">
      <c r="A583" s="461" t="s">
        <v>150</v>
      </c>
      <c r="B583" s="470" t="s">
        <v>172</v>
      </c>
      <c r="C583" s="474">
        <v>0.63</v>
      </c>
      <c r="D583" s="474">
        <v>0.02</v>
      </c>
      <c r="E583" s="474">
        <v>0.65</v>
      </c>
      <c r="F583" s="470"/>
    </row>
    <row r="584" spans="1:6" ht="15">
      <c r="A584" s="43" t="s">
        <v>484</v>
      </c>
      <c r="B584" s="44" t="s">
        <v>474</v>
      </c>
      <c r="C584" s="44"/>
      <c r="D584" s="44"/>
      <c r="E584" s="44"/>
      <c r="F584" s="44"/>
    </row>
    <row r="585" spans="1:6" ht="15">
      <c r="A585" s="45">
        <v>1</v>
      </c>
      <c r="B585" s="46" t="s">
        <v>149</v>
      </c>
      <c r="C585" s="47"/>
      <c r="D585" s="47"/>
      <c r="E585" s="47"/>
      <c r="F585" s="46"/>
    </row>
    <row r="586" spans="1:6" ht="153.75">
      <c r="A586" s="48" t="s">
        <v>150</v>
      </c>
      <c r="B586" s="49" t="s">
        <v>202</v>
      </c>
      <c r="C586" s="50" t="s">
        <v>609</v>
      </c>
      <c r="D586" s="50" t="s">
        <v>610</v>
      </c>
      <c r="E586" s="50" t="s">
        <v>611</v>
      </c>
      <c r="F586" s="49"/>
    </row>
    <row r="587" spans="1:6" ht="69.75">
      <c r="A587" s="48" t="s">
        <v>150</v>
      </c>
      <c r="B587" s="50" t="s">
        <v>159</v>
      </c>
      <c r="C587" s="51" t="s">
        <v>612</v>
      </c>
      <c r="D587" s="51" t="s">
        <v>613</v>
      </c>
      <c r="E587" s="51" t="s">
        <v>612</v>
      </c>
      <c r="F587" s="49"/>
    </row>
    <row r="588" spans="1:6" ht="69.75">
      <c r="A588" s="48" t="s">
        <v>150</v>
      </c>
      <c r="B588" s="50" t="s">
        <v>160</v>
      </c>
      <c r="C588" s="51" t="s">
        <v>614</v>
      </c>
      <c r="D588" s="51" t="s">
        <v>615</v>
      </c>
      <c r="E588" s="51" t="s">
        <v>614</v>
      </c>
      <c r="F588" s="49" t="s">
        <v>616</v>
      </c>
    </row>
    <row r="589" spans="1:6" ht="237.75">
      <c r="A589" s="48" t="s">
        <v>150</v>
      </c>
      <c r="B589" s="50" t="s">
        <v>161</v>
      </c>
      <c r="C589" s="51" t="s">
        <v>617</v>
      </c>
      <c r="D589" s="51" t="s">
        <v>618</v>
      </c>
      <c r="E589" s="51" t="s">
        <v>619</v>
      </c>
      <c r="F589" s="49"/>
    </row>
    <row r="590" spans="1:6" ht="42">
      <c r="A590" s="52">
        <v>2</v>
      </c>
      <c r="B590" s="53" t="s">
        <v>170</v>
      </c>
      <c r="C590" s="528" t="s">
        <v>171</v>
      </c>
      <c r="D590" s="528"/>
      <c r="E590" s="529"/>
      <c r="F590" s="54"/>
    </row>
    <row r="591" spans="1:6" ht="15">
      <c r="A591" s="45">
        <v>3</v>
      </c>
      <c r="B591" s="46" t="s">
        <v>147</v>
      </c>
      <c r="C591" s="55"/>
      <c r="D591" s="55"/>
      <c r="E591" s="55"/>
      <c r="F591" s="46"/>
    </row>
    <row r="592" spans="1:6" ht="15">
      <c r="A592" s="56" t="s">
        <v>150</v>
      </c>
      <c r="B592" s="57" t="s">
        <v>151</v>
      </c>
      <c r="C592" s="332"/>
      <c r="D592" s="332"/>
      <c r="E592" s="332"/>
      <c r="F592" s="57"/>
    </row>
    <row r="593" spans="1:6" ht="15">
      <c r="A593" s="60" t="s">
        <v>156</v>
      </c>
      <c r="B593" s="30" t="s">
        <v>165</v>
      </c>
      <c r="C593" s="62"/>
      <c r="D593" s="62"/>
      <c r="E593" s="62"/>
      <c r="F593" s="30"/>
    </row>
    <row r="594" spans="1:6" ht="15">
      <c r="A594" s="60" t="s">
        <v>156</v>
      </c>
      <c r="B594" s="30" t="s">
        <v>166</v>
      </c>
      <c r="C594" s="62"/>
      <c r="D594" s="62"/>
      <c r="E594" s="62"/>
      <c r="F594" s="30" t="s">
        <v>620</v>
      </c>
    </row>
    <row r="595" spans="1:6" ht="15">
      <c r="A595" s="56" t="s">
        <v>150</v>
      </c>
      <c r="B595" s="57" t="s">
        <v>152</v>
      </c>
      <c r="C595" s="332"/>
      <c r="D595" s="332"/>
      <c r="E595" s="332"/>
      <c r="F595" s="30" t="s">
        <v>621</v>
      </c>
    </row>
    <row r="596" spans="1:6" ht="15">
      <c r="A596" s="60" t="s">
        <v>156</v>
      </c>
      <c r="B596" s="30" t="s">
        <v>165</v>
      </c>
      <c r="C596" s="62"/>
      <c r="D596" s="62"/>
      <c r="E596" s="62"/>
      <c r="F596" s="30"/>
    </row>
    <row r="597" spans="1:6" ht="15">
      <c r="A597" s="60" t="s">
        <v>156</v>
      </c>
      <c r="B597" s="30" t="s">
        <v>166</v>
      </c>
      <c r="C597" s="62"/>
      <c r="D597" s="62"/>
      <c r="E597" s="62"/>
      <c r="F597" s="30"/>
    </row>
    <row r="598" spans="1:6" ht="27.75">
      <c r="A598" s="45">
        <v>4</v>
      </c>
      <c r="B598" s="53" t="s">
        <v>154</v>
      </c>
      <c r="C598" s="55"/>
      <c r="D598" s="55"/>
      <c r="E598" s="55"/>
      <c r="F598" s="46"/>
    </row>
    <row r="599" spans="1:6" ht="27.75">
      <c r="A599" s="29" t="s">
        <v>150</v>
      </c>
      <c r="B599" s="50" t="s">
        <v>167</v>
      </c>
      <c r="C599" s="62" t="s">
        <v>622</v>
      </c>
      <c r="D599" s="62" t="s">
        <v>623</v>
      </c>
      <c r="E599" s="62" t="s">
        <v>624</v>
      </c>
      <c r="F599" s="30"/>
    </row>
    <row r="600" spans="1:6" ht="15">
      <c r="A600" s="29" t="s">
        <v>150</v>
      </c>
      <c r="B600" s="30" t="s">
        <v>168</v>
      </c>
      <c r="C600" s="62" t="s">
        <v>622</v>
      </c>
      <c r="D600" s="62" t="s">
        <v>445</v>
      </c>
      <c r="E600" s="62" t="s">
        <v>625</v>
      </c>
      <c r="F600" s="30"/>
    </row>
    <row r="601" spans="1:6" ht="15">
      <c r="A601" s="29" t="s">
        <v>150</v>
      </c>
      <c r="B601" s="30" t="s">
        <v>172</v>
      </c>
      <c r="C601" s="62"/>
      <c r="D601" s="62"/>
      <c r="E601" s="62"/>
      <c r="F601" s="30"/>
    </row>
    <row r="602" spans="1:6" ht="15">
      <c r="A602" s="29" t="s">
        <v>156</v>
      </c>
      <c r="B602" s="30" t="s">
        <v>163</v>
      </c>
      <c r="C602" s="31">
        <v>0.68</v>
      </c>
      <c r="D602" s="31">
        <v>0.03</v>
      </c>
      <c r="E602" s="31">
        <v>0.72</v>
      </c>
      <c r="F602" s="30"/>
    </row>
    <row r="603" spans="1:6" ht="15">
      <c r="A603" s="29" t="s">
        <v>156</v>
      </c>
      <c r="B603" s="30" t="s">
        <v>164</v>
      </c>
      <c r="C603" s="31">
        <v>0.2</v>
      </c>
      <c r="D603" s="31">
        <v>0.05</v>
      </c>
      <c r="E603" s="31">
        <v>0.23</v>
      </c>
      <c r="F603" s="30"/>
    </row>
    <row r="604" spans="1:6" ht="15">
      <c r="A604" s="45">
        <v>5</v>
      </c>
      <c r="B604" s="46" t="s">
        <v>155</v>
      </c>
      <c r="C604" s="55"/>
      <c r="D604" s="55"/>
      <c r="E604" s="55"/>
      <c r="F604" s="46"/>
    </row>
    <row r="605" spans="1:6" ht="27.75">
      <c r="A605" s="48" t="s">
        <v>150</v>
      </c>
      <c r="B605" s="50" t="s">
        <v>169</v>
      </c>
      <c r="C605" s="498" t="s">
        <v>626</v>
      </c>
      <c r="D605" s="498" t="s">
        <v>627</v>
      </c>
      <c r="E605" s="401" t="s">
        <v>628</v>
      </c>
      <c r="F605" s="50" t="s">
        <v>629</v>
      </c>
    </row>
    <row r="606" spans="1:6" ht="15">
      <c r="A606" s="48" t="s">
        <v>150</v>
      </c>
      <c r="B606" s="30" t="s">
        <v>157</v>
      </c>
      <c r="C606" s="499" t="s">
        <v>630</v>
      </c>
      <c r="D606" s="500" t="s">
        <v>631</v>
      </c>
      <c r="E606" s="30"/>
      <c r="F606" s="30"/>
    </row>
    <row r="607" spans="1:6" ht="15">
      <c r="A607" s="48" t="s">
        <v>150</v>
      </c>
      <c r="B607" s="30" t="s">
        <v>172</v>
      </c>
      <c r="C607" s="30"/>
      <c r="D607" s="30"/>
      <c r="E607" s="30"/>
      <c r="F607" s="30"/>
    </row>
    <row r="608" spans="1:6" ht="15">
      <c r="A608" s="455" t="s">
        <v>737</v>
      </c>
      <c r="B608" s="457" t="s">
        <v>632</v>
      </c>
      <c r="C608" s="457"/>
      <c r="D608" s="457"/>
      <c r="E608" s="457"/>
      <c r="F608" s="457"/>
    </row>
    <row r="609" spans="1:6" ht="15">
      <c r="A609" s="458">
        <v>1</v>
      </c>
      <c r="B609" s="459" t="s">
        <v>149</v>
      </c>
      <c r="C609" s="460"/>
      <c r="D609" s="460"/>
      <c r="E609" s="460"/>
      <c r="F609" s="459"/>
    </row>
    <row r="610" spans="1:6" ht="97.5">
      <c r="A610" s="461" t="s">
        <v>150</v>
      </c>
      <c r="B610" s="462" t="s">
        <v>202</v>
      </c>
      <c r="C610" s="8" t="s">
        <v>633</v>
      </c>
      <c r="D610" s="6" t="s">
        <v>634</v>
      </c>
      <c r="E610" s="8" t="s">
        <v>633</v>
      </c>
      <c r="F610" s="462"/>
    </row>
    <row r="611" spans="1:6" ht="55.5">
      <c r="A611" s="461" t="s">
        <v>150</v>
      </c>
      <c r="B611" s="8" t="s">
        <v>159</v>
      </c>
      <c r="C611" s="436" t="s">
        <v>635</v>
      </c>
      <c r="D611" s="501" t="s">
        <v>634</v>
      </c>
      <c r="E611" s="436" t="s">
        <v>635</v>
      </c>
      <c r="F611" s="462"/>
    </row>
    <row r="612" spans="1:6" ht="42">
      <c r="A612" s="461" t="s">
        <v>150</v>
      </c>
      <c r="B612" s="8" t="s">
        <v>160</v>
      </c>
      <c r="C612" s="436" t="s">
        <v>636</v>
      </c>
      <c r="D612" s="501" t="s">
        <v>634</v>
      </c>
      <c r="E612" s="436" t="s">
        <v>636</v>
      </c>
      <c r="F612" s="462"/>
    </row>
    <row r="613" spans="1:6" ht="42">
      <c r="A613" s="461" t="s">
        <v>150</v>
      </c>
      <c r="B613" s="8" t="s">
        <v>161</v>
      </c>
      <c r="C613" s="436" t="s">
        <v>398</v>
      </c>
      <c r="D613" s="501" t="s">
        <v>634</v>
      </c>
      <c r="E613" s="501" t="s">
        <v>634</v>
      </c>
      <c r="F613" s="462"/>
    </row>
    <row r="614" spans="1:6" ht="42">
      <c r="A614" s="463">
        <v>2</v>
      </c>
      <c r="B614" s="448" t="s">
        <v>170</v>
      </c>
      <c r="C614" s="523" t="s">
        <v>171</v>
      </c>
      <c r="D614" s="523"/>
      <c r="E614" s="524"/>
      <c r="F614" s="464"/>
    </row>
    <row r="615" spans="1:6" ht="15">
      <c r="A615" s="458">
        <v>3</v>
      </c>
      <c r="B615" s="459" t="s">
        <v>147</v>
      </c>
      <c r="C615" s="465"/>
      <c r="D615" s="465"/>
      <c r="E615" s="465"/>
      <c r="F615" s="459"/>
    </row>
    <row r="616" spans="1:6" ht="15">
      <c r="A616" s="466" t="s">
        <v>150</v>
      </c>
      <c r="B616" s="467" t="s">
        <v>151</v>
      </c>
      <c r="C616" s="468">
        <v>3401</v>
      </c>
      <c r="D616" s="468"/>
      <c r="E616" s="468">
        <v>3401</v>
      </c>
      <c r="F616" s="467"/>
    </row>
    <row r="617" spans="1:6" ht="15">
      <c r="A617" s="469" t="s">
        <v>156</v>
      </c>
      <c r="B617" s="470" t="s">
        <v>165</v>
      </c>
      <c r="C617" s="471">
        <v>3219</v>
      </c>
      <c r="D617" s="471"/>
      <c r="E617" s="471">
        <v>3219</v>
      </c>
      <c r="F617" s="470"/>
    </row>
    <row r="618" spans="1:6" ht="15">
      <c r="A618" s="469" t="s">
        <v>156</v>
      </c>
      <c r="B618" s="470" t="s">
        <v>166</v>
      </c>
      <c r="C618" s="471">
        <v>182</v>
      </c>
      <c r="D618" s="471"/>
      <c r="E618" s="471">
        <v>182</v>
      </c>
      <c r="F618" s="470"/>
    </row>
    <row r="619" spans="1:6" ht="15">
      <c r="A619" s="466" t="s">
        <v>150</v>
      </c>
      <c r="B619" s="467" t="s">
        <v>152</v>
      </c>
      <c r="C619" s="468">
        <v>77.6</v>
      </c>
      <c r="D619" s="468"/>
      <c r="E619" s="468">
        <v>77.6</v>
      </c>
      <c r="F619" s="467"/>
    </row>
    <row r="620" spans="1:6" ht="15">
      <c r="A620" s="469" t="s">
        <v>156</v>
      </c>
      <c r="B620" s="470" t="s">
        <v>165</v>
      </c>
      <c r="C620" s="471">
        <v>85.1</v>
      </c>
      <c r="D620" s="471"/>
      <c r="E620" s="471">
        <v>85.1</v>
      </c>
      <c r="F620" s="470"/>
    </row>
    <row r="621" spans="1:6" ht="15">
      <c r="A621" s="469" t="s">
        <v>156</v>
      </c>
      <c r="B621" s="470" t="s">
        <v>166</v>
      </c>
      <c r="C621" s="471">
        <v>30.3</v>
      </c>
      <c r="D621" s="471"/>
      <c r="E621" s="471">
        <v>30.3</v>
      </c>
      <c r="F621" s="470"/>
    </row>
    <row r="622" spans="1:6" ht="27.75">
      <c r="A622" s="458">
        <v>4</v>
      </c>
      <c r="B622" s="448" t="s">
        <v>154</v>
      </c>
      <c r="C622" s="465"/>
      <c r="D622" s="465"/>
      <c r="E622" s="465"/>
      <c r="F622" s="459"/>
    </row>
    <row r="623" spans="1:6" ht="27.75">
      <c r="A623" s="472" t="s">
        <v>150</v>
      </c>
      <c r="B623" s="8" t="s">
        <v>167</v>
      </c>
      <c r="C623" s="471" t="s">
        <v>637</v>
      </c>
      <c r="D623" s="502" t="s">
        <v>638</v>
      </c>
      <c r="E623" s="502" t="s">
        <v>638</v>
      </c>
      <c r="F623" s="470"/>
    </row>
    <row r="624" spans="1:6" ht="15">
      <c r="A624" s="472" t="s">
        <v>150</v>
      </c>
      <c r="B624" s="470" t="s">
        <v>168</v>
      </c>
      <c r="C624" s="502" t="s">
        <v>638</v>
      </c>
      <c r="D624" s="502" t="s">
        <v>638</v>
      </c>
      <c r="E624" s="502" t="s">
        <v>638</v>
      </c>
      <c r="F624" s="470"/>
    </row>
    <row r="625" spans="1:6" ht="15">
      <c r="A625" s="472" t="s">
        <v>150</v>
      </c>
      <c r="B625" s="470" t="s">
        <v>172</v>
      </c>
      <c r="C625" s="471"/>
      <c r="D625" s="471"/>
      <c r="E625" s="471"/>
      <c r="F625" s="470"/>
    </row>
    <row r="626" spans="1:6" ht="15">
      <c r="A626" s="472" t="s">
        <v>156</v>
      </c>
      <c r="B626" s="470" t="s">
        <v>163</v>
      </c>
      <c r="C626" s="473">
        <v>0</v>
      </c>
      <c r="D626" s="473">
        <v>0.1</v>
      </c>
      <c r="E626" s="473">
        <v>0.1</v>
      </c>
      <c r="F626" s="470"/>
    </row>
    <row r="627" spans="1:6" ht="15">
      <c r="A627" s="472" t="s">
        <v>156</v>
      </c>
      <c r="B627" s="470" t="s">
        <v>164</v>
      </c>
      <c r="C627" s="473">
        <v>0</v>
      </c>
      <c r="D627" s="473">
        <v>0</v>
      </c>
      <c r="E627" s="473">
        <v>0</v>
      </c>
      <c r="F627" s="470"/>
    </row>
    <row r="628" spans="1:6" ht="15">
      <c r="A628" s="458">
        <v>5</v>
      </c>
      <c r="B628" s="459" t="s">
        <v>155</v>
      </c>
      <c r="C628" s="465"/>
      <c r="D628" s="465"/>
      <c r="E628" s="465"/>
      <c r="F628" s="459"/>
    </row>
    <row r="629" spans="1:6" ht="27.75">
      <c r="A629" s="461" t="s">
        <v>150</v>
      </c>
      <c r="B629" s="8" t="s">
        <v>169</v>
      </c>
      <c r="C629" s="502" t="s">
        <v>639</v>
      </c>
      <c r="D629" s="471"/>
      <c r="E629" s="471"/>
      <c r="F629" s="470"/>
    </row>
    <row r="630" spans="1:6" ht="15">
      <c r="A630" s="461" t="s">
        <v>150</v>
      </c>
      <c r="B630" s="470" t="s">
        <v>157</v>
      </c>
      <c r="C630" s="471" t="s">
        <v>639</v>
      </c>
      <c r="D630" s="470"/>
      <c r="E630" s="470"/>
      <c r="F630" s="470"/>
    </row>
    <row r="631" spans="1:6" ht="15">
      <c r="A631" s="461" t="s">
        <v>150</v>
      </c>
      <c r="B631" s="470" t="s">
        <v>172</v>
      </c>
      <c r="C631" s="489">
        <v>0.65</v>
      </c>
      <c r="D631" s="489">
        <v>0.05</v>
      </c>
      <c r="E631" s="489">
        <v>0.7</v>
      </c>
      <c r="F631" s="470"/>
    </row>
    <row r="632" spans="1:6" ht="16.5" customHeight="1">
      <c r="A632" s="10" t="s">
        <v>1038</v>
      </c>
      <c r="B632" s="11" t="s">
        <v>891</v>
      </c>
      <c r="C632" s="11"/>
      <c r="D632" s="11"/>
      <c r="E632" s="11"/>
      <c r="F632" s="11"/>
    </row>
    <row r="633" spans="1:6" ht="15">
      <c r="A633" s="12">
        <v>1</v>
      </c>
      <c r="B633" s="13" t="s">
        <v>149</v>
      </c>
      <c r="C633" s="402"/>
      <c r="D633" s="402"/>
      <c r="E633" s="402"/>
      <c r="F633" s="13"/>
    </row>
    <row r="634" spans="1:6" ht="181.5">
      <c r="A634" s="315" t="s">
        <v>150</v>
      </c>
      <c r="B634" s="317" t="s">
        <v>202</v>
      </c>
      <c r="C634" s="14" t="s">
        <v>892</v>
      </c>
      <c r="D634" s="14" t="s">
        <v>893</v>
      </c>
      <c r="E634" s="14" t="s">
        <v>892</v>
      </c>
      <c r="F634" s="317"/>
    </row>
    <row r="635" spans="1:6" ht="42">
      <c r="A635" s="315" t="s">
        <v>150</v>
      </c>
      <c r="B635" s="14" t="s">
        <v>159</v>
      </c>
      <c r="C635" s="316" t="s">
        <v>894</v>
      </c>
      <c r="D635" s="532" t="s">
        <v>895</v>
      </c>
      <c r="E635" s="316" t="s">
        <v>894</v>
      </c>
      <c r="F635" s="317"/>
    </row>
    <row r="636" spans="1:6" ht="42">
      <c r="A636" s="315" t="s">
        <v>150</v>
      </c>
      <c r="B636" s="14" t="s">
        <v>160</v>
      </c>
      <c r="C636" s="316" t="s">
        <v>1031</v>
      </c>
      <c r="D636" s="533"/>
      <c r="E636" s="316" t="s">
        <v>1031</v>
      </c>
      <c r="F636" s="317"/>
    </row>
    <row r="637" spans="1:6" ht="42">
      <c r="A637" s="315" t="s">
        <v>150</v>
      </c>
      <c r="B637" s="14" t="s">
        <v>161</v>
      </c>
      <c r="C637" s="316" t="s">
        <v>1032</v>
      </c>
      <c r="D637" s="534"/>
      <c r="E637" s="316" t="s">
        <v>1032</v>
      </c>
      <c r="F637" s="317"/>
    </row>
    <row r="638" spans="1:6" ht="42">
      <c r="A638" s="318">
        <v>2</v>
      </c>
      <c r="B638" s="319" t="s">
        <v>170</v>
      </c>
      <c r="C638" s="530"/>
      <c r="D638" s="530"/>
      <c r="E638" s="531"/>
      <c r="F638" s="320"/>
    </row>
    <row r="639" spans="1:6" ht="15">
      <c r="A639" s="12">
        <v>3</v>
      </c>
      <c r="B639" s="13" t="s">
        <v>147</v>
      </c>
      <c r="C639" s="321"/>
      <c r="D639" s="321"/>
      <c r="E639" s="321"/>
      <c r="F639" s="13"/>
    </row>
    <row r="640" spans="1:6" ht="15">
      <c r="A640" s="322" t="s">
        <v>150</v>
      </c>
      <c r="B640" s="323" t="s">
        <v>151</v>
      </c>
      <c r="C640" s="437">
        <f>C641+C642</f>
        <v>471</v>
      </c>
      <c r="D640" s="437">
        <f>D641+D642</f>
        <v>2189</v>
      </c>
      <c r="E640" s="437">
        <f>E641+E642</f>
        <v>2660</v>
      </c>
      <c r="F640" s="323"/>
    </row>
    <row r="641" spans="1:6" ht="15">
      <c r="A641" s="325" t="s">
        <v>156</v>
      </c>
      <c r="B641" s="15" t="s">
        <v>165</v>
      </c>
      <c r="C641" s="427">
        <v>270</v>
      </c>
      <c r="D641" s="427">
        <f>30+2000</f>
        <v>2030</v>
      </c>
      <c r="E641" s="427">
        <f>C641+D641</f>
        <v>2300</v>
      </c>
      <c r="F641" s="15"/>
    </row>
    <row r="642" spans="1:6" ht="15">
      <c r="A642" s="325" t="s">
        <v>156</v>
      </c>
      <c r="B642" s="15" t="s">
        <v>166</v>
      </c>
      <c r="C642" s="427">
        <v>201</v>
      </c>
      <c r="D642" s="427">
        <v>159</v>
      </c>
      <c r="E642" s="427">
        <f>C642+D642</f>
        <v>360</v>
      </c>
      <c r="F642" s="15"/>
    </row>
    <row r="643" spans="1:6" ht="15">
      <c r="A643" s="322" t="s">
        <v>150</v>
      </c>
      <c r="B643" s="323" t="s">
        <v>152</v>
      </c>
      <c r="C643" s="503">
        <f>C640/F643*100</f>
        <v>11.581017949348414</v>
      </c>
      <c r="D643" s="437">
        <f>D640/F643*100</f>
        <v>53.82345709368085</v>
      </c>
      <c r="E643" s="503">
        <f>C643+D643</f>
        <v>65.40447504302927</v>
      </c>
      <c r="F643" s="323">
        <f>F644+F645</f>
        <v>4067</v>
      </c>
    </row>
    <row r="644" spans="1:6" ht="15">
      <c r="A644" s="325" t="s">
        <v>156</v>
      </c>
      <c r="B644" s="15" t="s">
        <v>165</v>
      </c>
      <c r="C644" s="504">
        <f>C641/F644*100</f>
        <v>8.229198415117342</v>
      </c>
      <c r="D644" s="427">
        <f>D641/F644*100</f>
        <v>61.87138067662298</v>
      </c>
      <c r="E644" s="504">
        <f>C644+D644</f>
        <v>70.10057909174031</v>
      </c>
      <c r="F644" s="15">
        <v>3281</v>
      </c>
    </row>
    <row r="645" spans="1:6" ht="15">
      <c r="A645" s="325" t="s">
        <v>156</v>
      </c>
      <c r="B645" s="15" t="s">
        <v>166</v>
      </c>
      <c r="C645" s="504">
        <f>C642/F645*100</f>
        <v>25.572519083969464</v>
      </c>
      <c r="D645" s="427">
        <f>D642/F645*100</f>
        <v>20.229007633587788</v>
      </c>
      <c r="E645" s="504">
        <f>C645+D645</f>
        <v>45.80152671755725</v>
      </c>
      <c r="F645" s="15">
        <v>786</v>
      </c>
    </row>
    <row r="646" spans="1:6" ht="27.75">
      <c r="A646" s="12">
        <v>4</v>
      </c>
      <c r="B646" s="319" t="s">
        <v>154</v>
      </c>
      <c r="C646" s="321"/>
      <c r="D646" s="321"/>
      <c r="E646" s="321"/>
      <c r="F646" s="13"/>
    </row>
    <row r="647" spans="1:6" ht="27.75">
      <c r="A647" s="329" t="s">
        <v>150</v>
      </c>
      <c r="B647" s="14" t="s">
        <v>167</v>
      </c>
      <c r="C647" s="326" t="s">
        <v>186</v>
      </c>
      <c r="D647" s="326"/>
      <c r="E647" s="326"/>
      <c r="F647" s="15"/>
    </row>
    <row r="648" spans="1:6" ht="15">
      <c r="A648" s="329" t="s">
        <v>150</v>
      </c>
      <c r="B648" s="15" t="s">
        <v>168</v>
      </c>
      <c r="C648" s="326" t="s">
        <v>431</v>
      </c>
      <c r="D648" s="326"/>
      <c r="E648" s="326"/>
      <c r="F648" s="15"/>
    </row>
    <row r="649" spans="1:6" ht="15">
      <c r="A649" s="329" t="s">
        <v>150</v>
      </c>
      <c r="B649" s="15" t="s">
        <v>172</v>
      </c>
      <c r="C649" s="326"/>
      <c r="D649" s="326"/>
      <c r="E649" s="326"/>
      <c r="F649" s="15"/>
    </row>
    <row r="650" spans="1:6" ht="296.25" customHeight="1">
      <c r="A650" s="315" t="s">
        <v>156</v>
      </c>
      <c r="B650" s="317" t="s">
        <v>163</v>
      </c>
      <c r="C650" s="505" t="s">
        <v>1033</v>
      </c>
      <c r="D650" s="505"/>
      <c r="E650" s="506" t="s">
        <v>1034</v>
      </c>
      <c r="F650" s="317"/>
    </row>
    <row r="651" spans="1:6" ht="69.75">
      <c r="A651" s="315" t="s">
        <v>156</v>
      </c>
      <c r="B651" s="317" t="s">
        <v>164</v>
      </c>
      <c r="C651" s="505" t="s">
        <v>1035</v>
      </c>
      <c r="D651" s="507" t="s">
        <v>1036</v>
      </c>
      <c r="E651" s="507" t="s">
        <v>1037</v>
      </c>
      <c r="F651" s="317"/>
    </row>
    <row r="652" spans="1:6" ht="15">
      <c r="A652" s="12">
        <v>5</v>
      </c>
      <c r="B652" s="13" t="s">
        <v>155</v>
      </c>
      <c r="C652" s="321"/>
      <c r="D652" s="321"/>
      <c r="E652" s="321"/>
      <c r="F652" s="13"/>
    </row>
    <row r="653" spans="1:6" ht="27.75">
      <c r="A653" s="315" t="s">
        <v>150</v>
      </c>
      <c r="B653" s="14" t="s">
        <v>169</v>
      </c>
      <c r="C653" s="326" t="s">
        <v>244</v>
      </c>
      <c r="D653" s="326"/>
      <c r="E653" s="326" t="s">
        <v>244</v>
      </c>
      <c r="F653" s="15"/>
    </row>
    <row r="654" spans="1:6" ht="15">
      <c r="A654" s="315" t="s">
        <v>150</v>
      </c>
      <c r="B654" s="15" t="s">
        <v>157</v>
      </c>
      <c r="C654" s="326" t="s">
        <v>244</v>
      </c>
      <c r="D654" s="326"/>
      <c r="E654" s="326" t="s">
        <v>244</v>
      </c>
      <c r="F654" s="15"/>
    </row>
    <row r="655" spans="1:6" ht="15">
      <c r="A655" s="315" t="s">
        <v>150</v>
      </c>
      <c r="B655" s="15" t="s">
        <v>172</v>
      </c>
      <c r="C655" s="330">
        <v>1</v>
      </c>
      <c r="D655" s="15"/>
      <c r="E655" s="330">
        <v>1</v>
      </c>
      <c r="F655" s="15"/>
    </row>
  </sheetData>
  <sheetProtection/>
  <mergeCells count="36">
    <mergeCell ref="C149:E149"/>
    <mergeCell ref="C174:E174"/>
    <mergeCell ref="C542:E542"/>
    <mergeCell ref="C566:E566"/>
    <mergeCell ref="C590:E590"/>
    <mergeCell ref="C188:E188"/>
    <mergeCell ref="C396:E396"/>
    <mergeCell ref="B416:F416"/>
    <mergeCell ref="C423:E423"/>
    <mergeCell ref="F225:F230"/>
    <mergeCell ref="C182:E182"/>
    <mergeCell ref="A1:F1"/>
    <mergeCell ref="C10:E10"/>
    <mergeCell ref="C60:E60"/>
    <mergeCell ref="C89:E89"/>
    <mergeCell ref="C35:E35"/>
    <mergeCell ref="F91:F96"/>
    <mergeCell ref="F103:F108"/>
    <mergeCell ref="F114:F117"/>
    <mergeCell ref="C124:E124"/>
    <mergeCell ref="D635:D637"/>
    <mergeCell ref="C638:E638"/>
    <mergeCell ref="C372:E372"/>
    <mergeCell ref="C248:E248"/>
    <mergeCell ref="C348:E348"/>
    <mergeCell ref="E429:E430"/>
    <mergeCell ref="C447:E447"/>
    <mergeCell ref="C471:E471"/>
    <mergeCell ref="C614:E614"/>
    <mergeCell ref="C485:F485"/>
    <mergeCell ref="C494:E494"/>
    <mergeCell ref="C518:E518"/>
    <mergeCell ref="C199:E199"/>
    <mergeCell ref="C223:E223"/>
    <mergeCell ref="C273:E273"/>
    <mergeCell ref="C323:E323"/>
  </mergeCells>
  <printOptions/>
  <pageMargins left="0.7" right="0.24" top="0.33" bottom="0.31" header="0.26"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258"/>
  <sheetViews>
    <sheetView tabSelected="1" zoomScalePageLayoutView="0" workbookViewId="0" topLeftCell="A127">
      <selection activeCell="G165" sqref="G165"/>
    </sheetView>
  </sheetViews>
  <sheetFormatPr defaultColWidth="9.00390625" defaultRowHeight="15.75"/>
  <cols>
    <col min="1" max="1" width="3.375" style="0" bestFit="1" customWidth="1"/>
    <col min="2" max="2" width="6.50390625" style="4" customWidth="1"/>
    <col min="3" max="3" width="14.75390625" style="0" customWidth="1"/>
    <col min="4" max="4" width="20.375" style="0" customWidth="1"/>
    <col min="5" max="5" width="30.875" style="0" customWidth="1"/>
    <col min="6" max="6" width="18.25390625" style="0" customWidth="1"/>
    <col min="7" max="7" width="36.75390625" style="0" customWidth="1"/>
    <col min="8" max="8" width="5.75390625" style="0" customWidth="1"/>
    <col min="9" max="9" width="13.25390625" style="0" customWidth="1"/>
  </cols>
  <sheetData>
    <row r="1" spans="1:10" ht="15">
      <c r="A1" s="634" t="s">
        <v>192</v>
      </c>
      <c r="B1" s="634"/>
      <c r="C1" s="634"/>
      <c r="D1" s="634"/>
      <c r="E1" s="634"/>
      <c r="F1" s="634"/>
      <c r="G1" s="634"/>
      <c r="H1" s="634"/>
      <c r="I1" s="634"/>
      <c r="J1" s="634"/>
    </row>
    <row r="2" spans="1:10" ht="29.25" customHeight="1">
      <c r="A2" s="640" t="s">
        <v>135</v>
      </c>
      <c r="B2" s="641" t="s">
        <v>485</v>
      </c>
      <c r="C2" s="641" t="s">
        <v>162</v>
      </c>
      <c r="D2" s="644" t="s">
        <v>193</v>
      </c>
      <c r="E2" s="645"/>
      <c r="F2" s="645"/>
      <c r="G2" s="645"/>
      <c r="H2" s="646"/>
      <c r="I2" s="640" t="s">
        <v>191</v>
      </c>
      <c r="J2" s="640"/>
    </row>
    <row r="3" spans="1:10" ht="24.75" customHeight="1">
      <c r="A3" s="640"/>
      <c r="B3" s="642"/>
      <c r="C3" s="642"/>
      <c r="D3" s="641" t="s">
        <v>138</v>
      </c>
      <c r="E3" s="641" t="s">
        <v>140</v>
      </c>
      <c r="F3" s="640" t="s">
        <v>554</v>
      </c>
      <c r="G3" s="640" t="s">
        <v>555</v>
      </c>
      <c r="H3" s="650" t="s">
        <v>139</v>
      </c>
      <c r="I3" s="640" t="s">
        <v>141</v>
      </c>
      <c r="J3" s="640" t="s">
        <v>142</v>
      </c>
    </row>
    <row r="4" spans="1:10" ht="37.5" customHeight="1">
      <c r="A4" s="640"/>
      <c r="B4" s="643"/>
      <c r="C4" s="643"/>
      <c r="D4" s="647"/>
      <c r="E4" s="643"/>
      <c r="F4" s="640"/>
      <c r="G4" s="640"/>
      <c r="H4" s="650"/>
      <c r="I4" s="640"/>
      <c r="J4" s="640"/>
    </row>
    <row r="5" spans="1:10" ht="127.5" customHeight="1">
      <c r="A5" s="569">
        <v>1</v>
      </c>
      <c r="B5" s="626" t="s">
        <v>747</v>
      </c>
      <c r="C5" s="626" t="s">
        <v>748</v>
      </c>
      <c r="D5" s="27" t="s">
        <v>173</v>
      </c>
      <c r="E5" s="140" t="s">
        <v>174</v>
      </c>
      <c r="F5" s="223" t="s">
        <v>749</v>
      </c>
      <c r="G5" s="223" t="s">
        <v>750</v>
      </c>
      <c r="H5" s="19" t="s">
        <v>751</v>
      </c>
      <c r="I5" s="17" t="s">
        <v>748</v>
      </c>
      <c r="J5" s="633" t="s">
        <v>740</v>
      </c>
    </row>
    <row r="6" spans="1:10" ht="156">
      <c r="A6" s="570"/>
      <c r="B6" s="627"/>
      <c r="C6" s="627"/>
      <c r="D6" s="16" t="s">
        <v>175</v>
      </c>
      <c r="E6" s="224" t="s">
        <v>752</v>
      </c>
      <c r="F6" s="140" t="s">
        <v>753</v>
      </c>
      <c r="G6" s="225" t="s">
        <v>754</v>
      </c>
      <c r="H6" s="140" t="s">
        <v>176</v>
      </c>
      <c r="I6" s="17"/>
      <c r="J6" s="635"/>
    </row>
    <row r="7" spans="1:10" ht="90.75">
      <c r="A7" s="571"/>
      <c r="B7" s="628"/>
      <c r="C7" s="628"/>
      <c r="D7" s="16" t="s">
        <v>177</v>
      </c>
      <c r="E7" s="109" t="s">
        <v>178</v>
      </c>
      <c r="F7" s="140" t="s">
        <v>755</v>
      </c>
      <c r="G7" s="140" t="s">
        <v>756</v>
      </c>
      <c r="H7" s="225" t="s">
        <v>194</v>
      </c>
      <c r="I7" s="17"/>
      <c r="J7" s="149"/>
    </row>
    <row r="8" spans="1:10" s="71" customFormat="1" ht="161.25" customHeight="1">
      <c r="A8" s="151">
        <v>2</v>
      </c>
      <c r="B8" s="152" t="s">
        <v>200</v>
      </c>
      <c r="C8" s="151" t="s">
        <v>1069</v>
      </c>
      <c r="D8" s="651" t="s">
        <v>75</v>
      </c>
      <c r="E8" s="226" t="s">
        <v>528</v>
      </c>
      <c r="F8" s="74" t="s">
        <v>529</v>
      </c>
      <c r="G8" s="226" t="s">
        <v>530</v>
      </c>
      <c r="H8" s="76">
        <v>0.5</v>
      </c>
      <c r="I8" s="567" t="s">
        <v>531</v>
      </c>
      <c r="J8" s="612"/>
    </row>
    <row r="9" spans="1:10" s="71" customFormat="1" ht="51.75">
      <c r="A9" s="151"/>
      <c r="B9" s="152"/>
      <c r="C9" s="227"/>
      <c r="D9" s="652"/>
      <c r="E9" s="229" t="s">
        <v>532</v>
      </c>
      <c r="F9" s="155"/>
      <c r="G9" s="229" t="s">
        <v>533</v>
      </c>
      <c r="H9" s="76">
        <v>0.8</v>
      </c>
      <c r="I9" s="567"/>
      <c r="J9" s="613"/>
    </row>
    <row r="10" spans="1:10" s="71" customFormat="1" ht="52.5">
      <c r="A10" s="92"/>
      <c r="B10" s="91"/>
      <c r="C10" s="229"/>
      <c r="D10" s="515" t="s">
        <v>235</v>
      </c>
      <c r="E10" s="230" t="s">
        <v>534</v>
      </c>
      <c r="F10" s="156" t="s">
        <v>535</v>
      </c>
      <c r="G10" s="230" t="s">
        <v>536</v>
      </c>
      <c r="H10" s="157" t="s">
        <v>537</v>
      </c>
      <c r="I10" s="89"/>
      <c r="J10" s="89"/>
    </row>
    <row r="11" spans="1:10" ht="91.5">
      <c r="A11" s="92"/>
      <c r="B11" s="91"/>
      <c r="C11" s="229"/>
      <c r="D11" s="227" t="s">
        <v>175</v>
      </c>
      <c r="E11" s="231" t="s">
        <v>538</v>
      </c>
      <c r="F11" s="156" t="s">
        <v>539</v>
      </c>
      <c r="G11" s="156" t="s">
        <v>539</v>
      </c>
      <c r="H11" s="92" t="s">
        <v>91</v>
      </c>
      <c r="I11" s="89"/>
      <c r="J11" s="89"/>
    </row>
    <row r="12" spans="1:10" ht="39">
      <c r="A12" s="92"/>
      <c r="B12" s="91"/>
      <c r="C12" s="229"/>
      <c r="D12" s="651" t="s">
        <v>197</v>
      </c>
      <c r="E12" s="161" t="s">
        <v>540</v>
      </c>
      <c r="F12" s="158">
        <v>0</v>
      </c>
      <c r="G12" s="161" t="s">
        <v>541</v>
      </c>
      <c r="H12" s="92" t="s">
        <v>542</v>
      </c>
      <c r="I12" s="89"/>
      <c r="J12" s="89"/>
    </row>
    <row r="13" spans="1:10" ht="168.75">
      <c r="A13" s="92"/>
      <c r="B13" s="91"/>
      <c r="C13" s="229"/>
      <c r="D13" s="667"/>
      <c r="E13" s="161" t="s">
        <v>543</v>
      </c>
      <c r="F13" s="156" t="s">
        <v>544</v>
      </c>
      <c r="G13" s="161" t="s">
        <v>545</v>
      </c>
      <c r="H13" s="157">
        <v>0.7</v>
      </c>
      <c r="I13" s="89"/>
      <c r="J13" s="89"/>
    </row>
    <row r="14" spans="1:10" ht="39">
      <c r="A14" s="92"/>
      <c r="B14" s="91"/>
      <c r="C14" s="229"/>
      <c r="D14" s="652"/>
      <c r="E14" s="74" t="s">
        <v>546</v>
      </c>
      <c r="F14" s="159"/>
      <c r="G14" s="74" t="s">
        <v>547</v>
      </c>
      <c r="H14" s="157">
        <v>0.4</v>
      </c>
      <c r="I14" s="89"/>
      <c r="J14" s="89"/>
    </row>
    <row r="15" spans="1:10" ht="90.75">
      <c r="A15" s="92"/>
      <c r="B15" s="91"/>
      <c r="C15" s="229"/>
      <c r="D15" s="228" t="s">
        <v>199</v>
      </c>
      <c r="E15" s="160" t="s">
        <v>548</v>
      </c>
      <c r="F15" s="156" t="s">
        <v>549</v>
      </c>
      <c r="G15" s="161" t="s">
        <v>550</v>
      </c>
      <c r="H15" s="92"/>
      <c r="I15" s="89"/>
      <c r="J15" s="89"/>
    </row>
    <row r="16" spans="1:10" ht="15">
      <c r="A16" s="626">
        <v>3</v>
      </c>
      <c r="B16" s="626" t="s">
        <v>759</v>
      </c>
      <c r="C16" s="629" t="s">
        <v>1070</v>
      </c>
      <c r="D16" s="20" t="s">
        <v>213</v>
      </c>
      <c r="E16" s="72"/>
      <c r="F16" s="72"/>
      <c r="G16" s="72"/>
      <c r="H16" s="34"/>
      <c r="I16" s="629" t="s">
        <v>1071</v>
      </c>
      <c r="J16" s="72"/>
    </row>
    <row r="17" spans="1:10" ht="298.5">
      <c r="A17" s="627"/>
      <c r="B17" s="627"/>
      <c r="C17" s="630"/>
      <c r="D17" s="232" t="s">
        <v>1072</v>
      </c>
      <c r="E17" s="233" t="s">
        <v>214</v>
      </c>
      <c r="F17" s="234" t="s">
        <v>1073</v>
      </c>
      <c r="G17" s="235" t="s">
        <v>760</v>
      </c>
      <c r="H17" s="632"/>
      <c r="I17" s="630"/>
      <c r="J17" s="622"/>
    </row>
    <row r="18" spans="1:10" ht="145.5" customHeight="1">
      <c r="A18" s="627"/>
      <c r="B18" s="627"/>
      <c r="C18" s="630"/>
      <c r="D18" s="236" t="s">
        <v>1074</v>
      </c>
      <c r="E18" s="237" t="s">
        <v>215</v>
      </c>
      <c r="F18" s="238" t="s">
        <v>761</v>
      </c>
      <c r="G18" s="237" t="s">
        <v>762</v>
      </c>
      <c r="H18" s="633"/>
      <c r="I18" s="630"/>
      <c r="J18" s="623"/>
    </row>
    <row r="19" spans="1:10" ht="142.5">
      <c r="A19" s="628"/>
      <c r="B19" s="628"/>
      <c r="C19" s="631"/>
      <c r="D19" s="239" t="s">
        <v>1075</v>
      </c>
      <c r="E19" s="237" t="s">
        <v>216</v>
      </c>
      <c r="F19" s="240" t="s">
        <v>1076</v>
      </c>
      <c r="G19" s="237" t="s">
        <v>763</v>
      </c>
      <c r="H19" s="633"/>
      <c r="I19" s="630"/>
      <c r="J19" s="623"/>
    </row>
    <row r="20" spans="1:10" ht="85.5">
      <c r="A20" s="624"/>
      <c r="B20" s="624"/>
      <c r="C20" s="625"/>
      <c r="D20" s="241" t="s">
        <v>1077</v>
      </c>
      <c r="E20" s="242" t="s">
        <v>764</v>
      </c>
      <c r="F20" s="240"/>
      <c r="G20" s="113"/>
      <c r="H20" s="633"/>
      <c r="I20" s="631"/>
      <c r="J20" s="623"/>
    </row>
    <row r="21" spans="1:10" ht="15">
      <c r="A21" s="624"/>
      <c r="B21" s="624"/>
      <c r="C21" s="625"/>
      <c r="D21" s="243" t="s">
        <v>217</v>
      </c>
      <c r="E21" s="244"/>
      <c r="F21" s="21"/>
      <c r="G21" s="22"/>
      <c r="H21" s="18"/>
      <c r="I21" s="624"/>
      <c r="J21" s="623"/>
    </row>
    <row r="22" spans="1:10" s="4" customFormat="1" ht="95.25">
      <c r="A22" s="624"/>
      <c r="B22" s="624"/>
      <c r="C22" s="625"/>
      <c r="D22" s="245" t="s">
        <v>1078</v>
      </c>
      <c r="E22" s="246" t="s">
        <v>218</v>
      </c>
      <c r="F22" s="247" t="s">
        <v>1079</v>
      </c>
      <c r="G22" s="248" t="s">
        <v>765</v>
      </c>
      <c r="H22" s="249"/>
      <c r="I22" s="624"/>
      <c r="J22" s="623"/>
    </row>
    <row r="23" spans="1:10" ht="57" customHeight="1">
      <c r="A23" s="610"/>
      <c r="B23" s="610"/>
      <c r="C23" s="20"/>
      <c r="D23" s="250" t="s">
        <v>766</v>
      </c>
      <c r="E23" s="112"/>
      <c r="F23" s="251"/>
      <c r="G23" s="112"/>
      <c r="H23" s="25"/>
      <c r="I23" s="26"/>
      <c r="J23" s="114"/>
    </row>
    <row r="24" spans="1:10" ht="103.5">
      <c r="A24" s="611"/>
      <c r="B24" s="611"/>
      <c r="C24" s="39"/>
      <c r="D24" s="250" t="s">
        <v>1080</v>
      </c>
      <c r="E24" s="252" t="s">
        <v>219</v>
      </c>
      <c r="F24" s="241" t="s">
        <v>767</v>
      </c>
      <c r="G24" s="252" t="s">
        <v>768</v>
      </c>
      <c r="H24" s="25"/>
      <c r="I24" s="26"/>
      <c r="J24" s="114"/>
    </row>
    <row r="25" spans="1:10" ht="168.75">
      <c r="A25" s="611"/>
      <c r="B25" s="611"/>
      <c r="C25" s="39"/>
      <c r="D25" s="239" t="s">
        <v>1081</v>
      </c>
      <c r="E25" s="252" t="s">
        <v>220</v>
      </c>
      <c r="F25" s="253" t="s">
        <v>769</v>
      </c>
      <c r="G25" s="253" t="s">
        <v>770</v>
      </c>
      <c r="H25" s="24"/>
      <c r="I25" s="254"/>
      <c r="J25" s="33"/>
    </row>
    <row r="26" spans="1:10" ht="409.5">
      <c r="A26" s="615">
        <v>4</v>
      </c>
      <c r="B26" s="618" t="s">
        <v>241</v>
      </c>
      <c r="C26" s="615" t="s">
        <v>1082</v>
      </c>
      <c r="D26" s="83" t="s">
        <v>173</v>
      </c>
      <c r="E26" s="255" t="s">
        <v>1083</v>
      </c>
      <c r="F26" s="256" t="s">
        <v>1084</v>
      </c>
      <c r="G26" s="255" t="s">
        <v>1085</v>
      </c>
      <c r="H26" s="82">
        <v>75</v>
      </c>
      <c r="I26" s="577" t="s">
        <v>786</v>
      </c>
      <c r="J26" s="612"/>
    </row>
    <row r="27" spans="1:10" ht="91.5">
      <c r="A27" s="616"/>
      <c r="B27" s="619"/>
      <c r="C27" s="616"/>
      <c r="D27" s="83" t="s">
        <v>235</v>
      </c>
      <c r="E27" s="257" t="s">
        <v>236</v>
      </c>
      <c r="F27" s="258" t="s">
        <v>787</v>
      </c>
      <c r="G27" s="258" t="s">
        <v>788</v>
      </c>
      <c r="H27" s="131">
        <v>75</v>
      </c>
      <c r="I27" s="621"/>
      <c r="J27" s="613"/>
    </row>
    <row r="28" spans="1:10" ht="129.75">
      <c r="A28" s="616"/>
      <c r="B28" s="619"/>
      <c r="C28" s="616"/>
      <c r="D28" s="83" t="s">
        <v>238</v>
      </c>
      <c r="E28" s="255" t="s">
        <v>239</v>
      </c>
      <c r="F28" s="259" t="s">
        <v>789</v>
      </c>
      <c r="G28" s="260" t="s">
        <v>790</v>
      </c>
      <c r="H28" s="92">
        <v>90</v>
      </c>
      <c r="I28" s="621"/>
      <c r="J28" s="613"/>
    </row>
    <row r="29" spans="1:10" ht="168.75">
      <c r="A29" s="617"/>
      <c r="B29" s="620"/>
      <c r="C29" s="617"/>
      <c r="D29" s="83" t="s">
        <v>240</v>
      </c>
      <c r="E29" s="255" t="s">
        <v>62</v>
      </c>
      <c r="F29" s="261" t="s">
        <v>63</v>
      </c>
      <c r="G29" s="258" t="s">
        <v>64</v>
      </c>
      <c r="H29" s="131">
        <v>75</v>
      </c>
      <c r="I29" s="578"/>
      <c r="J29" s="614"/>
    </row>
    <row r="30" spans="1:10" ht="64.5" customHeight="1">
      <c r="A30" s="598">
        <v>5</v>
      </c>
      <c r="B30" s="601" t="s">
        <v>74</v>
      </c>
      <c r="C30" s="604" t="s">
        <v>1086</v>
      </c>
      <c r="D30" s="16" t="s">
        <v>75</v>
      </c>
      <c r="E30" s="120" t="s">
        <v>76</v>
      </c>
      <c r="F30" s="121" t="s">
        <v>77</v>
      </c>
      <c r="G30" s="121" t="s">
        <v>77</v>
      </c>
      <c r="H30" s="122">
        <v>0.8</v>
      </c>
      <c r="I30" s="606" t="s">
        <v>1086</v>
      </c>
      <c r="J30" s="608"/>
    </row>
    <row r="31" spans="1:10" ht="156">
      <c r="A31" s="599"/>
      <c r="B31" s="602"/>
      <c r="C31" s="605"/>
      <c r="D31" s="119" t="s">
        <v>487</v>
      </c>
      <c r="E31" s="120" t="s">
        <v>78</v>
      </c>
      <c r="F31" s="118" t="s">
        <v>79</v>
      </c>
      <c r="G31" s="118" t="s">
        <v>80</v>
      </c>
      <c r="H31" s="122">
        <v>0.8</v>
      </c>
      <c r="I31" s="607"/>
      <c r="J31" s="609"/>
    </row>
    <row r="32" spans="1:10" ht="78">
      <c r="A32" s="599"/>
      <c r="B32" s="602"/>
      <c r="C32" s="125"/>
      <c r="D32" s="119" t="s">
        <v>246</v>
      </c>
      <c r="E32" s="120" t="s">
        <v>247</v>
      </c>
      <c r="F32" s="117"/>
      <c r="G32" s="118" t="s">
        <v>81</v>
      </c>
      <c r="H32" s="122">
        <v>0.6</v>
      </c>
      <c r="I32" s="125"/>
      <c r="J32" s="126"/>
    </row>
    <row r="33" spans="1:10" ht="78">
      <c r="A33" s="599"/>
      <c r="B33" s="602"/>
      <c r="C33" s="125"/>
      <c r="D33" s="16" t="s">
        <v>490</v>
      </c>
      <c r="E33" s="120" t="s">
        <v>82</v>
      </c>
      <c r="F33" s="117" t="s">
        <v>83</v>
      </c>
      <c r="G33" s="117" t="s">
        <v>83</v>
      </c>
      <c r="H33" s="122">
        <v>0.7</v>
      </c>
      <c r="I33" s="125"/>
      <c r="J33" s="126"/>
    </row>
    <row r="34" spans="1:10" ht="90.75">
      <c r="A34" s="599"/>
      <c r="B34" s="602"/>
      <c r="C34" s="125"/>
      <c r="D34" s="16" t="s">
        <v>238</v>
      </c>
      <c r="E34" s="120" t="s">
        <v>84</v>
      </c>
      <c r="F34" s="118" t="s">
        <v>85</v>
      </c>
      <c r="G34" s="118" t="s">
        <v>85</v>
      </c>
      <c r="H34" s="122">
        <v>0.7</v>
      </c>
      <c r="I34" s="125"/>
      <c r="J34" s="126"/>
    </row>
    <row r="35" spans="1:10" ht="51.75">
      <c r="A35" s="599"/>
      <c r="B35" s="602"/>
      <c r="C35" s="125"/>
      <c r="D35" s="16" t="s">
        <v>248</v>
      </c>
      <c r="E35" s="118" t="s">
        <v>249</v>
      </c>
      <c r="F35" s="123" t="s">
        <v>86</v>
      </c>
      <c r="G35" s="124" t="s">
        <v>87</v>
      </c>
      <c r="H35" s="122">
        <v>0.35</v>
      </c>
      <c r="I35" s="125"/>
      <c r="J35" s="126"/>
    </row>
    <row r="36" spans="1:10" ht="25.5">
      <c r="A36" s="600"/>
      <c r="B36" s="603"/>
      <c r="C36" s="125"/>
      <c r="D36" s="34" t="s">
        <v>495</v>
      </c>
      <c r="E36" s="124" t="s">
        <v>88</v>
      </c>
      <c r="F36" s="124" t="s">
        <v>89</v>
      </c>
      <c r="G36" s="124" t="s">
        <v>89</v>
      </c>
      <c r="H36" s="122">
        <v>0.6</v>
      </c>
      <c r="I36" s="125"/>
      <c r="J36" s="126"/>
    </row>
    <row r="37" spans="1:10" ht="39">
      <c r="A37" s="564">
        <v>6</v>
      </c>
      <c r="B37" s="564" t="s">
        <v>250</v>
      </c>
      <c r="C37" s="615" t="s">
        <v>270</v>
      </c>
      <c r="D37" s="83" t="s">
        <v>136</v>
      </c>
      <c r="E37" s="73" t="s">
        <v>94</v>
      </c>
      <c r="F37" s="73" t="s">
        <v>95</v>
      </c>
      <c r="G37" s="73" t="s">
        <v>96</v>
      </c>
      <c r="H37" s="76" t="s">
        <v>97</v>
      </c>
      <c r="I37" s="588" t="s">
        <v>271</v>
      </c>
      <c r="J37" s="590">
        <v>0</v>
      </c>
    </row>
    <row r="38" spans="1:10" ht="64.5">
      <c r="A38" s="564"/>
      <c r="B38" s="564"/>
      <c r="C38" s="616"/>
      <c r="D38" s="568" t="s">
        <v>173</v>
      </c>
      <c r="E38" s="73" t="s">
        <v>272</v>
      </c>
      <c r="F38" s="73" t="s">
        <v>98</v>
      </c>
      <c r="G38" s="74" t="s">
        <v>99</v>
      </c>
      <c r="H38" s="76" t="s">
        <v>273</v>
      </c>
      <c r="I38" s="589"/>
      <c r="J38" s="590"/>
    </row>
    <row r="39" spans="1:10" ht="140.25" customHeight="1">
      <c r="A39" s="564"/>
      <c r="B39" s="564"/>
      <c r="C39" s="616"/>
      <c r="D39" s="568"/>
      <c r="E39" s="73" t="s">
        <v>100</v>
      </c>
      <c r="F39" s="73" t="s">
        <v>101</v>
      </c>
      <c r="G39" s="74" t="s">
        <v>102</v>
      </c>
      <c r="H39" s="76" t="s">
        <v>274</v>
      </c>
      <c r="I39" s="589"/>
      <c r="J39" s="590"/>
    </row>
    <row r="40" spans="1:10" ht="64.5">
      <c r="A40" s="564"/>
      <c r="B40" s="564"/>
      <c r="C40" s="616"/>
      <c r="D40" s="568"/>
      <c r="E40" s="73" t="s">
        <v>275</v>
      </c>
      <c r="F40" s="74" t="s">
        <v>103</v>
      </c>
      <c r="G40" s="74" t="s">
        <v>104</v>
      </c>
      <c r="H40" s="82">
        <f>0.54/4*100</f>
        <v>13.5</v>
      </c>
      <c r="I40" s="589"/>
      <c r="J40" s="590"/>
    </row>
    <row r="41" spans="1:10" ht="129.75">
      <c r="A41" s="564"/>
      <c r="B41" s="564"/>
      <c r="C41" s="263"/>
      <c r="D41" s="83" t="s">
        <v>276</v>
      </c>
      <c r="E41" s="264" t="s">
        <v>105</v>
      </c>
      <c r="F41" s="73" t="s">
        <v>106</v>
      </c>
      <c r="G41" s="74" t="s">
        <v>107</v>
      </c>
      <c r="H41" s="131">
        <v>60</v>
      </c>
      <c r="I41" s="589"/>
      <c r="J41" s="590"/>
    </row>
    <row r="42" spans="1:10" ht="39">
      <c r="A42" s="564"/>
      <c r="B42" s="564"/>
      <c r="C42" s="263"/>
      <c r="D42" s="83" t="s">
        <v>277</v>
      </c>
      <c r="E42" s="73" t="s">
        <v>278</v>
      </c>
      <c r="F42" s="73" t="s">
        <v>108</v>
      </c>
      <c r="G42" s="74" t="s">
        <v>109</v>
      </c>
      <c r="H42" s="131"/>
      <c r="I42" s="589"/>
      <c r="J42" s="590"/>
    </row>
    <row r="43" spans="1:10" ht="142.5">
      <c r="A43" s="92"/>
      <c r="B43" s="91"/>
      <c r="C43" s="263"/>
      <c r="D43" s="83" t="s">
        <v>199</v>
      </c>
      <c r="E43" s="74" t="s">
        <v>110</v>
      </c>
      <c r="F43" s="74" t="s">
        <v>111</v>
      </c>
      <c r="G43" s="74" t="s">
        <v>112</v>
      </c>
      <c r="H43" s="146">
        <v>75</v>
      </c>
      <c r="I43" s="589"/>
      <c r="J43" s="590"/>
    </row>
    <row r="44" spans="1:10" ht="64.5">
      <c r="A44" s="265"/>
      <c r="B44" s="586"/>
      <c r="C44" s="263"/>
      <c r="D44" s="579" t="s">
        <v>279</v>
      </c>
      <c r="E44" s="73" t="s">
        <v>113</v>
      </c>
      <c r="F44" s="266" t="s">
        <v>114</v>
      </c>
      <c r="G44" s="74" t="s">
        <v>115</v>
      </c>
      <c r="H44" s="150"/>
      <c r="I44" s="589"/>
      <c r="J44" s="262"/>
    </row>
    <row r="45" spans="1:10" ht="39">
      <c r="A45" s="265"/>
      <c r="B45" s="587"/>
      <c r="C45" s="263"/>
      <c r="D45" s="580"/>
      <c r="E45" s="73" t="s">
        <v>280</v>
      </c>
      <c r="F45" s="266" t="s">
        <v>116</v>
      </c>
      <c r="G45" s="267" t="s">
        <v>117</v>
      </c>
      <c r="H45" s="150">
        <v>100</v>
      </c>
      <c r="I45" s="589"/>
      <c r="J45" s="268"/>
    </row>
    <row r="46" spans="1:10" ht="129.75">
      <c r="A46" s="92"/>
      <c r="B46" s="145"/>
      <c r="C46" s="269"/>
      <c r="D46" s="581"/>
      <c r="E46" s="74" t="s">
        <v>118</v>
      </c>
      <c r="F46" s="73" t="s">
        <v>119</v>
      </c>
      <c r="G46" s="74" t="s">
        <v>120</v>
      </c>
      <c r="H46" s="146"/>
      <c r="I46" s="589"/>
      <c r="J46" s="89"/>
    </row>
    <row r="47" spans="1:10" ht="103.5">
      <c r="A47" s="591">
        <v>7</v>
      </c>
      <c r="B47" s="593" t="s">
        <v>314</v>
      </c>
      <c r="C47" s="596" t="s">
        <v>121</v>
      </c>
      <c r="D47" s="27" t="s">
        <v>136</v>
      </c>
      <c r="E47" s="180" t="s">
        <v>131</v>
      </c>
      <c r="F47" s="21" t="s">
        <v>132</v>
      </c>
      <c r="G47" s="22" t="s">
        <v>133</v>
      </c>
      <c r="H47" s="19">
        <v>0.85</v>
      </c>
      <c r="I47" s="637">
        <v>8</v>
      </c>
      <c r="J47" s="637">
        <v>0</v>
      </c>
    </row>
    <row r="48" spans="1:10" ht="324.75">
      <c r="A48" s="592">
        <v>2</v>
      </c>
      <c r="B48" s="594"/>
      <c r="C48" s="597"/>
      <c r="D48" s="27" t="s">
        <v>134</v>
      </c>
      <c r="E48" s="180" t="s">
        <v>896</v>
      </c>
      <c r="F48" s="180" t="s">
        <v>897</v>
      </c>
      <c r="G48" s="22" t="s">
        <v>1087</v>
      </c>
      <c r="H48" s="19">
        <v>0.85</v>
      </c>
      <c r="I48" s="638"/>
      <c r="J48" s="638"/>
    </row>
    <row r="49" spans="1:10" s="107" customFormat="1" ht="103.5">
      <c r="A49" s="592">
        <v>3</v>
      </c>
      <c r="B49" s="594"/>
      <c r="C49" s="597"/>
      <c r="D49" s="72" t="s">
        <v>196</v>
      </c>
      <c r="E49" s="270" t="s">
        <v>898</v>
      </c>
      <c r="F49" s="271" t="s">
        <v>899</v>
      </c>
      <c r="G49" s="272" t="s">
        <v>900</v>
      </c>
      <c r="H49" s="273">
        <v>0.92</v>
      </c>
      <c r="I49" s="638"/>
      <c r="J49" s="638"/>
    </row>
    <row r="50" spans="1:10" s="107" customFormat="1" ht="229.5" customHeight="1">
      <c r="A50" s="592">
        <v>4</v>
      </c>
      <c r="B50" s="594"/>
      <c r="C50" s="597"/>
      <c r="D50" s="521" t="s">
        <v>175</v>
      </c>
      <c r="E50" s="274" t="s">
        <v>901</v>
      </c>
      <c r="F50" s="144" t="s">
        <v>902</v>
      </c>
      <c r="G50" s="109" t="s">
        <v>903</v>
      </c>
      <c r="H50" s="18">
        <v>92</v>
      </c>
      <c r="I50" s="638"/>
      <c r="J50" s="638"/>
    </row>
    <row r="51" spans="1:10" s="71" customFormat="1" ht="220.5">
      <c r="A51" s="592">
        <v>5</v>
      </c>
      <c r="B51" s="594"/>
      <c r="C51" s="597"/>
      <c r="D51" s="522" t="s">
        <v>197</v>
      </c>
      <c r="E51" s="275" t="s">
        <v>904</v>
      </c>
      <c r="F51" s="276" t="s">
        <v>905</v>
      </c>
      <c r="G51" s="276" t="s">
        <v>906</v>
      </c>
      <c r="H51" s="18">
        <v>70</v>
      </c>
      <c r="I51" s="638"/>
      <c r="J51" s="638"/>
    </row>
    <row r="52" spans="1:10" s="71" customFormat="1" ht="51.75">
      <c r="A52" s="592">
        <v>6</v>
      </c>
      <c r="B52" s="595"/>
      <c r="C52" s="597"/>
      <c r="D52" s="522" t="s">
        <v>907</v>
      </c>
      <c r="E52" s="277"/>
      <c r="F52" s="278" t="s">
        <v>908</v>
      </c>
      <c r="G52" s="279"/>
      <c r="H52" s="18" t="s">
        <v>488</v>
      </c>
      <c r="I52" s="638"/>
      <c r="J52" s="638"/>
    </row>
    <row r="53" spans="1:10" s="71" customFormat="1" ht="64.5">
      <c r="A53" s="582">
        <v>8</v>
      </c>
      <c r="B53" s="564" t="s">
        <v>313</v>
      </c>
      <c r="C53" s="582" t="s">
        <v>909</v>
      </c>
      <c r="D53" s="568" t="s">
        <v>173</v>
      </c>
      <c r="E53" s="74" t="s">
        <v>910</v>
      </c>
      <c r="F53" s="82">
        <v>0</v>
      </c>
      <c r="G53" s="84" t="s">
        <v>911</v>
      </c>
      <c r="H53" s="76">
        <v>0.66</v>
      </c>
      <c r="I53" s="567" t="s">
        <v>912</v>
      </c>
      <c r="J53" s="653">
        <v>1</v>
      </c>
    </row>
    <row r="54" spans="1:10" s="71" customFormat="1" ht="39">
      <c r="A54" s="582"/>
      <c r="B54" s="564"/>
      <c r="C54" s="582"/>
      <c r="D54" s="568"/>
      <c r="E54" s="74" t="s">
        <v>290</v>
      </c>
      <c r="F54" s="88" t="s">
        <v>913</v>
      </c>
      <c r="G54" s="82" t="s">
        <v>291</v>
      </c>
      <c r="H54" s="76">
        <f>4.863/7.513</f>
        <v>0.6472780513776122</v>
      </c>
      <c r="I54" s="567"/>
      <c r="J54" s="567"/>
    </row>
    <row r="55" spans="1:10" s="71" customFormat="1" ht="25.5">
      <c r="A55" s="582"/>
      <c r="B55" s="564"/>
      <c r="C55" s="582"/>
      <c r="D55" s="568"/>
      <c r="E55" s="74" t="s">
        <v>292</v>
      </c>
      <c r="F55" s="85" t="s">
        <v>293</v>
      </c>
      <c r="G55" s="82" t="s">
        <v>294</v>
      </c>
      <c r="H55" s="130">
        <v>0.856</v>
      </c>
      <c r="I55" s="567"/>
      <c r="J55" s="567"/>
    </row>
    <row r="56" spans="1:10" s="71" customFormat="1" ht="25.5">
      <c r="A56" s="582"/>
      <c r="B56" s="564"/>
      <c r="C56" s="582"/>
      <c r="D56" s="568"/>
      <c r="E56" s="73" t="s">
        <v>295</v>
      </c>
      <c r="F56" s="87" t="s">
        <v>914</v>
      </c>
      <c r="G56" s="82" t="s">
        <v>915</v>
      </c>
      <c r="H56" s="130">
        <v>0.38</v>
      </c>
      <c r="I56" s="89"/>
      <c r="J56" s="89"/>
    </row>
    <row r="57" spans="1:10" s="71" customFormat="1" ht="51.75">
      <c r="A57" s="583"/>
      <c r="B57" s="584"/>
      <c r="C57" s="585"/>
      <c r="D57" s="568" t="s">
        <v>235</v>
      </c>
      <c r="E57" s="73" t="s">
        <v>296</v>
      </c>
      <c r="F57" s="86"/>
      <c r="G57" s="86"/>
      <c r="H57" s="132">
        <v>100</v>
      </c>
      <c r="I57" s="89"/>
      <c r="J57" s="89"/>
    </row>
    <row r="58" spans="1:10" s="71" customFormat="1" ht="25.5">
      <c r="A58" s="583"/>
      <c r="B58" s="584"/>
      <c r="C58" s="585"/>
      <c r="D58" s="568"/>
      <c r="E58" s="73" t="s">
        <v>297</v>
      </c>
      <c r="F58" s="87" t="s">
        <v>916</v>
      </c>
      <c r="G58" s="82" t="s">
        <v>298</v>
      </c>
      <c r="H58" s="132">
        <v>75.3</v>
      </c>
      <c r="I58" s="89"/>
      <c r="J58" s="89"/>
    </row>
    <row r="59" spans="1:10" s="71" customFormat="1" ht="234">
      <c r="A59" s="75"/>
      <c r="B59" s="81"/>
      <c r="C59" s="75"/>
      <c r="D59" s="83" t="s">
        <v>175</v>
      </c>
      <c r="E59" s="73" t="s">
        <v>299</v>
      </c>
      <c r="F59" s="73" t="s">
        <v>917</v>
      </c>
      <c r="G59" s="73" t="s">
        <v>918</v>
      </c>
      <c r="H59" s="82">
        <v>85</v>
      </c>
      <c r="I59" s="89"/>
      <c r="J59" s="89"/>
    </row>
    <row r="60" spans="1:10" s="71" customFormat="1" ht="64.5">
      <c r="A60" s="75"/>
      <c r="B60" s="81"/>
      <c r="C60" s="75"/>
      <c r="D60" s="83" t="s">
        <v>300</v>
      </c>
      <c r="E60" s="73" t="s">
        <v>301</v>
      </c>
      <c r="F60" s="86" t="s">
        <v>919</v>
      </c>
      <c r="G60" s="86" t="s">
        <v>302</v>
      </c>
      <c r="H60" s="82">
        <v>60</v>
      </c>
      <c r="I60" s="89"/>
      <c r="J60" s="89"/>
    </row>
    <row r="61" spans="1:10" s="71" customFormat="1" ht="39">
      <c r="A61" s="567"/>
      <c r="B61" s="81"/>
      <c r="C61" s="75"/>
      <c r="D61" s="568" t="s">
        <v>303</v>
      </c>
      <c r="E61" s="73" t="s">
        <v>304</v>
      </c>
      <c r="F61" s="79" t="s">
        <v>920</v>
      </c>
      <c r="G61" s="79" t="s">
        <v>920</v>
      </c>
      <c r="H61" s="132">
        <v>60</v>
      </c>
      <c r="I61" s="89"/>
      <c r="J61" s="89"/>
    </row>
    <row r="62" spans="1:10" s="71" customFormat="1" ht="64.5">
      <c r="A62" s="567"/>
      <c r="B62" s="91"/>
      <c r="C62" s="89"/>
      <c r="D62" s="568"/>
      <c r="E62" s="73" t="s">
        <v>305</v>
      </c>
      <c r="F62" s="86" t="s">
        <v>921</v>
      </c>
      <c r="G62" s="86" t="s">
        <v>922</v>
      </c>
      <c r="H62" s="577">
        <v>60</v>
      </c>
      <c r="I62" s="89"/>
      <c r="J62" s="89"/>
    </row>
    <row r="63" spans="1:10" s="71" customFormat="1" ht="78">
      <c r="A63" s="567"/>
      <c r="B63" s="91"/>
      <c r="C63" s="89"/>
      <c r="D63" s="568"/>
      <c r="E63" s="73" t="s">
        <v>306</v>
      </c>
      <c r="F63" s="73" t="s">
        <v>923</v>
      </c>
      <c r="G63" s="73" t="s">
        <v>923</v>
      </c>
      <c r="H63" s="578"/>
      <c r="I63" s="89"/>
      <c r="J63" s="89"/>
    </row>
    <row r="64" spans="1:10" s="71" customFormat="1" ht="25.5">
      <c r="A64" s="75"/>
      <c r="B64" s="81"/>
      <c r="C64" s="75"/>
      <c r="D64" s="83" t="s">
        <v>195</v>
      </c>
      <c r="E64" s="82" t="s">
        <v>307</v>
      </c>
      <c r="F64" s="86" t="s">
        <v>924</v>
      </c>
      <c r="G64" s="75" t="s">
        <v>924</v>
      </c>
      <c r="H64" s="82">
        <v>20</v>
      </c>
      <c r="I64" s="75"/>
      <c r="J64" s="75"/>
    </row>
    <row r="65" spans="1:10" s="71" customFormat="1" ht="39">
      <c r="A65" s="75"/>
      <c r="B65" s="81"/>
      <c r="C65" s="75"/>
      <c r="D65" s="83" t="s">
        <v>237</v>
      </c>
      <c r="E65" s="73" t="s">
        <v>925</v>
      </c>
      <c r="F65" s="86" t="s">
        <v>926</v>
      </c>
      <c r="G65" s="86" t="s">
        <v>927</v>
      </c>
      <c r="H65" s="132">
        <v>69.7</v>
      </c>
      <c r="I65" s="89"/>
      <c r="J65" s="89"/>
    </row>
    <row r="66" spans="1:10" ht="15">
      <c r="A66" s="92"/>
      <c r="B66" s="91"/>
      <c r="C66" s="89"/>
      <c r="D66" s="145" t="s">
        <v>308</v>
      </c>
      <c r="E66" s="76" t="s">
        <v>309</v>
      </c>
      <c r="F66" s="90" t="s">
        <v>928</v>
      </c>
      <c r="G66" s="90" t="s">
        <v>928</v>
      </c>
      <c r="H66" s="132">
        <v>100</v>
      </c>
      <c r="I66" s="89"/>
      <c r="J66" s="89"/>
    </row>
    <row r="67" spans="1:10" ht="39">
      <c r="A67" s="567"/>
      <c r="B67" s="91"/>
      <c r="C67" s="89"/>
      <c r="D67" s="568" t="s">
        <v>199</v>
      </c>
      <c r="E67" s="74" t="s">
        <v>310</v>
      </c>
      <c r="F67" s="86" t="s">
        <v>929</v>
      </c>
      <c r="G67" s="86" t="s">
        <v>929</v>
      </c>
      <c r="H67" s="577">
        <v>40</v>
      </c>
      <c r="I67" s="89"/>
      <c r="J67" s="89"/>
    </row>
    <row r="68" spans="1:10" ht="51.75">
      <c r="A68" s="567"/>
      <c r="B68" s="91"/>
      <c r="C68" s="89"/>
      <c r="D68" s="568"/>
      <c r="E68" s="73" t="s">
        <v>311</v>
      </c>
      <c r="F68" s="86" t="s">
        <v>930</v>
      </c>
      <c r="G68" s="86" t="s">
        <v>931</v>
      </c>
      <c r="H68" s="578"/>
      <c r="I68" s="89"/>
      <c r="J68" s="89"/>
    </row>
    <row r="69" spans="1:10" ht="25.5">
      <c r="A69" s="92"/>
      <c r="B69" s="91"/>
      <c r="C69" s="89"/>
      <c r="D69" s="145" t="s">
        <v>198</v>
      </c>
      <c r="E69" s="73" t="s">
        <v>932</v>
      </c>
      <c r="F69" s="90"/>
      <c r="G69" s="92" t="s">
        <v>933</v>
      </c>
      <c r="H69" s="132">
        <v>50</v>
      </c>
      <c r="I69" s="89"/>
      <c r="J69" s="89"/>
    </row>
    <row r="70" spans="1:10" ht="39">
      <c r="A70" s="567"/>
      <c r="B70" s="91"/>
      <c r="C70" s="89"/>
      <c r="D70" s="579" t="s">
        <v>279</v>
      </c>
      <c r="E70" s="73" t="s">
        <v>312</v>
      </c>
      <c r="F70" s="90"/>
      <c r="G70" s="92"/>
      <c r="H70" s="577">
        <v>60</v>
      </c>
      <c r="I70" s="89"/>
      <c r="J70" s="89"/>
    </row>
    <row r="71" spans="1:10" ht="64.5">
      <c r="A71" s="567"/>
      <c r="B71" s="91"/>
      <c r="C71" s="89"/>
      <c r="D71" s="580"/>
      <c r="E71" s="73" t="s">
        <v>315</v>
      </c>
      <c r="F71" s="86" t="s">
        <v>934</v>
      </c>
      <c r="G71" s="86" t="s">
        <v>935</v>
      </c>
      <c r="H71" s="621"/>
      <c r="I71" s="89"/>
      <c r="J71" s="89"/>
    </row>
    <row r="72" spans="1:10" ht="64.5">
      <c r="A72" s="567"/>
      <c r="B72" s="91"/>
      <c r="C72" s="89"/>
      <c r="D72" s="581"/>
      <c r="E72" s="73" t="s">
        <v>316</v>
      </c>
      <c r="F72" s="90"/>
      <c r="G72" s="75" t="s">
        <v>936</v>
      </c>
      <c r="H72" s="578"/>
      <c r="I72" s="89"/>
      <c r="J72" s="89"/>
    </row>
    <row r="73" spans="1:10" ht="64.5">
      <c r="A73" s="75"/>
      <c r="B73" s="81"/>
      <c r="C73" s="75"/>
      <c r="D73" s="83" t="s">
        <v>937</v>
      </c>
      <c r="E73" s="82" t="s">
        <v>938</v>
      </c>
      <c r="F73" s="88" t="s">
        <v>939</v>
      </c>
      <c r="G73" s="82" t="s">
        <v>939</v>
      </c>
      <c r="H73" s="132">
        <v>0</v>
      </c>
      <c r="I73" s="89"/>
      <c r="J73" s="89"/>
    </row>
    <row r="74" spans="1:10" ht="64.5">
      <c r="A74" s="663">
        <v>9</v>
      </c>
      <c r="B74" s="626" t="s">
        <v>486</v>
      </c>
      <c r="C74" s="569" t="s">
        <v>963</v>
      </c>
      <c r="D74" s="280" t="s">
        <v>324</v>
      </c>
      <c r="E74" s="36" t="s">
        <v>325</v>
      </c>
      <c r="F74" s="139" t="s">
        <v>964</v>
      </c>
      <c r="G74" s="17" t="s">
        <v>326</v>
      </c>
      <c r="H74" s="38">
        <v>0.75</v>
      </c>
      <c r="I74" s="596" t="s">
        <v>963</v>
      </c>
      <c r="J74" s="637"/>
    </row>
    <row r="75" spans="1:10" ht="25.5">
      <c r="A75" s="664"/>
      <c r="B75" s="627"/>
      <c r="C75" s="570"/>
      <c r="D75" s="280" t="s">
        <v>327</v>
      </c>
      <c r="E75" s="37" t="s">
        <v>328</v>
      </c>
      <c r="F75" s="17" t="s">
        <v>329</v>
      </c>
      <c r="G75" s="139" t="s">
        <v>965</v>
      </c>
      <c r="H75" s="38">
        <v>0.8</v>
      </c>
      <c r="I75" s="597"/>
      <c r="J75" s="638"/>
    </row>
    <row r="76" spans="1:10" ht="39">
      <c r="A76" s="664"/>
      <c r="B76" s="627"/>
      <c r="C76" s="570"/>
      <c r="D76" s="40" t="s">
        <v>175</v>
      </c>
      <c r="E76" s="108" t="s">
        <v>330</v>
      </c>
      <c r="F76" s="22" t="s">
        <v>966</v>
      </c>
      <c r="G76" s="22" t="s">
        <v>967</v>
      </c>
      <c r="H76" s="19">
        <v>0.85</v>
      </c>
      <c r="I76" s="597"/>
      <c r="J76" s="638"/>
    </row>
    <row r="77" spans="1:10" ht="25.5">
      <c r="A77" s="664"/>
      <c r="B77" s="627"/>
      <c r="C77" s="570"/>
      <c r="D77" s="27" t="s">
        <v>300</v>
      </c>
      <c r="E77" s="140" t="s">
        <v>331</v>
      </c>
      <c r="F77" s="32" t="s">
        <v>968</v>
      </c>
      <c r="G77" s="32" t="s">
        <v>969</v>
      </c>
      <c r="H77" s="19">
        <v>0.9</v>
      </c>
      <c r="I77" s="597"/>
      <c r="J77" s="638"/>
    </row>
    <row r="78" spans="1:10" ht="38.25" customHeight="1">
      <c r="A78" s="664"/>
      <c r="B78" s="627"/>
      <c r="C78" s="570"/>
      <c r="D78" s="16" t="s">
        <v>332</v>
      </c>
      <c r="E78" s="141" t="s">
        <v>333</v>
      </c>
      <c r="F78" s="129" t="s">
        <v>970</v>
      </c>
      <c r="G78" s="41" t="s">
        <v>971</v>
      </c>
      <c r="H78" s="23">
        <v>0.9</v>
      </c>
      <c r="I78" s="597"/>
      <c r="J78" s="638"/>
    </row>
    <row r="79" spans="1:10" ht="25.5">
      <c r="A79" s="664"/>
      <c r="B79" s="627"/>
      <c r="C79" s="570"/>
      <c r="D79" s="16" t="s">
        <v>237</v>
      </c>
      <c r="E79" s="141" t="s">
        <v>334</v>
      </c>
      <c r="F79" s="142" t="s">
        <v>972</v>
      </c>
      <c r="G79" s="142" t="s">
        <v>972</v>
      </c>
      <c r="H79" s="23">
        <v>0.7</v>
      </c>
      <c r="I79" s="597"/>
      <c r="J79" s="638"/>
    </row>
    <row r="80" spans="1:10" ht="26.25">
      <c r="A80" s="664"/>
      <c r="B80" s="627"/>
      <c r="C80" s="570"/>
      <c r="D80" s="16" t="s">
        <v>308</v>
      </c>
      <c r="E80" s="109" t="s">
        <v>335</v>
      </c>
      <c r="F80" s="143" t="s">
        <v>973</v>
      </c>
      <c r="G80" s="143" t="s">
        <v>974</v>
      </c>
      <c r="H80" s="23">
        <v>0.65</v>
      </c>
      <c r="I80" s="597"/>
      <c r="J80" s="638"/>
    </row>
    <row r="81" spans="1:10" ht="15">
      <c r="A81" s="664"/>
      <c r="B81" s="627"/>
      <c r="C81" s="570"/>
      <c r="D81" s="16" t="s">
        <v>198</v>
      </c>
      <c r="E81" s="109" t="s">
        <v>336</v>
      </c>
      <c r="F81" s="128"/>
      <c r="G81" s="35"/>
      <c r="H81" s="24"/>
      <c r="I81" s="597"/>
      <c r="J81" s="638"/>
    </row>
    <row r="82" spans="1:10" ht="39">
      <c r="A82" s="664"/>
      <c r="B82" s="627"/>
      <c r="C82" s="570"/>
      <c r="D82" s="16" t="s">
        <v>279</v>
      </c>
      <c r="E82" s="141" t="s">
        <v>337</v>
      </c>
      <c r="F82" s="142"/>
      <c r="G82" s="144" t="s">
        <v>975</v>
      </c>
      <c r="H82" s="23">
        <v>0.8</v>
      </c>
      <c r="I82" s="597"/>
      <c r="J82" s="638"/>
    </row>
    <row r="83" spans="1:10" ht="25.5">
      <c r="A83" s="664"/>
      <c r="B83" s="628"/>
      <c r="C83" s="571"/>
      <c r="D83" s="16" t="s">
        <v>940</v>
      </c>
      <c r="E83" s="141" t="s">
        <v>941</v>
      </c>
      <c r="F83" s="128"/>
      <c r="G83" s="35"/>
      <c r="H83" s="23">
        <v>0.9</v>
      </c>
      <c r="I83" s="636"/>
      <c r="J83" s="639"/>
    </row>
    <row r="84" spans="1:10" ht="142.5">
      <c r="A84" s="564">
        <v>10</v>
      </c>
      <c r="B84" s="572" t="s">
        <v>338</v>
      </c>
      <c r="C84" s="573" t="s">
        <v>1088</v>
      </c>
      <c r="D84" s="574" t="s">
        <v>173</v>
      </c>
      <c r="E84" s="93" t="s">
        <v>339</v>
      </c>
      <c r="F84" s="94" t="s">
        <v>340</v>
      </c>
      <c r="G84" s="93" t="s">
        <v>341</v>
      </c>
      <c r="H84" s="95">
        <v>0.29</v>
      </c>
      <c r="I84" s="657" t="s">
        <v>1089</v>
      </c>
      <c r="J84" s="660" t="s">
        <v>342</v>
      </c>
    </row>
    <row r="85" spans="1:10" ht="39">
      <c r="A85" s="564"/>
      <c r="B85" s="572"/>
      <c r="C85" s="573"/>
      <c r="D85" s="575"/>
      <c r="E85" s="96" t="s">
        <v>343</v>
      </c>
      <c r="F85" s="97"/>
      <c r="G85" s="93" t="s">
        <v>344</v>
      </c>
      <c r="H85" s="95">
        <v>0.33</v>
      </c>
      <c r="I85" s="657"/>
      <c r="J85" s="661"/>
    </row>
    <row r="86" spans="1:10" ht="51.75">
      <c r="A86" s="564"/>
      <c r="B86" s="572"/>
      <c r="C86" s="573"/>
      <c r="D86" s="575"/>
      <c r="E86" s="96" t="s">
        <v>942</v>
      </c>
      <c r="F86" s="96" t="s">
        <v>943</v>
      </c>
      <c r="G86" s="93" t="s">
        <v>944</v>
      </c>
      <c r="H86" s="98">
        <v>0.465</v>
      </c>
      <c r="I86" s="657"/>
      <c r="J86" s="662"/>
    </row>
    <row r="87" spans="1:10" ht="27.75" customHeight="1">
      <c r="A87" s="101"/>
      <c r="B87" s="133"/>
      <c r="C87" s="101"/>
      <c r="D87" s="576"/>
      <c r="E87" s="96" t="s">
        <v>345</v>
      </c>
      <c r="F87" s="96"/>
      <c r="G87" s="93" t="s">
        <v>346</v>
      </c>
      <c r="H87" s="98">
        <v>0.75</v>
      </c>
      <c r="I87" s="101"/>
      <c r="J87" s="99"/>
    </row>
    <row r="88" spans="1:10" ht="103.5">
      <c r="A88" s="134"/>
      <c r="B88" s="135"/>
      <c r="C88" s="100"/>
      <c r="D88" s="510" t="s">
        <v>197</v>
      </c>
      <c r="E88" s="102" t="s">
        <v>347</v>
      </c>
      <c r="F88" s="102" t="s">
        <v>945</v>
      </c>
      <c r="G88" s="102" t="s">
        <v>946</v>
      </c>
      <c r="H88" s="93">
        <v>0.6</v>
      </c>
      <c r="I88" s="100"/>
      <c r="J88" s="100"/>
    </row>
    <row r="89" spans="1:10" ht="103.5">
      <c r="A89" s="136"/>
      <c r="B89" s="135"/>
      <c r="C89" s="100"/>
      <c r="D89" s="510" t="s">
        <v>238</v>
      </c>
      <c r="E89" s="101" t="s">
        <v>348</v>
      </c>
      <c r="F89" s="137" t="s">
        <v>349</v>
      </c>
      <c r="G89" s="137" t="s">
        <v>947</v>
      </c>
      <c r="H89" s="93">
        <v>1</v>
      </c>
      <c r="I89" s="100"/>
      <c r="J89" s="100"/>
    </row>
    <row r="90" spans="1:10" ht="39">
      <c r="A90" s="136"/>
      <c r="B90" s="135"/>
      <c r="C90" s="100"/>
      <c r="D90" s="510" t="s">
        <v>350</v>
      </c>
      <c r="E90" s="101" t="s">
        <v>351</v>
      </c>
      <c r="F90" s="102" t="s">
        <v>948</v>
      </c>
      <c r="G90" s="102" t="s">
        <v>949</v>
      </c>
      <c r="H90" s="93">
        <v>0.57</v>
      </c>
      <c r="I90" s="100"/>
      <c r="J90" s="100"/>
    </row>
    <row r="91" spans="1:10" ht="156">
      <c r="A91" s="136"/>
      <c r="B91" s="135"/>
      <c r="C91" s="100"/>
      <c r="D91" s="510" t="s">
        <v>352</v>
      </c>
      <c r="E91" s="103" t="s">
        <v>353</v>
      </c>
      <c r="F91" s="104" t="s">
        <v>950</v>
      </c>
      <c r="G91" s="104" t="s">
        <v>951</v>
      </c>
      <c r="H91" s="93">
        <v>0.75</v>
      </c>
      <c r="I91" s="100"/>
      <c r="J91" s="100"/>
    </row>
    <row r="92" spans="1:10" ht="117">
      <c r="A92" s="136"/>
      <c r="B92" s="135"/>
      <c r="C92" s="100"/>
      <c r="D92" s="510" t="s">
        <v>237</v>
      </c>
      <c r="E92" s="105" t="s">
        <v>354</v>
      </c>
      <c r="F92" s="106" t="s">
        <v>952</v>
      </c>
      <c r="G92" s="106" t="s">
        <v>355</v>
      </c>
      <c r="H92" s="93">
        <v>0.33</v>
      </c>
      <c r="I92" s="100"/>
      <c r="J92" s="100"/>
    </row>
    <row r="93" spans="1:10" ht="78.75" customHeight="1">
      <c r="A93" s="136"/>
      <c r="B93" s="135"/>
      <c r="C93" s="100"/>
      <c r="D93" s="510" t="s">
        <v>953</v>
      </c>
      <c r="E93" s="102" t="s">
        <v>954</v>
      </c>
      <c r="F93" s="102" t="s">
        <v>955</v>
      </c>
      <c r="G93" s="138" t="s">
        <v>956</v>
      </c>
      <c r="H93" s="93">
        <v>0.75</v>
      </c>
      <c r="I93" s="100"/>
      <c r="J93" s="100"/>
    </row>
    <row r="94" spans="1:10" ht="78">
      <c r="A94" s="136"/>
      <c r="B94" s="135"/>
      <c r="C94" s="100"/>
      <c r="D94" s="510" t="s">
        <v>957</v>
      </c>
      <c r="E94" s="101" t="s">
        <v>958</v>
      </c>
      <c r="F94" s="102" t="s">
        <v>959</v>
      </c>
      <c r="G94" s="138" t="s">
        <v>960</v>
      </c>
      <c r="H94" s="93">
        <v>0.75</v>
      </c>
      <c r="I94" s="100"/>
      <c r="J94" s="100"/>
    </row>
    <row r="95" spans="1:10" ht="64.5">
      <c r="A95" s="136"/>
      <c r="B95" s="135"/>
      <c r="C95" s="100"/>
      <c r="D95" s="510" t="s">
        <v>356</v>
      </c>
      <c r="E95" s="101" t="s">
        <v>357</v>
      </c>
      <c r="F95" s="102" t="s">
        <v>358</v>
      </c>
      <c r="G95" s="102" t="s">
        <v>359</v>
      </c>
      <c r="H95" s="93">
        <v>0.25</v>
      </c>
      <c r="I95" s="100"/>
      <c r="J95" s="100"/>
    </row>
    <row r="96" spans="1:10" ht="129.75">
      <c r="A96" s="596">
        <v>11</v>
      </c>
      <c r="B96" s="508" t="s">
        <v>980</v>
      </c>
      <c r="C96" s="17" t="s">
        <v>379</v>
      </c>
      <c r="D96" s="27" t="s">
        <v>173</v>
      </c>
      <c r="E96" s="180" t="s">
        <v>981</v>
      </c>
      <c r="F96" s="21" t="s">
        <v>982</v>
      </c>
      <c r="G96" s="22" t="s">
        <v>983</v>
      </c>
      <c r="H96" s="18" t="s">
        <v>176</v>
      </c>
      <c r="I96" s="596" t="s">
        <v>379</v>
      </c>
      <c r="J96" s="632" t="s">
        <v>371</v>
      </c>
    </row>
    <row r="97" spans="1:10" ht="103.5">
      <c r="A97" s="597"/>
      <c r="B97" s="127" t="s">
        <v>984</v>
      </c>
      <c r="C97" s="33"/>
      <c r="D97" s="27" t="s">
        <v>380</v>
      </c>
      <c r="E97" s="140" t="s">
        <v>381</v>
      </c>
      <c r="F97" s="32" t="s">
        <v>985</v>
      </c>
      <c r="G97" s="21" t="s">
        <v>382</v>
      </c>
      <c r="H97" s="19" t="s">
        <v>176</v>
      </c>
      <c r="I97" s="597"/>
      <c r="J97" s="633"/>
    </row>
    <row r="98" spans="1:10" ht="90.75">
      <c r="A98" s="597"/>
      <c r="B98" s="127"/>
      <c r="C98" s="33"/>
      <c r="D98" s="27" t="s">
        <v>197</v>
      </c>
      <c r="E98" s="180" t="s">
        <v>986</v>
      </c>
      <c r="F98" s="32" t="s">
        <v>987</v>
      </c>
      <c r="G98" s="22" t="s">
        <v>988</v>
      </c>
      <c r="H98" s="19" t="s">
        <v>176</v>
      </c>
      <c r="I98" s="597"/>
      <c r="J98" s="633"/>
    </row>
    <row r="99" spans="1:10" ht="25.5">
      <c r="A99" s="597"/>
      <c r="B99" s="127"/>
      <c r="C99" s="33"/>
      <c r="D99" s="27" t="s">
        <v>237</v>
      </c>
      <c r="E99" s="180" t="s">
        <v>989</v>
      </c>
      <c r="F99" s="32" t="s">
        <v>990</v>
      </c>
      <c r="G99" s="22" t="s">
        <v>991</v>
      </c>
      <c r="H99" s="19" t="s">
        <v>176</v>
      </c>
      <c r="I99" s="597"/>
      <c r="J99" s="633"/>
    </row>
    <row r="100" spans="1:10" ht="39">
      <c r="A100" s="636"/>
      <c r="B100" s="127"/>
      <c r="C100" s="33"/>
      <c r="D100" s="516" t="s">
        <v>6</v>
      </c>
      <c r="E100" s="109" t="s">
        <v>992</v>
      </c>
      <c r="F100" s="281" t="s">
        <v>993</v>
      </c>
      <c r="G100" s="282" t="s">
        <v>994</v>
      </c>
      <c r="H100" s="35" t="s">
        <v>176</v>
      </c>
      <c r="I100" s="636"/>
      <c r="J100" s="635"/>
    </row>
    <row r="101" spans="1:10" ht="51.75">
      <c r="A101" s="579">
        <v>12</v>
      </c>
      <c r="B101" s="579" t="s">
        <v>496</v>
      </c>
      <c r="C101" s="568" t="s">
        <v>497</v>
      </c>
      <c r="D101" s="83" t="s">
        <v>173</v>
      </c>
      <c r="E101" s="258" t="s">
        <v>1003</v>
      </c>
      <c r="F101" s="261" t="s">
        <v>1004</v>
      </c>
      <c r="G101" s="258" t="s">
        <v>1005</v>
      </c>
      <c r="H101" s="283">
        <v>0.75</v>
      </c>
      <c r="I101" s="75"/>
      <c r="J101" s="75"/>
    </row>
    <row r="102" spans="1:10" ht="51.75">
      <c r="A102" s="580">
        <v>2</v>
      </c>
      <c r="B102" s="580"/>
      <c r="C102" s="568"/>
      <c r="D102" s="83" t="s">
        <v>196</v>
      </c>
      <c r="E102" s="75" t="s">
        <v>1006</v>
      </c>
      <c r="F102" s="86" t="s">
        <v>1007</v>
      </c>
      <c r="G102" s="75" t="s">
        <v>1008</v>
      </c>
      <c r="H102" s="283">
        <v>0.35</v>
      </c>
      <c r="I102" s="75"/>
      <c r="J102" s="75"/>
    </row>
    <row r="103" spans="1:10" ht="51.75">
      <c r="A103" s="580">
        <v>3</v>
      </c>
      <c r="B103" s="580"/>
      <c r="C103" s="568"/>
      <c r="D103" s="83" t="s">
        <v>175</v>
      </c>
      <c r="E103" s="75" t="s">
        <v>1009</v>
      </c>
      <c r="F103" s="261" t="s">
        <v>1010</v>
      </c>
      <c r="G103" s="258" t="s">
        <v>1011</v>
      </c>
      <c r="H103" s="283">
        <v>0.7</v>
      </c>
      <c r="I103" s="75"/>
      <c r="J103" s="75"/>
    </row>
    <row r="104" spans="1:10" ht="117">
      <c r="A104" s="580">
        <v>4</v>
      </c>
      <c r="B104" s="580"/>
      <c r="C104" s="568"/>
      <c r="D104" s="83" t="s">
        <v>300</v>
      </c>
      <c r="E104" s="75" t="s">
        <v>1012</v>
      </c>
      <c r="F104" s="261" t="s">
        <v>1013</v>
      </c>
      <c r="G104" s="75" t="s">
        <v>1014</v>
      </c>
      <c r="H104" s="283">
        <v>0.7</v>
      </c>
      <c r="I104" s="75"/>
      <c r="J104" s="75"/>
    </row>
    <row r="105" spans="1:10" ht="142.5">
      <c r="A105" s="580">
        <v>5</v>
      </c>
      <c r="B105" s="580"/>
      <c r="C105" s="568"/>
      <c r="D105" s="83" t="s">
        <v>197</v>
      </c>
      <c r="E105" s="75" t="s">
        <v>1015</v>
      </c>
      <c r="F105" s="261" t="s">
        <v>1016</v>
      </c>
      <c r="G105" s="82" t="s">
        <v>489</v>
      </c>
      <c r="H105" s="283">
        <v>0.6</v>
      </c>
      <c r="I105" s="75"/>
      <c r="J105" s="75"/>
    </row>
    <row r="106" spans="1:10" ht="51.75">
      <c r="A106" s="580">
        <v>6</v>
      </c>
      <c r="B106" s="580"/>
      <c r="C106" s="568"/>
      <c r="D106" s="83" t="s">
        <v>1017</v>
      </c>
      <c r="E106" s="75" t="s">
        <v>1018</v>
      </c>
      <c r="F106" s="261" t="s">
        <v>1019</v>
      </c>
      <c r="G106" s="258" t="s">
        <v>1020</v>
      </c>
      <c r="H106" s="283">
        <v>0.6</v>
      </c>
      <c r="I106" s="75"/>
      <c r="J106" s="75"/>
    </row>
    <row r="107" spans="1:10" ht="66" customHeight="1">
      <c r="A107" s="580">
        <v>7</v>
      </c>
      <c r="B107" s="580"/>
      <c r="C107" s="568"/>
      <c r="D107" s="83" t="s">
        <v>177</v>
      </c>
      <c r="E107" s="75" t="s">
        <v>1021</v>
      </c>
      <c r="F107" s="86" t="s">
        <v>1022</v>
      </c>
      <c r="G107" s="75" t="s">
        <v>1023</v>
      </c>
      <c r="H107" s="283">
        <v>0.8</v>
      </c>
      <c r="I107" s="75"/>
      <c r="J107" s="75"/>
    </row>
    <row r="108" spans="1:10" ht="15">
      <c r="A108" s="580">
        <v>8</v>
      </c>
      <c r="B108" s="580"/>
      <c r="C108" s="568"/>
      <c r="D108" s="568" t="s">
        <v>237</v>
      </c>
      <c r="E108" s="284" t="s">
        <v>1024</v>
      </c>
      <c r="F108" s="82"/>
      <c r="G108" s="82" t="s">
        <v>1025</v>
      </c>
      <c r="H108" s="648">
        <v>0.6</v>
      </c>
      <c r="I108" s="75"/>
      <c r="J108" s="75"/>
    </row>
    <row r="109" spans="1:10" ht="25.5">
      <c r="A109" s="580"/>
      <c r="B109" s="580"/>
      <c r="C109" s="568"/>
      <c r="D109" s="568"/>
      <c r="E109" s="73" t="s">
        <v>1026</v>
      </c>
      <c r="F109" s="86"/>
      <c r="G109" s="73" t="s">
        <v>1027</v>
      </c>
      <c r="H109" s="649"/>
      <c r="I109" s="75"/>
      <c r="J109" s="75"/>
    </row>
    <row r="110" spans="1:10" ht="15">
      <c r="A110" s="580">
        <v>9</v>
      </c>
      <c r="B110" s="580"/>
      <c r="C110" s="568"/>
      <c r="D110" s="83" t="s">
        <v>6</v>
      </c>
      <c r="E110" s="75" t="s">
        <v>1028</v>
      </c>
      <c r="F110" s="86"/>
      <c r="G110" s="75" t="s">
        <v>1029</v>
      </c>
      <c r="H110" s="283">
        <v>0.8</v>
      </c>
      <c r="I110" s="75"/>
      <c r="J110" s="75"/>
    </row>
    <row r="111" spans="1:10" ht="51.75">
      <c r="A111" s="580">
        <v>10</v>
      </c>
      <c r="B111" s="580"/>
      <c r="C111" s="568"/>
      <c r="D111" s="83" t="s">
        <v>199</v>
      </c>
      <c r="E111" s="75" t="s">
        <v>1030</v>
      </c>
      <c r="F111" s="261" t="s">
        <v>509</v>
      </c>
      <c r="G111" s="75" t="s">
        <v>510</v>
      </c>
      <c r="H111" s="283">
        <v>0.6</v>
      </c>
      <c r="I111" s="75"/>
      <c r="J111" s="75"/>
    </row>
    <row r="112" spans="1:10" ht="39">
      <c r="A112" s="580">
        <v>11</v>
      </c>
      <c r="B112" s="580"/>
      <c r="C112" s="568"/>
      <c r="D112" s="83" t="s">
        <v>198</v>
      </c>
      <c r="E112" s="73" t="s">
        <v>511</v>
      </c>
      <c r="F112" s="261" t="s">
        <v>512</v>
      </c>
      <c r="G112" s="75" t="s">
        <v>513</v>
      </c>
      <c r="H112" s="283">
        <v>0.66</v>
      </c>
      <c r="I112" s="75"/>
      <c r="J112" s="75"/>
    </row>
    <row r="113" spans="1:10" ht="117">
      <c r="A113" s="581">
        <v>12</v>
      </c>
      <c r="B113" s="581"/>
      <c r="C113" s="568"/>
      <c r="D113" s="83" t="s">
        <v>279</v>
      </c>
      <c r="E113" s="75" t="s">
        <v>514</v>
      </c>
      <c r="F113" s="86"/>
      <c r="G113" s="75"/>
      <c r="H113" s="283">
        <v>0.8</v>
      </c>
      <c r="I113" s="75"/>
      <c r="J113" s="75"/>
    </row>
    <row r="114" spans="1:10" ht="122.25" customHeight="1">
      <c r="A114" s="593">
        <v>13</v>
      </c>
      <c r="B114" s="593" t="s">
        <v>388</v>
      </c>
      <c r="C114" s="569" t="s">
        <v>1090</v>
      </c>
      <c r="D114" s="16" t="s">
        <v>515</v>
      </c>
      <c r="E114" s="219" t="s">
        <v>516</v>
      </c>
      <c r="F114" s="285" t="s">
        <v>517</v>
      </c>
      <c r="G114" s="285" t="s">
        <v>517</v>
      </c>
      <c r="H114" s="147">
        <v>0.72</v>
      </c>
      <c r="I114" s="569" t="s">
        <v>1091</v>
      </c>
      <c r="J114" s="654">
        <v>0</v>
      </c>
    </row>
    <row r="115" spans="1:10" ht="234">
      <c r="A115" s="594"/>
      <c r="B115" s="594"/>
      <c r="C115" s="570"/>
      <c r="D115" s="27" t="s">
        <v>173</v>
      </c>
      <c r="E115" s="286" t="s">
        <v>390</v>
      </c>
      <c r="F115" s="153" t="s">
        <v>518</v>
      </c>
      <c r="G115" s="153" t="s">
        <v>519</v>
      </c>
      <c r="H115" s="147">
        <v>0.72</v>
      </c>
      <c r="I115" s="570"/>
      <c r="J115" s="655"/>
    </row>
    <row r="116" spans="1:10" ht="363.75">
      <c r="A116" s="594"/>
      <c r="B116" s="594"/>
      <c r="C116" s="570"/>
      <c r="D116" s="520" t="s">
        <v>175</v>
      </c>
      <c r="E116" s="287" t="s">
        <v>391</v>
      </c>
      <c r="F116" s="288" t="s">
        <v>520</v>
      </c>
      <c r="G116" s="288" t="s">
        <v>520</v>
      </c>
      <c r="H116" s="154">
        <v>0.92</v>
      </c>
      <c r="I116" s="570"/>
      <c r="J116" s="655"/>
    </row>
    <row r="117" spans="1:10" ht="142.5">
      <c r="A117" s="18"/>
      <c r="B117" s="594"/>
      <c r="C117" s="570"/>
      <c r="D117" s="16" t="s">
        <v>300</v>
      </c>
      <c r="E117" s="287" t="s">
        <v>521</v>
      </c>
      <c r="F117" s="153" t="s">
        <v>522</v>
      </c>
      <c r="G117" s="153" t="s">
        <v>522</v>
      </c>
      <c r="H117" s="154">
        <v>0.85</v>
      </c>
      <c r="I117" s="570"/>
      <c r="J117" s="655"/>
    </row>
    <row r="118" spans="1:10" ht="156">
      <c r="A118" s="18"/>
      <c r="B118" s="594"/>
      <c r="C118" s="570"/>
      <c r="D118" s="520" t="s">
        <v>197</v>
      </c>
      <c r="E118" s="286" t="s">
        <v>392</v>
      </c>
      <c r="F118" s="289" t="s">
        <v>523</v>
      </c>
      <c r="G118" s="289" t="s">
        <v>523</v>
      </c>
      <c r="H118" s="154">
        <v>0.65</v>
      </c>
      <c r="I118" s="570"/>
      <c r="J118" s="655"/>
    </row>
    <row r="119" spans="1:10" ht="51.75">
      <c r="A119" s="18"/>
      <c r="B119" s="595"/>
      <c r="C119" s="570"/>
      <c r="D119" s="16" t="s">
        <v>177</v>
      </c>
      <c r="E119" s="219" t="s">
        <v>524</v>
      </c>
      <c r="F119" s="290" t="s">
        <v>525</v>
      </c>
      <c r="G119" s="290" t="s">
        <v>525</v>
      </c>
      <c r="H119" s="154">
        <v>0.85</v>
      </c>
      <c r="I119" s="571"/>
      <c r="J119" s="656"/>
    </row>
    <row r="120" spans="1:10" ht="64.5">
      <c r="A120" s="590">
        <v>14</v>
      </c>
      <c r="B120" s="590" t="s">
        <v>640</v>
      </c>
      <c r="C120" s="568" t="s">
        <v>394</v>
      </c>
      <c r="D120" s="568" t="s">
        <v>173</v>
      </c>
      <c r="E120" s="291" t="s">
        <v>503</v>
      </c>
      <c r="F120" s="74" t="s">
        <v>641</v>
      </c>
      <c r="G120" s="74" t="s">
        <v>641</v>
      </c>
      <c r="H120" s="666">
        <v>0.6</v>
      </c>
      <c r="I120" s="568" t="s">
        <v>642</v>
      </c>
      <c r="J120" s="92" t="s">
        <v>643</v>
      </c>
    </row>
    <row r="121" spans="1:10" ht="78">
      <c r="A121" s="590"/>
      <c r="B121" s="590"/>
      <c r="C121" s="568"/>
      <c r="D121" s="568"/>
      <c r="E121" s="75" t="s">
        <v>504</v>
      </c>
      <c r="F121" s="82"/>
      <c r="G121" s="292" t="s">
        <v>1092</v>
      </c>
      <c r="H121" s="582"/>
      <c r="I121" s="568"/>
      <c r="J121" s="92"/>
    </row>
    <row r="122" spans="1:10" ht="285.75">
      <c r="A122" s="83"/>
      <c r="B122" s="83"/>
      <c r="C122" s="83"/>
      <c r="D122" s="568"/>
      <c r="E122" s="291" t="s">
        <v>505</v>
      </c>
      <c r="F122" s="83"/>
      <c r="G122" s="83"/>
      <c r="H122" s="582"/>
      <c r="I122" s="83"/>
      <c r="J122" s="83"/>
    </row>
    <row r="123" spans="1:10" ht="25.5">
      <c r="A123" s="83"/>
      <c r="B123" s="83"/>
      <c r="C123" s="83"/>
      <c r="D123" s="568"/>
      <c r="E123" s="74" t="s">
        <v>506</v>
      </c>
      <c r="F123" s="75"/>
      <c r="G123" s="188" t="s">
        <v>644</v>
      </c>
      <c r="H123" s="568"/>
      <c r="I123" s="83"/>
      <c r="J123" s="83"/>
    </row>
    <row r="124" spans="1:10" ht="39">
      <c r="A124" s="83"/>
      <c r="B124" s="83"/>
      <c r="C124" s="83"/>
      <c r="D124" s="568"/>
      <c r="E124" s="73" t="s">
        <v>507</v>
      </c>
      <c r="F124" s="75"/>
      <c r="G124" s="188" t="s">
        <v>508</v>
      </c>
      <c r="H124" s="568"/>
      <c r="I124" s="83"/>
      <c r="J124" s="83"/>
    </row>
    <row r="125" spans="1:10" ht="129.75">
      <c r="A125" s="75"/>
      <c r="B125" s="172"/>
      <c r="C125" s="567"/>
      <c r="D125" s="83" t="s">
        <v>175</v>
      </c>
      <c r="E125" s="173" t="s">
        <v>0</v>
      </c>
      <c r="F125" s="74" t="s">
        <v>645</v>
      </c>
      <c r="G125" s="74" t="s">
        <v>646</v>
      </c>
      <c r="H125" s="76">
        <v>0.8</v>
      </c>
      <c r="I125" s="567" t="s">
        <v>502</v>
      </c>
      <c r="J125" s="653"/>
    </row>
    <row r="126" spans="1:10" ht="195">
      <c r="A126" s="75"/>
      <c r="B126" s="172"/>
      <c r="C126" s="567"/>
      <c r="D126" s="83" t="s">
        <v>300</v>
      </c>
      <c r="E126" s="293" t="s">
        <v>1</v>
      </c>
      <c r="F126" s="77" t="s">
        <v>647</v>
      </c>
      <c r="G126" s="293" t="s">
        <v>648</v>
      </c>
      <c r="H126" s="76">
        <v>0.7</v>
      </c>
      <c r="I126" s="567"/>
      <c r="J126" s="567"/>
    </row>
    <row r="127" spans="1:10" ht="207.75">
      <c r="A127" s="75"/>
      <c r="B127" s="172"/>
      <c r="C127" s="567"/>
      <c r="D127" s="83" t="s">
        <v>197</v>
      </c>
      <c r="E127" s="294" t="s">
        <v>2</v>
      </c>
      <c r="F127" s="294" t="s">
        <v>649</v>
      </c>
      <c r="G127" s="294" t="s">
        <v>650</v>
      </c>
      <c r="H127" s="174">
        <v>0.7</v>
      </c>
      <c r="I127" s="567"/>
      <c r="J127" s="567"/>
    </row>
    <row r="128" spans="1:10" ht="181.5">
      <c r="A128" s="131"/>
      <c r="B128" s="172"/>
      <c r="C128" s="89"/>
      <c r="D128" s="83" t="s">
        <v>177</v>
      </c>
      <c r="E128" s="295" t="s">
        <v>3</v>
      </c>
      <c r="F128" s="295" t="s">
        <v>651</v>
      </c>
      <c r="G128" s="74" t="s">
        <v>652</v>
      </c>
      <c r="H128" s="174">
        <v>0.7</v>
      </c>
      <c r="I128" s="89"/>
      <c r="J128" s="89"/>
    </row>
    <row r="129" spans="1:10" ht="90.75">
      <c r="A129" s="92"/>
      <c r="B129" s="91"/>
      <c r="C129" s="89"/>
      <c r="D129" s="83" t="s">
        <v>237</v>
      </c>
      <c r="E129" s="258" t="s">
        <v>4</v>
      </c>
      <c r="F129" s="296" t="s">
        <v>653</v>
      </c>
      <c r="G129" s="255" t="s">
        <v>5</v>
      </c>
      <c r="H129" s="174">
        <v>0.9</v>
      </c>
      <c r="I129" s="89"/>
      <c r="J129" s="89"/>
    </row>
    <row r="130" spans="1:10" ht="117">
      <c r="A130" s="92"/>
      <c r="B130" s="91"/>
      <c r="C130" s="89"/>
      <c r="D130" s="83" t="s">
        <v>6</v>
      </c>
      <c r="E130" s="297" t="s">
        <v>7</v>
      </c>
      <c r="F130" s="283" t="s">
        <v>654</v>
      </c>
      <c r="G130" s="298" t="s">
        <v>655</v>
      </c>
      <c r="H130" s="174">
        <v>0.95</v>
      </c>
      <c r="I130" s="89"/>
      <c r="J130" s="89"/>
    </row>
    <row r="131" spans="1:10" ht="90.75">
      <c r="A131" s="92"/>
      <c r="B131" s="91"/>
      <c r="C131" s="89"/>
      <c r="D131" s="83" t="s">
        <v>656</v>
      </c>
      <c r="E131" s="297" t="s">
        <v>1116</v>
      </c>
      <c r="F131" s="283" t="s">
        <v>1117</v>
      </c>
      <c r="G131" s="258" t="s">
        <v>1118</v>
      </c>
      <c r="H131" s="174">
        <v>0.6</v>
      </c>
      <c r="I131" s="89"/>
      <c r="J131" s="89"/>
    </row>
    <row r="132" spans="1:10" ht="168.75">
      <c r="A132" s="92"/>
      <c r="B132" s="91"/>
      <c r="C132" s="89"/>
      <c r="D132" s="83" t="s">
        <v>279</v>
      </c>
      <c r="E132" s="298" t="s">
        <v>8</v>
      </c>
      <c r="F132" s="293" t="s">
        <v>1119</v>
      </c>
      <c r="G132" s="298" t="s">
        <v>9</v>
      </c>
      <c r="H132" s="174">
        <v>0.8</v>
      </c>
      <c r="I132" s="89"/>
      <c r="J132" s="89"/>
    </row>
    <row r="133" spans="1:10" ht="246.75">
      <c r="A133" s="140">
        <v>15</v>
      </c>
      <c r="B133" s="179" t="s">
        <v>10</v>
      </c>
      <c r="C133" s="299" t="s">
        <v>1093</v>
      </c>
      <c r="D133" s="27" t="s">
        <v>300</v>
      </c>
      <c r="E133" s="300" t="s">
        <v>14</v>
      </c>
      <c r="F133" s="195" t="s">
        <v>1120</v>
      </c>
      <c r="G133" s="22" t="s">
        <v>1121</v>
      </c>
      <c r="H133" s="147">
        <v>0.5</v>
      </c>
      <c r="I133" s="299" t="s">
        <v>1094</v>
      </c>
      <c r="J133" s="668"/>
    </row>
    <row r="134" spans="1:10" ht="64.5">
      <c r="A134" s="140"/>
      <c r="B134" s="179"/>
      <c r="C134" s="184"/>
      <c r="D134" s="27" t="s">
        <v>173</v>
      </c>
      <c r="E134" s="301" t="s">
        <v>1122</v>
      </c>
      <c r="F134" s="195" t="s">
        <v>1123</v>
      </c>
      <c r="G134" s="22" t="s">
        <v>1124</v>
      </c>
      <c r="H134" s="147">
        <v>0.8</v>
      </c>
      <c r="I134" s="184"/>
      <c r="J134" s="668"/>
    </row>
    <row r="135" spans="1:10" ht="103.5">
      <c r="A135" s="140"/>
      <c r="B135" s="179"/>
      <c r="C135" s="184"/>
      <c r="D135" s="27" t="s">
        <v>196</v>
      </c>
      <c r="E135" s="140" t="s">
        <v>11</v>
      </c>
      <c r="F135" s="195" t="s">
        <v>1125</v>
      </c>
      <c r="G135" s="22" t="s">
        <v>12</v>
      </c>
      <c r="H135" s="147">
        <v>0.68</v>
      </c>
      <c r="I135" s="184"/>
      <c r="J135" s="669"/>
    </row>
    <row r="136" spans="1:10" ht="90.75">
      <c r="A136" s="140"/>
      <c r="B136" s="179"/>
      <c r="C136" s="184"/>
      <c r="D136" s="27" t="s">
        <v>175</v>
      </c>
      <c r="E136" s="140" t="s">
        <v>13</v>
      </c>
      <c r="F136" s="22" t="s">
        <v>1126</v>
      </c>
      <c r="G136" s="22" t="s">
        <v>1127</v>
      </c>
      <c r="H136" s="147">
        <v>0.7</v>
      </c>
      <c r="I136" s="184"/>
      <c r="J136" s="669"/>
    </row>
    <row r="137" spans="1:10" ht="117">
      <c r="A137" s="140"/>
      <c r="B137" s="179"/>
      <c r="C137" s="184"/>
      <c r="D137" s="27" t="s">
        <v>199</v>
      </c>
      <c r="E137" s="140" t="s">
        <v>15</v>
      </c>
      <c r="F137" s="180" t="s">
        <v>1128</v>
      </c>
      <c r="G137" s="180" t="s">
        <v>1129</v>
      </c>
      <c r="H137" s="147">
        <v>0.55</v>
      </c>
      <c r="I137" s="184"/>
      <c r="J137" s="669"/>
    </row>
    <row r="138" spans="1:10" ht="25.5">
      <c r="A138" s="140"/>
      <c r="B138" s="179"/>
      <c r="C138" s="184"/>
      <c r="D138" s="27" t="s">
        <v>177</v>
      </c>
      <c r="E138" s="140" t="s">
        <v>1130</v>
      </c>
      <c r="F138" s="180" t="s">
        <v>1131</v>
      </c>
      <c r="G138" s="180" t="s">
        <v>1132</v>
      </c>
      <c r="H138" s="147">
        <v>0.7</v>
      </c>
      <c r="I138" s="184"/>
      <c r="J138" s="669"/>
    </row>
    <row r="139" spans="1:10" ht="51.75">
      <c r="A139" s="140"/>
      <c r="B139" s="179"/>
      <c r="C139" s="185"/>
      <c r="D139" s="27" t="s">
        <v>198</v>
      </c>
      <c r="E139" s="140" t="s">
        <v>1133</v>
      </c>
      <c r="F139" s="140" t="s">
        <v>1134</v>
      </c>
      <c r="G139" s="140" t="s">
        <v>1135</v>
      </c>
      <c r="H139" s="147">
        <v>0.5</v>
      </c>
      <c r="I139" s="185"/>
      <c r="J139" s="669"/>
    </row>
    <row r="140" spans="1:10" ht="51.75">
      <c r="A140" s="145">
        <v>16</v>
      </c>
      <c r="B140" s="513" t="s">
        <v>16</v>
      </c>
      <c r="C140" s="582" t="s">
        <v>1095</v>
      </c>
      <c r="D140" s="568" t="s">
        <v>173</v>
      </c>
      <c r="E140" s="73" t="s">
        <v>17</v>
      </c>
      <c r="F140" s="82" t="s">
        <v>18</v>
      </c>
      <c r="G140" s="82" t="s">
        <v>19</v>
      </c>
      <c r="H140" s="175">
        <v>0.5</v>
      </c>
      <c r="I140" s="582" t="s">
        <v>1096</v>
      </c>
      <c r="J140" s="82"/>
    </row>
    <row r="141" spans="1:10" ht="39">
      <c r="A141" s="92"/>
      <c r="B141" s="81"/>
      <c r="C141" s="582"/>
      <c r="D141" s="568"/>
      <c r="E141" s="73" t="s">
        <v>20</v>
      </c>
      <c r="F141" s="82" t="s">
        <v>21</v>
      </c>
      <c r="G141" s="82" t="s">
        <v>22</v>
      </c>
      <c r="H141" s="176">
        <v>0.752</v>
      </c>
      <c r="I141" s="582"/>
      <c r="J141" s="83"/>
    </row>
    <row r="142" spans="1:10" ht="64.5">
      <c r="A142" s="92"/>
      <c r="B142" s="81"/>
      <c r="C142" s="171"/>
      <c r="D142" s="568"/>
      <c r="E142" s="73" t="s">
        <v>23</v>
      </c>
      <c r="F142" s="177" t="s">
        <v>1136</v>
      </c>
      <c r="G142" s="82" t="s">
        <v>24</v>
      </c>
      <c r="H142" s="175">
        <v>0.4</v>
      </c>
      <c r="I142" s="582"/>
      <c r="J142" s="83"/>
    </row>
    <row r="143" spans="1:10" ht="39">
      <c r="A143" s="92"/>
      <c r="B143" s="81"/>
      <c r="C143" s="171"/>
      <c r="D143" s="568"/>
      <c r="E143" s="73" t="s">
        <v>25</v>
      </c>
      <c r="F143" s="82" t="s">
        <v>1137</v>
      </c>
      <c r="G143" s="82" t="s">
        <v>1138</v>
      </c>
      <c r="H143" s="175">
        <v>0.8</v>
      </c>
      <c r="I143" s="582"/>
      <c r="J143" s="83"/>
    </row>
    <row r="144" spans="1:10" ht="25.5">
      <c r="A144" s="92"/>
      <c r="B144" s="302"/>
      <c r="C144" s="171"/>
      <c r="D144" s="568" t="s">
        <v>26</v>
      </c>
      <c r="E144" s="73" t="s">
        <v>27</v>
      </c>
      <c r="F144" s="177" t="s">
        <v>1139</v>
      </c>
      <c r="G144" s="82" t="s">
        <v>28</v>
      </c>
      <c r="H144" s="83"/>
      <c r="I144" s="582"/>
      <c r="J144" s="83"/>
    </row>
    <row r="145" spans="1:10" ht="25.5">
      <c r="A145" s="92"/>
      <c r="B145" s="302"/>
      <c r="C145" s="171"/>
      <c r="D145" s="568"/>
      <c r="E145" s="73" t="s">
        <v>29</v>
      </c>
      <c r="F145" s="177" t="s">
        <v>1139</v>
      </c>
      <c r="G145" s="82" t="s">
        <v>30</v>
      </c>
      <c r="H145" s="83"/>
      <c r="I145" s="582"/>
      <c r="J145" s="83"/>
    </row>
    <row r="146" spans="1:10" ht="39">
      <c r="A146" s="92"/>
      <c r="B146" s="302"/>
      <c r="C146" s="171"/>
      <c r="D146" s="568"/>
      <c r="E146" s="73" t="s">
        <v>31</v>
      </c>
      <c r="F146" s="177" t="s">
        <v>1140</v>
      </c>
      <c r="G146" s="177" t="s">
        <v>1141</v>
      </c>
      <c r="H146" s="83"/>
      <c r="I146" s="582"/>
      <c r="J146" s="83"/>
    </row>
    <row r="147" spans="1:10" ht="39">
      <c r="A147" s="92"/>
      <c r="B147" s="302"/>
      <c r="C147" s="171"/>
      <c r="D147" s="568"/>
      <c r="E147" s="73" t="s">
        <v>32</v>
      </c>
      <c r="F147" s="303" t="s">
        <v>1142</v>
      </c>
      <c r="G147" s="82" t="s">
        <v>33</v>
      </c>
      <c r="H147" s="175">
        <v>0.8</v>
      </c>
      <c r="I147" s="582"/>
      <c r="J147" s="83"/>
    </row>
    <row r="148" spans="1:10" ht="15">
      <c r="A148" s="92"/>
      <c r="B148" s="302"/>
      <c r="C148" s="171"/>
      <c r="D148" s="568"/>
      <c r="E148" s="73" t="s">
        <v>34</v>
      </c>
      <c r="F148" s="82"/>
      <c r="G148" s="82" t="s">
        <v>35</v>
      </c>
      <c r="H148" s="175">
        <v>0.2</v>
      </c>
      <c r="I148" s="582"/>
      <c r="J148" s="83"/>
    </row>
    <row r="149" spans="1:10" ht="129.75">
      <c r="A149" s="92"/>
      <c r="B149" s="302"/>
      <c r="C149" s="171"/>
      <c r="D149" s="568"/>
      <c r="E149" s="73" t="s">
        <v>36</v>
      </c>
      <c r="F149" s="82" t="s">
        <v>1143</v>
      </c>
      <c r="G149" s="82" t="s">
        <v>37</v>
      </c>
      <c r="H149" s="175">
        <v>0.85</v>
      </c>
      <c r="I149" s="582"/>
      <c r="J149" s="83"/>
    </row>
    <row r="150" spans="1:10" ht="64.5">
      <c r="A150" s="92"/>
      <c r="B150" s="302"/>
      <c r="C150" s="171"/>
      <c r="D150" s="568"/>
      <c r="E150" s="73" t="s">
        <v>38</v>
      </c>
      <c r="F150" s="82" t="s">
        <v>39</v>
      </c>
      <c r="G150" s="82" t="s">
        <v>40</v>
      </c>
      <c r="H150" s="175">
        <v>0.65</v>
      </c>
      <c r="I150" s="582"/>
      <c r="J150" s="83"/>
    </row>
    <row r="151" spans="1:10" ht="25.5">
      <c r="A151" s="92"/>
      <c r="B151" s="302"/>
      <c r="C151" s="171"/>
      <c r="D151" s="568" t="s">
        <v>41</v>
      </c>
      <c r="E151" s="73" t="s">
        <v>42</v>
      </c>
      <c r="F151" s="82"/>
      <c r="G151" s="82" t="s">
        <v>43</v>
      </c>
      <c r="H151" s="175">
        <v>0.75</v>
      </c>
      <c r="I151" s="582"/>
      <c r="J151" s="83"/>
    </row>
    <row r="152" spans="1:10" ht="64.5">
      <c r="A152" s="92"/>
      <c r="B152" s="302"/>
      <c r="C152" s="171"/>
      <c r="D152" s="568"/>
      <c r="E152" s="73" t="s">
        <v>44</v>
      </c>
      <c r="F152" s="177" t="s">
        <v>1144</v>
      </c>
      <c r="G152" s="177" t="s">
        <v>1145</v>
      </c>
      <c r="H152" s="175">
        <v>0.8</v>
      </c>
      <c r="I152" s="582"/>
      <c r="J152" s="83"/>
    </row>
    <row r="153" spans="1:10" ht="51.75">
      <c r="A153" s="92"/>
      <c r="B153" s="302"/>
      <c r="C153" s="171"/>
      <c r="D153" s="568" t="s">
        <v>45</v>
      </c>
      <c r="E153" s="304" t="s">
        <v>492</v>
      </c>
      <c r="F153" s="177" t="s">
        <v>1146</v>
      </c>
      <c r="G153" s="177" t="s">
        <v>1147</v>
      </c>
      <c r="H153" s="83" t="s">
        <v>137</v>
      </c>
      <c r="I153" s="582"/>
      <c r="J153" s="83"/>
    </row>
    <row r="154" spans="1:10" ht="103.5">
      <c r="A154" s="92"/>
      <c r="B154" s="302"/>
      <c r="C154" s="171"/>
      <c r="D154" s="568"/>
      <c r="E154" s="304" t="s">
        <v>493</v>
      </c>
      <c r="F154" s="177" t="s">
        <v>1148</v>
      </c>
      <c r="G154" s="82" t="s">
        <v>46</v>
      </c>
      <c r="H154" s="83" t="s">
        <v>137</v>
      </c>
      <c r="I154" s="582"/>
      <c r="J154" s="83"/>
    </row>
    <row r="155" spans="1:10" ht="15">
      <c r="A155" s="92"/>
      <c r="B155" s="302"/>
      <c r="C155" s="171"/>
      <c r="D155" s="568"/>
      <c r="E155" s="304" t="s">
        <v>494</v>
      </c>
      <c r="F155" s="82" t="s">
        <v>47</v>
      </c>
      <c r="G155" s="82" t="s">
        <v>48</v>
      </c>
      <c r="H155" s="176">
        <v>0.666</v>
      </c>
      <c r="I155" s="582"/>
      <c r="J155" s="83"/>
    </row>
    <row r="156" spans="1:10" ht="25.5">
      <c r="A156" s="92"/>
      <c r="B156" s="302"/>
      <c r="C156" s="171"/>
      <c r="D156" s="568" t="s">
        <v>237</v>
      </c>
      <c r="E156" s="304" t="s">
        <v>1097</v>
      </c>
      <c r="F156" s="82" t="s">
        <v>49</v>
      </c>
      <c r="G156" s="73" t="s">
        <v>50</v>
      </c>
      <c r="H156" s="178">
        <v>0.682</v>
      </c>
      <c r="I156" s="582"/>
      <c r="J156" s="83"/>
    </row>
    <row r="157" spans="1:10" ht="90.75">
      <c r="A157" s="92"/>
      <c r="B157" s="302"/>
      <c r="C157" s="171"/>
      <c r="D157" s="568"/>
      <c r="E157" s="304" t="s">
        <v>491</v>
      </c>
      <c r="F157" s="177" t="s">
        <v>1149</v>
      </c>
      <c r="G157" s="82" t="s">
        <v>51</v>
      </c>
      <c r="H157" s="175">
        <v>0.75</v>
      </c>
      <c r="I157" s="582"/>
      <c r="J157" s="83"/>
    </row>
    <row r="158" spans="1:10" ht="78">
      <c r="A158" s="92"/>
      <c r="B158" s="302"/>
      <c r="C158" s="171"/>
      <c r="D158" s="568" t="s">
        <v>52</v>
      </c>
      <c r="E158" s="73" t="s">
        <v>53</v>
      </c>
      <c r="F158" s="82" t="s">
        <v>54</v>
      </c>
      <c r="G158" s="82" t="s">
        <v>55</v>
      </c>
      <c r="H158" s="175">
        <v>0.55</v>
      </c>
      <c r="I158" s="582"/>
      <c r="J158" s="83"/>
    </row>
    <row r="159" spans="1:10" ht="51.75">
      <c r="A159" s="92"/>
      <c r="B159" s="302"/>
      <c r="C159" s="171"/>
      <c r="D159" s="568"/>
      <c r="E159" s="73" t="s">
        <v>56</v>
      </c>
      <c r="F159" s="177" t="s">
        <v>1150</v>
      </c>
      <c r="G159" s="177" t="s">
        <v>1151</v>
      </c>
      <c r="H159" s="83"/>
      <c r="I159" s="582"/>
      <c r="J159" s="83"/>
    </row>
    <row r="160" spans="1:10" ht="25.5">
      <c r="A160" s="92"/>
      <c r="B160" s="302"/>
      <c r="C160" s="171"/>
      <c r="D160" s="568"/>
      <c r="E160" s="73" t="s">
        <v>57</v>
      </c>
      <c r="F160" s="82"/>
      <c r="G160" s="82" t="s">
        <v>58</v>
      </c>
      <c r="H160" s="83"/>
      <c r="I160" s="582"/>
      <c r="J160" s="83"/>
    </row>
    <row r="161" spans="1:10" ht="25.5">
      <c r="A161" s="92"/>
      <c r="B161" s="302"/>
      <c r="C161" s="171"/>
      <c r="D161" s="568"/>
      <c r="E161" s="73" t="s">
        <v>59</v>
      </c>
      <c r="F161" s="665" t="s">
        <v>1152</v>
      </c>
      <c r="G161" s="665"/>
      <c r="H161" s="83"/>
      <c r="I161" s="582"/>
      <c r="J161" s="83"/>
    </row>
    <row r="162" spans="1:10" ht="25.5">
      <c r="A162" s="92"/>
      <c r="B162" s="302"/>
      <c r="C162" s="171"/>
      <c r="D162" s="568"/>
      <c r="E162" s="73" t="s">
        <v>60</v>
      </c>
      <c r="F162" s="82" t="s">
        <v>1153</v>
      </c>
      <c r="G162" s="82" t="s">
        <v>1154</v>
      </c>
      <c r="H162" s="83"/>
      <c r="I162" s="582"/>
      <c r="J162" s="83"/>
    </row>
    <row r="163" spans="1:10" ht="51.75">
      <c r="A163" s="92"/>
      <c r="B163" s="302"/>
      <c r="C163" s="171"/>
      <c r="D163" s="83" t="s">
        <v>61</v>
      </c>
      <c r="E163" s="73" t="s">
        <v>657</v>
      </c>
      <c r="F163" s="82"/>
      <c r="G163" s="82" t="s">
        <v>658</v>
      </c>
      <c r="H163" s="175">
        <v>0.79</v>
      </c>
      <c r="I163" s="582"/>
      <c r="J163" s="83"/>
    </row>
    <row r="164" spans="1:10" ht="25.5" customHeight="1">
      <c r="A164" s="27">
        <v>17</v>
      </c>
      <c r="B164" s="593" t="s">
        <v>659</v>
      </c>
      <c r="C164" s="637" t="s">
        <v>1098</v>
      </c>
      <c r="D164" s="27" t="s">
        <v>173</v>
      </c>
      <c r="E164" s="180"/>
      <c r="F164" s="21" t="s">
        <v>1155</v>
      </c>
      <c r="G164" s="22"/>
      <c r="H164" s="17"/>
      <c r="I164" s="562" t="s">
        <v>1099</v>
      </c>
      <c r="J164" s="180"/>
    </row>
    <row r="165" spans="1:10" ht="51.75">
      <c r="A165" s="140"/>
      <c r="B165" s="681"/>
      <c r="C165" s="638"/>
      <c r="D165" s="517" t="s">
        <v>300</v>
      </c>
      <c r="E165" s="182"/>
      <c r="F165" s="32" t="s">
        <v>1156</v>
      </c>
      <c r="G165" s="182"/>
      <c r="H165" s="183"/>
      <c r="I165" s="563"/>
      <c r="J165" s="181"/>
    </row>
    <row r="166" spans="1:10" ht="39">
      <c r="A166" s="140"/>
      <c r="B166" s="179"/>
      <c r="C166" s="638"/>
      <c r="D166" s="518" t="s">
        <v>197</v>
      </c>
      <c r="E166" s="182"/>
      <c r="F166" s="32" t="s">
        <v>1157</v>
      </c>
      <c r="G166" s="182"/>
      <c r="H166" s="183"/>
      <c r="I166" s="563"/>
      <c r="J166" s="181"/>
    </row>
    <row r="167" spans="1:10" ht="15">
      <c r="A167" s="140"/>
      <c r="B167" s="179"/>
      <c r="C167" s="184"/>
      <c r="D167" s="517" t="s">
        <v>177</v>
      </c>
      <c r="E167" s="182"/>
      <c r="F167" s="32" t="s">
        <v>1158</v>
      </c>
      <c r="G167" s="182"/>
      <c r="H167" s="183"/>
      <c r="I167" s="563"/>
      <c r="J167" s="181"/>
    </row>
    <row r="168" spans="1:10" ht="64.5">
      <c r="A168" s="140"/>
      <c r="B168" s="179"/>
      <c r="C168" s="184"/>
      <c r="D168" s="517" t="s">
        <v>237</v>
      </c>
      <c r="E168" s="182"/>
      <c r="F168" s="32" t="s">
        <v>1159</v>
      </c>
      <c r="G168" s="182"/>
      <c r="H168" s="183"/>
      <c r="I168" s="563"/>
      <c r="J168" s="181"/>
    </row>
    <row r="169" spans="1:10" ht="25.5">
      <c r="A169" s="140"/>
      <c r="B169" s="179"/>
      <c r="C169" s="184"/>
      <c r="D169" s="517" t="s">
        <v>199</v>
      </c>
      <c r="E169" s="182"/>
      <c r="F169" s="32" t="s">
        <v>1160</v>
      </c>
      <c r="G169" s="182"/>
      <c r="H169" s="183"/>
      <c r="I169" s="184"/>
      <c r="J169" s="181"/>
    </row>
    <row r="170" spans="1:10" ht="64.5">
      <c r="A170" s="140"/>
      <c r="B170" s="179"/>
      <c r="C170" s="185"/>
      <c r="D170" s="517" t="s">
        <v>198</v>
      </c>
      <c r="E170" s="182"/>
      <c r="F170" s="32" t="s">
        <v>1161</v>
      </c>
      <c r="G170" s="182"/>
      <c r="H170" s="183"/>
      <c r="I170" s="185"/>
      <c r="J170" s="181"/>
    </row>
    <row r="171" spans="1:10" ht="156">
      <c r="A171" s="590">
        <v>18</v>
      </c>
      <c r="B171" s="564" t="s">
        <v>1162</v>
      </c>
      <c r="C171" s="186" t="s">
        <v>427</v>
      </c>
      <c r="D171" s="83" t="s">
        <v>173</v>
      </c>
      <c r="E171" s="74" t="s">
        <v>660</v>
      </c>
      <c r="F171" s="73" t="s">
        <v>1163</v>
      </c>
      <c r="G171" s="74" t="s">
        <v>1164</v>
      </c>
      <c r="H171" s="76">
        <v>0.82</v>
      </c>
      <c r="I171" s="186" t="s">
        <v>427</v>
      </c>
      <c r="J171" s="187" t="s">
        <v>1165</v>
      </c>
    </row>
    <row r="172" spans="1:10" ht="51.75">
      <c r="A172" s="590"/>
      <c r="B172" s="564"/>
      <c r="C172" s="78"/>
      <c r="D172" s="83" t="s">
        <v>276</v>
      </c>
      <c r="E172" s="73" t="s">
        <v>661</v>
      </c>
      <c r="F172" s="188" t="s">
        <v>1166</v>
      </c>
      <c r="G172" s="74" t="s">
        <v>662</v>
      </c>
      <c r="H172" s="76">
        <v>0.92</v>
      </c>
      <c r="I172" s="189"/>
      <c r="J172" s="190"/>
    </row>
    <row r="173" spans="1:10" ht="90.75">
      <c r="A173" s="131"/>
      <c r="B173" s="91" t="s">
        <v>984</v>
      </c>
      <c r="C173" s="78"/>
      <c r="D173" s="83" t="s">
        <v>177</v>
      </c>
      <c r="E173" s="74" t="s">
        <v>664</v>
      </c>
      <c r="F173" s="74" t="s">
        <v>1167</v>
      </c>
      <c r="G173" s="74" t="s">
        <v>1168</v>
      </c>
      <c r="H173" s="305">
        <v>0.95</v>
      </c>
      <c r="I173" s="189"/>
      <c r="J173" s="190"/>
    </row>
    <row r="174" spans="1:10" ht="207.75">
      <c r="A174" s="92"/>
      <c r="B174" s="91"/>
      <c r="C174" s="80"/>
      <c r="D174" s="83" t="s">
        <v>279</v>
      </c>
      <c r="E174" s="74" t="s">
        <v>665</v>
      </c>
      <c r="F174" s="74" t="s">
        <v>1169</v>
      </c>
      <c r="G174" s="74" t="s">
        <v>1170</v>
      </c>
      <c r="H174" s="306">
        <v>0.6</v>
      </c>
      <c r="I174" s="191"/>
      <c r="J174" s="192"/>
    </row>
    <row r="175" spans="1:10" ht="25.5">
      <c r="A175" s="669">
        <v>19</v>
      </c>
      <c r="B175" s="671" t="s">
        <v>666</v>
      </c>
      <c r="C175" s="596" t="s">
        <v>1100</v>
      </c>
      <c r="D175" s="659" t="s">
        <v>173</v>
      </c>
      <c r="E175" s="21" t="s">
        <v>667</v>
      </c>
      <c r="F175" s="17">
        <v>0</v>
      </c>
      <c r="G175" s="17" t="s">
        <v>668</v>
      </c>
      <c r="H175" s="670">
        <v>0.75</v>
      </c>
      <c r="I175" s="596" t="s">
        <v>1100</v>
      </c>
      <c r="J175" s="668" t="s">
        <v>669</v>
      </c>
    </row>
    <row r="176" spans="1:10" ht="39">
      <c r="A176" s="669"/>
      <c r="B176" s="671"/>
      <c r="C176" s="597"/>
      <c r="D176" s="659"/>
      <c r="E176" s="307" t="s">
        <v>670</v>
      </c>
      <c r="F176" s="308" t="s">
        <v>1171</v>
      </c>
      <c r="G176" s="309" t="s">
        <v>671</v>
      </c>
      <c r="H176" s="669"/>
      <c r="I176" s="597"/>
      <c r="J176" s="668"/>
    </row>
    <row r="177" spans="1:10" ht="25.5">
      <c r="A177" s="669"/>
      <c r="B177" s="179"/>
      <c r="C177" s="597"/>
      <c r="D177" s="659"/>
      <c r="E177" s="21" t="s">
        <v>672</v>
      </c>
      <c r="F177" s="17" t="s">
        <v>673</v>
      </c>
      <c r="G177" s="17" t="s">
        <v>674</v>
      </c>
      <c r="H177" s="669"/>
      <c r="I177" s="597"/>
      <c r="J177" s="668"/>
    </row>
    <row r="178" spans="1:10" ht="39">
      <c r="A178" s="669"/>
      <c r="B178" s="179"/>
      <c r="C178" s="597"/>
      <c r="D178" s="659" t="s">
        <v>332</v>
      </c>
      <c r="E178" s="22" t="s">
        <v>675</v>
      </c>
      <c r="F178" s="197" t="s">
        <v>1172</v>
      </c>
      <c r="G178" s="21" t="s">
        <v>677</v>
      </c>
      <c r="H178" s="670">
        <v>0.8</v>
      </c>
      <c r="I178" s="597"/>
      <c r="J178" s="668"/>
    </row>
    <row r="179" spans="1:10" ht="39">
      <c r="A179" s="669"/>
      <c r="B179" s="179"/>
      <c r="C179" s="597"/>
      <c r="D179" s="659"/>
      <c r="E179" s="140" t="s">
        <v>678</v>
      </c>
      <c r="F179" s="197"/>
      <c r="G179" s="21" t="s">
        <v>679</v>
      </c>
      <c r="H179" s="670"/>
      <c r="I179" s="597"/>
      <c r="J179" s="668"/>
    </row>
    <row r="180" spans="1:10" ht="51.75">
      <c r="A180" s="669"/>
      <c r="B180" s="179"/>
      <c r="C180" s="184"/>
      <c r="D180" s="659"/>
      <c r="E180" s="140" t="s">
        <v>680</v>
      </c>
      <c r="F180" s="197" t="s">
        <v>1173</v>
      </c>
      <c r="G180" s="21" t="s">
        <v>1174</v>
      </c>
      <c r="H180" s="670"/>
      <c r="I180" s="184"/>
      <c r="J180" s="668"/>
    </row>
    <row r="181" spans="1:10" ht="39">
      <c r="A181" s="669"/>
      <c r="B181" s="179"/>
      <c r="C181" s="184"/>
      <c r="D181" s="659"/>
      <c r="E181" s="140" t="s">
        <v>681</v>
      </c>
      <c r="F181" s="197" t="s">
        <v>1175</v>
      </c>
      <c r="G181" s="21" t="s">
        <v>1176</v>
      </c>
      <c r="H181" s="670"/>
      <c r="I181" s="184"/>
      <c r="J181" s="668"/>
    </row>
    <row r="182" spans="1:10" ht="51.75">
      <c r="A182" s="669"/>
      <c r="B182" s="179"/>
      <c r="C182" s="184"/>
      <c r="D182" s="659"/>
      <c r="E182" s="140" t="s">
        <v>682</v>
      </c>
      <c r="F182" s="197" t="s">
        <v>1177</v>
      </c>
      <c r="G182" s="21" t="s">
        <v>1178</v>
      </c>
      <c r="H182" s="670"/>
      <c r="I182" s="184"/>
      <c r="J182" s="668"/>
    </row>
    <row r="183" spans="1:10" ht="39">
      <c r="A183" s="669"/>
      <c r="B183" s="179"/>
      <c r="C183" s="184"/>
      <c r="D183" s="659"/>
      <c r="E183" s="140" t="s">
        <v>683</v>
      </c>
      <c r="F183" s="197" t="s">
        <v>676</v>
      </c>
      <c r="G183" s="21" t="s">
        <v>684</v>
      </c>
      <c r="H183" s="670"/>
      <c r="I183" s="184"/>
      <c r="J183" s="668"/>
    </row>
    <row r="184" spans="1:10" ht="39">
      <c r="A184" s="669"/>
      <c r="B184" s="179"/>
      <c r="C184" s="184"/>
      <c r="D184" s="659"/>
      <c r="E184" s="140" t="s">
        <v>685</v>
      </c>
      <c r="F184" s="197" t="s">
        <v>676</v>
      </c>
      <c r="G184" s="21" t="s">
        <v>684</v>
      </c>
      <c r="H184" s="670"/>
      <c r="I184" s="184"/>
      <c r="J184" s="668"/>
    </row>
    <row r="185" spans="1:10" ht="103.5">
      <c r="A185" s="669"/>
      <c r="B185" s="179"/>
      <c r="C185" s="184"/>
      <c r="D185" s="659" t="s">
        <v>237</v>
      </c>
      <c r="E185" s="21" t="s">
        <v>686</v>
      </c>
      <c r="F185" s="197" t="s">
        <v>687</v>
      </c>
      <c r="G185" s="307">
        <v>0.85</v>
      </c>
      <c r="H185" s="670">
        <v>0.85</v>
      </c>
      <c r="I185" s="184"/>
      <c r="J185" s="668"/>
    </row>
    <row r="186" spans="1:10" ht="39">
      <c r="A186" s="669"/>
      <c r="B186" s="179"/>
      <c r="C186" s="184"/>
      <c r="D186" s="659"/>
      <c r="E186" s="21" t="s">
        <v>688</v>
      </c>
      <c r="F186" s="17" t="s">
        <v>689</v>
      </c>
      <c r="G186" s="21" t="s">
        <v>690</v>
      </c>
      <c r="H186" s="670"/>
      <c r="I186" s="184"/>
      <c r="J186" s="668"/>
    </row>
    <row r="187" spans="1:10" ht="25.5">
      <c r="A187" s="658"/>
      <c r="B187" s="179"/>
      <c r="C187" s="184"/>
      <c r="D187" s="659" t="s">
        <v>45</v>
      </c>
      <c r="E187" s="307" t="s">
        <v>691</v>
      </c>
      <c r="F187" s="17" t="s">
        <v>692</v>
      </c>
      <c r="G187" s="147" t="s">
        <v>693</v>
      </c>
      <c r="H187" s="670">
        <v>0.9</v>
      </c>
      <c r="I187" s="184"/>
      <c r="J187" s="668"/>
    </row>
    <row r="188" spans="1:10" ht="25.5">
      <c r="A188" s="658"/>
      <c r="B188" s="179"/>
      <c r="C188" s="184"/>
      <c r="D188" s="659"/>
      <c r="E188" s="307" t="s">
        <v>694</v>
      </c>
      <c r="F188" s="17" t="s">
        <v>692</v>
      </c>
      <c r="G188" s="139" t="s">
        <v>695</v>
      </c>
      <c r="H188" s="670"/>
      <c r="I188" s="184"/>
      <c r="J188" s="668"/>
    </row>
    <row r="189" spans="1:10" ht="25.5">
      <c r="A189" s="658"/>
      <c r="B189" s="179"/>
      <c r="C189" s="184"/>
      <c r="D189" s="659"/>
      <c r="E189" s="307" t="s">
        <v>696</v>
      </c>
      <c r="F189" s="17" t="s">
        <v>692</v>
      </c>
      <c r="G189" s="139" t="s">
        <v>697</v>
      </c>
      <c r="H189" s="670"/>
      <c r="I189" s="184"/>
      <c r="J189" s="668"/>
    </row>
    <row r="190" spans="1:10" ht="15">
      <c r="A190" s="658"/>
      <c r="B190" s="179"/>
      <c r="C190" s="184"/>
      <c r="D190" s="659" t="s">
        <v>279</v>
      </c>
      <c r="E190" s="21" t="s">
        <v>698</v>
      </c>
      <c r="F190" s="17" t="s">
        <v>676</v>
      </c>
      <c r="G190" s="17" t="s">
        <v>699</v>
      </c>
      <c r="H190" s="670">
        <v>0.7</v>
      </c>
      <c r="I190" s="184"/>
      <c r="J190" s="668"/>
    </row>
    <row r="191" spans="1:10" ht="39">
      <c r="A191" s="658"/>
      <c r="B191" s="179"/>
      <c r="C191" s="185"/>
      <c r="D191" s="659"/>
      <c r="E191" s="307" t="s">
        <v>700</v>
      </c>
      <c r="F191" s="308" t="s">
        <v>1171</v>
      </c>
      <c r="G191" s="309" t="s">
        <v>671</v>
      </c>
      <c r="H191" s="669"/>
      <c r="I191" s="185"/>
      <c r="J191" s="668"/>
    </row>
    <row r="192" spans="1:10" ht="103.5">
      <c r="A192" s="512">
        <v>20</v>
      </c>
      <c r="B192" s="514" t="s">
        <v>701</v>
      </c>
      <c r="C192" s="615" t="s">
        <v>450</v>
      </c>
      <c r="D192" s="83" t="s">
        <v>173</v>
      </c>
      <c r="E192" s="75" t="s">
        <v>702</v>
      </c>
      <c r="F192" s="75" t="s">
        <v>1179</v>
      </c>
      <c r="G192" s="82" t="s">
        <v>1180</v>
      </c>
      <c r="H192" s="76">
        <v>0.8</v>
      </c>
      <c r="I192" s="577" t="s">
        <v>450</v>
      </c>
      <c r="J192" s="151" t="s">
        <v>703</v>
      </c>
    </row>
    <row r="193" spans="1:10" ht="51.75">
      <c r="A193" s="193"/>
      <c r="B193" s="514"/>
      <c r="C193" s="616"/>
      <c r="D193" s="83" t="s">
        <v>300</v>
      </c>
      <c r="E193" s="77" t="s">
        <v>704</v>
      </c>
      <c r="F193" s="77" t="s">
        <v>1181</v>
      </c>
      <c r="G193" s="73"/>
      <c r="H193" s="76" t="s">
        <v>705</v>
      </c>
      <c r="I193" s="621"/>
      <c r="J193" s="78"/>
    </row>
    <row r="194" spans="1:10" ht="409.5">
      <c r="A194" s="75"/>
      <c r="B194" s="172"/>
      <c r="C194" s="78"/>
      <c r="D194" s="83" t="s">
        <v>197</v>
      </c>
      <c r="E194" s="193" t="s">
        <v>706</v>
      </c>
      <c r="F194" s="193" t="s">
        <v>1182</v>
      </c>
      <c r="G194" s="75" t="s">
        <v>1183</v>
      </c>
      <c r="H194" s="82" t="s">
        <v>194</v>
      </c>
      <c r="I194" s="80"/>
      <c r="J194" s="80"/>
    </row>
    <row r="195" spans="1:10" ht="67.5">
      <c r="A195" s="82"/>
      <c r="B195" s="172"/>
      <c r="C195" s="78"/>
      <c r="D195" s="83" t="s">
        <v>237</v>
      </c>
      <c r="E195" s="193" t="s">
        <v>1184</v>
      </c>
      <c r="F195" s="73" t="s">
        <v>1185</v>
      </c>
      <c r="G195" s="75"/>
      <c r="H195" s="76">
        <v>0.8</v>
      </c>
      <c r="I195" s="82"/>
      <c r="J195" s="82"/>
    </row>
    <row r="196" spans="1:10" ht="64.5">
      <c r="A196" s="82"/>
      <c r="B196" s="172"/>
      <c r="C196" s="78"/>
      <c r="D196" s="83" t="s">
        <v>1186</v>
      </c>
      <c r="E196" s="193"/>
      <c r="F196" s="193" t="s">
        <v>1187</v>
      </c>
      <c r="G196" s="75"/>
      <c r="H196" s="82"/>
      <c r="I196" s="82"/>
      <c r="J196" s="82"/>
    </row>
    <row r="197" spans="1:10" ht="64.5">
      <c r="A197" s="82"/>
      <c r="B197" s="172"/>
      <c r="C197" s="80"/>
      <c r="D197" s="83" t="s">
        <v>1188</v>
      </c>
      <c r="E197" s="193"/>
      <c r="F197" s="193" t="s">
        <v>1189</v>
      </c>
      <c r="G197" s="75"/>
      <c r="H197" s="82"/>
      <c r="I197" s="82"/>
      <c r="J197" s="82"/>
    </row>
    <row r="198" spans="1:10" ht="312">
      <c r="A198" s="212">
        <v>21</v>
      </c>
      <c r="B198" s="509" t="s">
        <v>707</v>
      </c>
      <c r="C198" s="509" t="s">
        <v>708</v>
      </c>
      <c r="D198" s="27" t="s">
        <v>173</v>
      </c>
      <c r="E198" s="140" t="s">
        <v>1190</v>
      </c>
      <c r="F198" s="140" t="s">
        <v>1191</v>
      </c>
      <c r="G198" s="310" t="s">
        <v>1192</v>
      </c>
      <c r="H198" s="194">
        <v>0.8</v>
      </c>
      <c r="I198" s="27" t="s">
        <v>1193</v>
      </c>
      <c r="J198" s="311" t="s">
        <v>1194</v>
      </c>
    </row>
    <row r="199" spans="1:10" ht="117">
      <c r="A199" s="140"/>
      <c r="B199" s="208"/>
      <c r="C199" s="140"/>
      <c r="D199" s="312" t="s">
        <v>235</v>
      </c>
      <c r="E199" s="140" t="s">
        <v>1195</v>
      </c>
      <c r="F199" s="140" t="s">
        <v>1196</v>
      </c>
      <c r="G199" s="140" t="s">
        <v>1197</v>
      </c>
      <c r="H199" s="194">
        <v>0.6</v>
      </c>
      <c r="I199" s="311"/>
      <c r="J199" s="181"/>
    </row>
    <row r="200" spans="1:10" ht="351">
      <c r="A200" s="140">
        <v>3</v>
      </c>
      <c r="B200" s="208"/>
      <c r="C200" s="140"/>
      <c r="D200" s="27" t="s">
        <v>1198</v>
      </c>
      <c r="E200" s="140" t="s">
        <v>1199</v>
      </c>
      <c r="F200" s="140" t="s">
        <v>1200</v>
      </c>
      <c r="G200" s="140" t="s">
        <v>1201</v>
      </c>
      <c r="H200" s="194">
        <v>0.75</v>
      </c>
      <c r="I200" s="311"/>
      <c r="J200" s="181"/>
    </row>
    <row r="201" spans="1:10" ht="90.75">
      <c r="A201" s="140"/>
      <c r="B201" s="208"/>
      <c r="C201" s="140"/>
      <c r="D201" s="27" t="s">
        <v>177</v>
      </c>
      <c r="E201" s="201" t="s">
        <v>1202</v>
      </c>
      <c r="F201" s="313" t="s">
        <v>1203</v>
      </c>
      <c r="G201" s="314" t="s">
        <v>1204</v>
      </c>
      <c r="H201" s="194">
        <v>0.97</v>
      </c>
      <c r="I201" s="311"/>
      <c r="J201" s="181"/>
    </row>
    <row r="202" spans="1:10" ht="246.75">
      <c r="A202" s="140"/>
      <c r="B202" s="311"/>
      <c r="C202" s="140"/>
      <c r="D202" s="27" t="s">
        <v>279</v>
      </c>
      <c r="E202" s="140" t="s">
        <v>1101</v>
      </c>
      <c r="F202" s="140" t="s">
        <v>1205</v>
      </c>
      <c r="G202" s="140" t="s">
        <v>1102</v>
      </c>
      <c r="H202" s="194">
        <v>0.8</v>
      </c>
      <c r="I202" s="311"/>
      <c r="J202" s="140"/>
    </row>
    <row r="203" spans="1:10" ht="195">
      <c r="A203" s="269">
        <v>22</v>
      </c>
      <c r="B203" s="512" t="s">
        <v>1206</v>
      </c>
      <c r="C203" s="682" t="s">
        <v>1207</v>
      </c>
      <c r="D203" s="83" t="s">
        <v>173</v>
      </c>
      <c r="E203" s="73" t="s">
        <v>791</v>
      </c>
      <c r="F203" s="73" t="s">
        <v>792</v>
      </c>
      <c r="G203" s="73" t="s">
        <v>793</v>
      </c>
      <c r="H203" s="73" t="s">
        <v>488</v>
      </c>
      <c r="I203" s="73" t="s">
        <v>794</v>
      </c>
      <c r="J203" s="73" t="s">
        <v>795</v>
      </c>
    </row>
    <row r="204" spans="1:10" ht="51.75">
      <c r="A204" s="92"/>
      <c r="B204" s="302"/>
      <c r="C204" s="92"/>
      <c r="D204" s="519" t="s">
        <v>196</v>
      </c>
      <c r="E204" s="73" t="s">
        <v>796</v>
      </c>
      <c r="F204" s="73" t="s">
        <v>797</v>
      </c>
      <c r="G204" s="73" t="s">
        <v>798</v>
      </c>
      <c r="H204" s="73">
        <v>0.841</v>
      </c>
      <c r="I204" s="92"/>
      <c r="J204" s="92"/>
    </row>
    <row r="205" spans="1:10" ht="142.5">
      <c r="A205" s="92"/>
      <c r="B205" s="302"/>
      <c r="C205" s="92"/>
      <c r="D205" s="83" t="s">
        <v>175</v>
      </c>
      <c r="E205" s="73" t="s">
        <v>709</v>
      </c>
      <c r="F205" s="73" t="s">
        <v>799</v>
      </c>
      <c r="G205" s="73" t="s">
        <v>800</v>
      </c>
      <c r="H205" s="73" t="s">
        <v>801</v>
      </c>
      <c r="I205" s="73"/>
      <c r="J205" s="92"/>
    </row>
    <row r="206" spans="1:10" ht="117">
      <c r="A206" s="92"/>
      <c r="B206" s="302"/>
      <c r="C206" s="92"/>
      <c r="D206" s="83" t="s">
        <v>300</v>
      </c>
      <c r="E206" s="75" t="s">
        <v>710</v>
      </c>
      <c r="F206" s="73" t="s">
        <v>802</v>
      </c>
      <c r="G206" s="73" t="s">
        <v>711</v>
      </c>
      <c r="H206" s="73" t="s">
        <v>801</v>
      </c>
      <c r="I206" s="73"/>
      <c r="J206" s="92"/>
    </row>
    <row r="207" spans="1:10" ht="234">
      <c r="A207" s="92"/>
      <c r="B207" s="302"/>
      <c r="C207" s="92"/>
      <c r="D207" s="83" t="s">
        <v>197</v>
      </c>
      <c r="E207" s="73" t="s">
        <v>712</v>
      </c>
      <c r="F207" s="73" t="s">
        <v>803</v>
      </c>
      <c r="G207" s="73" t="s">
        <v>804</v>
      </c>
      <c r="H207" s="73" t="s">
        <v>801</v>
      </c>
      <c r="I207" s="73"/>
      <c r="J207" s="92"/>
    </row>
    <row r="208" spans="1:10" ht="337.5">
      <c r="A208" s="92"/>
      <c r="B208" s="302"/>
      <c r="C208" s="92"/>
      <c r="D208" s="83" t="s">
        <v>279</v>
      </c>
      <c r="E208" s="73" t="s">
        <v>805</v>
      </c>
      <c r="F208" s="73" t="s">
        <v>806</v>
      </c>
      <c r="G208" s="73" t="s">
        <v>807</v>
      </c>
      <c r="H208" s="73" t="s">
        <v>801</v>
      </c>
      <c r="I208" s="73"/>
      <c r="J208" s="92"/>
    </row>
    <row r="209" spans="1:10" ht="129.75">
      <c r="A209" s="92"/>
      <c r="B209" s="302"/>
      <c r="C209" s="92"/>
      <c r="D209" s="83" t="s">
        <v>199</v>
      </c>
      <c r="E209" s="73" t="s">
        <v>713</v>
      </c>
      <c r="F209" s="73" t="s">
        <v>808</v>
      </c>
      <c r="G209" s="73" t="s">
        <v>809</v>
      </c>
      <c r="H209" s="73" t="s">
        <v>801</v>
      </c>
      <c r="I209" s="73"/>
      <c r="J209" s="92"/>
    </row>
    <row r="210" spans="1:10" ht="351">
      <c r="A210" s="92"/>
      <c r="B210" s="302"/>
      <c r="C210" s="92"/>
      <c r="D210" s="83" t="s">
        <v>810</v>
      </c>
      <c r="E210" s="73" t="s">
        <v>811</v>
      </c>
      <c r="F210" s="73" t="s">
        <v>812</v>
      </c>
      <c r="G210" s="73" t="s">
        <v>813</v>
      </c>
      <c r="H210" s="73" t="s">
        <v>801</v>
      </c>
      <c r="I210" s="73"/>
      <c r="J210" s="92"/>
    </row>
    <row r="211" spans="1:10" ht="25.5">
      <c r="A211" s="672">
        <v>23</v>
      </c>
      <c r="B211" s="565" t="s">
        <v>814</v>
      </c>
      <c r="C211" s="672" t="s">
        <v>471</v>
      </c>
      <c r="D211" s="27" t="s">
        <v>815</v>
      </c>
      <c r="E211" s="17" t="s">
        <v>714</v>
      </c>
      <c r="F211" s="17" t="s">
        <v>816</v>
      </c>
      <c r="G211" s="27"/>
      <c r="H211" s="194">
        <v>0.85</v>
      </c>
      <c r="I211" s="673" t="s">
        <v>1103</v>
      </c>
      <c r="J211" s="27"/>
    </row>
    <row r="212" spans="1:10" ht="51.75">
      <c r="A212" s="672"/>
      <c r="B212" s="565"/>
      <c r="C212" s="672"/>
      <c r="D212" s="659" t="s">
        <v>173</v>
      </c>
      <c r="E212" s="22" t="s">
        <v>817</v>
      </c>
      <c r="F212" s="195" t="s">
        <v>818</v>
      </c>
      <c r="G212" s="22" t="s">
        <v>819</v>
      </c>
      <c r="H212" s="670">
        <v>0.6</v>
      </c>
      <c r="I212" s="673"/>
      <c r="J212" s="678"/>
    </row>
    <row r="213" spans="1:10" ht="51.75">
      <c r="A213" s="672"/>
      <c r="B213" s="565"/>
      <c r="C213" s="672"/>
      <c r="D213" s="659"/>
      <c r="E213" s="22" t="s">
        <v>820</v>
      </c>
      <c r="F213" s="196" t="s">
        <v>821</v>
      </c>
      <c r="G213" s="139" t="s">
        <v>822</v>
      </c>
      <c r="H213" s="670"/>
      <c r="I213" s="673"/>
      <c r="J213" s="678"/>
    </row>
    <row r="214" spans="1:10" ht="39">
      <c r="A214" s="672"/>
      <c r="B214" s="565"/>
      <c r="C214" s="672"/>
      <c r="D214" s="659"/>
      <c r="E214" s="22" t="s">
        <v>823</v>
      </c>
      <c r="F214" s="196" t="s">
        <v>824</v>
      </c>
      <c r="G214" s="139" t="s">
        <v>825</v>
      </c>
      <c r="H214" s="670"/>
      <c r="I214" s="673"/>
      <c r="J214" s="678"/>
    </row>
    <row r="215" spans="1:10" ht="25.5">
      <c r="A215" s="672"/>
      <c r="B215" s="565"/>
      <c r="C215" s="672"/>
      <c r="D215" s="659"/>
      <c r="E215" s="22" t="s">
        <v>826</v>
      </c>
      <c r="F215" s="197"/>
      <c r="G215" s="17"/>
      <c r="H215" s="670"/>
      <c r="I215" s="673"/>
      <c r="J215" s="678"/>
    </row>
    <row r="216" spans="1:10" ht="15">
      <c r="A216" s="672"/>
      <c r="B216" s="565"/>
      <c r="C216" s="672"/>
      <c r="D216" s="659"/>
      <c r="E216" s="22" t="s">
        <v>827</v>
      </c>
      <c r="F216" s="197"/>
      <c r="G216" s="17"/>
      <c r="H216" s="670"/>
      <c r="I216" s="673"/>
      <c r="J216" s="678"/>
    </row>
    <row r="217" spans="1:10" ht="25.5">
      <c r="A217" s="672"/>
      <c r="B217" s="565"/>
      <c r="C217" s="672"/>
      <c r="D217" s="659" t="s">
        <v>715</v>
      </c>
      <c r="E217" s="22" t="s">
        <v>828</v>
      </c>
      <c r="F217" s="195"/>
      <c r="G217" s="22" t="s">
        <v>829</v>
      </c>
      <c r="H217" s="670">
        <v>0.75</v>
      </c>
      <c r="I217" s="673"/>
      <c r="J217" s="678"/>
    </row>
    <row r="218" spans="1:10" ht="39">
      <c r="A218" s="672"/>
      <c r="B218" s="565"/>
      <c r="C218" s="672"/>
      <c r="D218" s="659"/>
      <c r="E218" s="22" t="s">
        <v>830</v>
      </c>
      <c r="F218" s="195" t="s">
        <v>831</v>
      </c>
      <c r="G218" s="22" t="s">
        <v>832</v>
      </c>
      <c r="H218" s="670"/>
      <c r="I218" s="673"/>
      <c r="J218" s="678"/>
    </row>
    <row r="219" spans="1:10" ht="51.75">
      <c r="A219" s="672"/>
      <c r="B219" s="565"/>
      <c r="C219" s="672"/>
      <c r="D219" s="659"/>
      <c r="E219" s="22" t="s">
        <v>833</v>
      </c>
      <c r="F219" s="197"/>
      <c r="G219" s="17"/>
      <c r="H219" s="670"/>
      <c r="I219" s="673"/>
      <c r="J219" s="678"/>
    </row>
    <row r="220" spans="1:10" ht="64.5">
      <c r="A220" s="672"/>
      <c r="B220" s="565"/>
      <c r="C220" s="672"/>
      <c r="D220" s="659"/>
      <c r="E220" s="22" t="s">
        <v>834</v>
      </c>
      <c r="F220" s="197"/>
      <c r="G220" s="140"/>
      <c r="H220" s="670"/>
      <c r="I220" s="673"/>
      <c r="J220" s="678"/>
    </row>
    <row r="221" spans="1:10" ht="25.5">
      <c r="A221" s="672"/>
      <c r="B221" s="565"/>
      <c r="C221" s="672"/>
      <c r="D221" s="659" t="s">
        <v>237</v>
      </c>
      <c r="E221" s="140" t="s">
        <v>716</v>
      </c>
      <c r="F221" s="668" t="s">
        <v>835</v>
      </c>
      <c r="G221" s="21" t="s">
        <v>717</v>
      </c>
      <c r="H221" s="670">
        <v>0.65</v>
      </c>
      <c r="I221" s="673"/>
      <c r="J221" s="678"/>
    </row>
    <row r="222" spans="1:10" ht="25.5">
      <c r="A222" s="672"/>
      <c r="B222" s="565"/>
      <c r="C222" s="672"/>
      <c r="D222" s="659"/>
      <c r="E222" s="140" t="s">
        <v>718</v>
      </c>
      <c r="F222" s="668"/>
      <c r="G222" s="21" t="s">
        <v>836</v>
      </c>
      <c r="H222" s="670"/>
      <c r="I222" s="673"/>
      <c r="J222" s="678"/>
    </row>
    <row r="223" spans="1:10" ht="15">
      <c r="A223" s="672"/>
      <c r="B223" s="565"/>
      <c r="C223" s="672"/>
      <c r="D223" s="659"/>
      <c r="E223" s="140" t="s">
        <v>719</v>
      </c>
      <c r="F223" s="668"/>
      <c r="G223" s="32" t="s">
        <v>837</v>
      </c>
      <c r="H223" s="670"/>
      <c r="I223" s="673"/>
      <c r="J223" s="678"/>
    </row>
    <row r="224" spans="1:10" ht="64.5">
      <c r="A224" s="672"/>
      <c r="B224" s="565"/>
      <c r="C224" s="672"/>
      <c r="D224" s="659" t="s">
        <v>720</v>
      </c>
      <c r="E224" s="140" t="s">
        <v>721</v>
      </c>
      <c r="F224" s="32" t="s">
        <v>838</v>
      </c>
      <c r="G224" s="32" t="s">
        <v>722</v>
      </c>
      <c r="H224" s="670">
        <v>0.7</v>
      </c>
      <c r="I224" s="673"/>
      <c r="J224" s="678"/>
    </row>
    <row r="225" spans="1:10" ht="25.5">
      <c r="A225" s="672"/>
      <c r="B225" s="565"/>
      <c r="C225" s="672"/>
      <c r="D225" s="659"/>
      <c r="E225" s="140" t="s">
        <v>723</v>
      </c>
      <c r="F225" s="32" t="s">
        <v>724</v>
      </c>
      <c r="G225" s="32"/>
      <c r="H225" s="670"/>
      <c r="I225" s="673"/>
      <c r="J225" s="678"/>
    </row>
    <row r="226" spans="1:10" ht="78">
      <c r="A226" s="672"/>
      <c r="B226" s="565"/>
      <c r="C226" s="672"/>
      <c r="D226" s="659" t="s">
        <v>725</v>
      </c>
      <c r="E226" s="140" t="s">
        <v>839</v>
      </c>
      <c r="F226" s="32"/>
      <c r="G226" s="21"/>
      <c r="H226" s="670">
        <v>0.48</v>
      </c>
      <c r="I226" s="673"/>
      <c r="J226" s="678"/>
    </row>
    <row r="227" spans="1:10" ht="25.5">
      <c r="A227" s="672"/>
      <c r="B227" s="565"/>
      <c r="C227" s="672"/>
      <c r="D227" s="659"/>
      <c r="E227" s="140" t="s">
        <v>840</v>
      </c>
      <c r="F227" s="32"/>
      <c r="G227" s="21" t="s">
        <v>726</v>
      </c>
      <c r="H227" s="670"/>
      <c r="I227" s="673"/>
      <c r="J227" s="678"/>
    </row>
    <row r="228" spans="1:10" ht="25.5">
      <c r="A228" s="672"/>
      <c r="B228" s="565"/>
      <c r="C228" s="672"/>
      <c r="D228" s="659"/>
      <c r="E228" s="140" t="s">
        <v>727</v>
      </c>
      <c r="F228" s="32"/>
      <c r="G228" s="21"/>
      <c r="H228" s="670"/>
      <c r="I228" s="673"/>
      <c r="J228" s="678"/>
    </row>
    <row r="229" spans="1:10" ht="25.5">
      <c r="A229" s="672"/>
      <c r="B229" s="565"/>
      <c r="C229" s="672"/>
      <c r="D229" s="659"/>
      <c r="E229" s="140" t="s">
        <v>728</v>
      </c>
      <c r="F229" s="140" t="s">
        <v>841</v>
      </c>
      <c r="G229" s="183" t="s">
        <v>842</v>
      </c>
      <c r="H229" s="670"/>
      <c r="I229" s="673"/>
      <c r="J229" s="678"/>
    </row>
    <row r="230" spans="1:10" ht="25.5">
      <c r="A230" s="672"/>
      <c r="B230" s="565"/>
      <c r="C230" s="672"/>
      <c r="D230" s="659"/>
      <c r="E230" s="140" t="s">
        <v>729</v>
      </c>
      <c r="F230" s="32"/>
      <c r="G230" s="21" t="s">
        <v>843</v>
      </c>
      <c r="H230" s="670"/>
      <c r="I230" s="673"/>
      <c r="J230" s="678"/>
    </row>
    <row r="231" spans="1:10" ht="25.5">
      <c r="A231" s="672"/>
      <c r="B231" s="565"/>
      <c r="C231" s="672"/>
      <c r="D231" s="659"/>
      <c r="E231" s="140" t="s">
        <v>730</v>
      </c>
      <c r="F231" s="32"/>
      <c r="G231" s="21"/>
      <c r="H231" s="670"/>
      <c r="I231" s="673"/>
      <c r="J231" s="678"/>
    </row>
    <row r="232" spans="1:10" ht="103.5">
      <c r="A232" s="672"/>
      <c r="B232" s="565"/>
      <c r="C232" s="672"/>
      <c r="D232" s="659" t="s">
        <v>731</v>
      </c>
      <c r="E232" s="21" t="s">
        <v>732</v>
      </c>
      <c r="F232" s="21" t="s">
        <v>844</v>
      </c>
      <c r="G232" s="21" t="s">
        <v>845</v>
      </c>
      <c r="H232" s="674">
        <v>0.49</v>
      </c>
      <c r="I232" s="673"/>
      <c r="J232" s="678"/>
    </row>
    <row r="233" spans="1:10" ht="51.75">
      <c r="A233" s="672"/>
      <c r="B233" s="565"/>
      <c r="C233" s="672"/>
      <c r="D233" s="659"/>
      <c r="E233" s="21" t="s">
        <v>733</v>
      </c>
      <c r="F233" s="140" t="s">
        <v>846</v>
      </c>
      <c r="G233" s="198" t="s">
        <v>847</v>
      </c>
      <c r="H233" s="674"/>
      <c r="I233" s="673"/>
      <c r="J233" s="678"/>
    </row>
    <row r="234" spans="1:10" ht="39">
      <c r="A234" s="672"/>
      <c r="B234" s="565"/>
      <c r="C234" s="672"/>
      <c r="D234" s="659"/>
      <c r="E234" s="21" t="s">
        <v>734</v>
      </c>
      <c r="F234" s="21" t="s">
        <v>734</v>
      </c>
      <c r="G234" s="198" t="s">
        <v>848</v>
      </c>
      <c r="H234" s="674"/>
      <c r="I234" s="673"/>
      <c r="J234" s="678"/>
    </row>
    <row r="235" spans="1:10" ht="64.5">
      <c r="A235" s="672"/>
      <c r="B235" s="565"/>
      <c r="C235" s="672"/>
      <c r="D235" s="659"/>
      <c r="E235" s="21" t="s">
        <v>735</v>
      </c>
      <c r="F235" s="21" t="s">
        <v>735</v>
      </c>
      <c r="G235" s="198" t="s">
        <v>849</v>
      </c>
      <c r="H235" s="674"/>
      <c r="I235" s="673"/>
      <c r="J235" s="678"/>
    </row>
    <row r="236" spans="1:10" ht="64.5">
      <c r="A236" s="512">
        <v>24</v>
      </c>
      <c r="B236" s="511" t="s">
        <v>736</v>
      </c>
      <c r="C236" s="577" t="s">
        <v>1104</v>
      </c>
      <c r="D236" s="83" t="s">
        <v>173</v>
      </c>
      <c r="E236" s="258" t="s">
        <v>850</v>
      </c>
      <c r="F236" s="258" t="s">
        <v>851</v>
      </c>
      <c r="G236" s="74" t="s">
        <v>852</v>
      </c>
      <c r="H236" s="76">
        <v>0.45</v>
      </c>
      <c r="I236" s="577" t="s">
        <v>1105</v>
      </c>
      <c r="J236" s="653" t="s">
        <v>669</v>
      </c>
    </row>
    <row r="237" spans="1:10" ht="103.5">
      <c r="A237" s="75"/>
      <c r="B237" s="172"/>
      <c r="C237" s="621"/>
      <c r="D237" s="83" t="s">
        <v>853</v>
      </c>
      <c r="E237" s="75" t="s">
        <v>854</v>
      </c>
      <c r="F237" s="258" t="s">
        <v>855</v>
      </c>
      <c r="G237" s="73" t="s">
        <v>856</v>
      </c>
      <c r="H237" s="76">
        <v>0.15</v>
      </c>
      <c r="I237" s="621"/>
      <c r="J237" s="567"/>
    </row>
    <row r="238" spans="1:10" ht="25.5">
      <c r="A238" s="75"/>
      <c r="B238" s="172"/>
      <c r="C238" s="78"/>
      <c r="D238" s="83" t="s">
        <v>1017</v>
      </c>
      <c r="E238" s="75" t="s">
        <v>857</v>
      </c>
      <c r="F238" s="73" t="s">
        <v>858</v>
      </c>
      <c r="G238" s="73" t="s">
        <v>859</v>
      </c>
      <c r="H238" s="76">
        <v>0.05</v>
      </c>
      <c r="I238" s="78"/>
      <c r="J238" s="567"/>
    </row>
    <row r="239" spans="1:10" ht="25.5">
      <c r="A239" s="75"/>
      <c r="B239" s="172"/>
      <c r="C239" s="78"/>
      <c r="D239" s="83" t="s">
        <v>198</v>
      </c>
      <c r="E239" s="73" t="s">
        <v>860</v>
      </c>
      <c r="F239" s="77" t="s">
        <v>861</v>
      </c>
      <c r="G239" s="73"/>
      <c r="H239" s="76">
        <v>0.35</v>
      </c>
      <c r="I239" s="78"/>
      <c r="J239" s="567"/>
    </row>
    <row r="240" spans="1:10" ht="168.75">
      <c r="A240" s="75"/>
      <c r="B240" s="172"/>
      <c r="C240" s="78"/>
      <c r="D240" s="83" t="s">
        <v>279</v>
      </c>
      <c r="E240" s="74" t="s">
        <v>862</v>
      </c>
      <c r="F240" s="258" t="s">
        <v>863</v>
      </c>
      <c r="G240" s="73"/>
      <c r="H240" s="76">
        <v>0.2</v>
      </c>
      <c r="I240" s="78"/>
      <c r="J240" s="567"/>
    </row>
    <row r="241" spans="1:10" ht="39">
      <c r="A241" s="75"/>
      <c r="B241" s="172"/>
      <c r="C241" s="80"/>
      <c r="D241" s="83" t="s">
        <v>864</v>
      </c>
      <c r="E241" s="75" t="s">
        <v>865</v>
      </c>
      <c r="F241" s="73" t="s">
        <v>866</v>
      </c>
      <c r="G241" s="199"/>
      <c r="H241" s="200">
        <v>0.87</v>
      </c>
      <c r="I241" s="80"/>
      <c r="J241" s="567"/>
    </row>
    <row r="242" spans="1:10" ht="337.5">
      <c r="A242" s="140">
        <v>25</v>
      </c>
      <c r="B242" s="179" t="s">
        <v>867</v>
      </c>
      <c r="C242" s="669" t="s">
        <v>1106</v>
      </c>
      <c r="D242" s="27" t="s">
        <v>173</v>
      </c>
      <c r="E242" s="180" t="s">
        <v>868</v>
      </c>
      <c r="F242" s="21" t="s">
        <v>869</v>
      </c>
      <c r="G242" s="22" t="s">
        <v>870</v>
      </c>
      <c r="H242" s="17" t="s">
        <v>871</v>
      </c>
      <c r="I242" s="669" t="s">
        <v>1107</v>
      </c>
      <c r="J242" s="668">
        <v>0</v>
      </c>
    </row>
    <row r="243" spans="1:10" ht="181.5">
      <c r="A243" s="140"/>
      <c r="B243" s="179"/>
      <c r="C243" s="669"/>
      <c r="D243" s="27" t="s">
        <v>197</v>
      </c>
      <c r="E243" s="140" t="s">
        <v>872</v>
      </c>
      <c r="F243" s="32" t="s">
        <v>873</v>
      </c>
      <c r="G243" s="21" t="s">
        <v>874</v>
      </c>
      <c r="H243" s="147" t="s">
        <v>875</v>
      </c>
      <c r="I243" s="669"/>
      <c r="J243" s="669"/>
    </row>
    <row r="244" spans="1:10" ht="25.5">
      <c r="A244" s="140"/>
      <c r="B244" s="179"/>
      <c r="C244" s="669"/>
      <c r="D244" s="509" t="s">
        <v>876</v>
      </c>
      <c r="E244" s="202" t="s">
        <v>877</v>
      </c>
      <c r="F244" s="32" t="s">
        <v>878</v>
      </c>
      <c r="G244" s="182" t="s">
        <v>879</v>
      </c>
      <c r="H244" s="183" t="s">
        <v>880</v>
      </c>
      <c r="I244" s="669"/>
      <c r="J244" s="669"/>
    </row>
    <row r="245" spans="1:10" ht="104.25">
      <c r="A245" s="17"/>
      <c r="B245" s="203"/>
      <c r="C245" s="17"/>
      <c r="D245" s="509" t="s">
        <v>237</v>
      </c>
      <c r="E245" s="202" t="s">
        <v>881</v>
      </c>
      <c r="F245" s="204" t="s">
        <v>882</v>
      </c>
      <c r="G245" s="205" t="s">
        <v>883</v>
      </c>
      <c r="H245" s="206">
        <v>0.75</v>
      </c>
      <c r="I245" s="17"/>
      <c r="J245" s="17"/>
    </row>
    <row r="246" spans="1:10" ht="15">
      <c r="A246" s="207"/>
      <c r="B246" s="208"/>
      <c r="C246" s="181"/>
      <c r="D246" s="509" t="s">
        <v>6</v>
      </c>
      <c r="E246" s="182" t="s">
        <v>884</v>
      </c>
      <c r="F246" s="209" t="s">
        <v>885</v>
      </c>
      <c r="G246" s="210" t="s">
        <v>886</v>
      </c>
      <c r="H246" s="211">
        <v>0.9</v>
      </c>
      <c r="I246" s="201"/>
      <c r="J246" s="201"/>
    </row>
    <row r="247" spans="1:10" ht="26.25">
      <c r="A247" s="198"/>
      <c r="B247" s="212"/>
      <c r="C247" s="201"/>
      <c r="D247" s="509" t="s">
        <v>198</v>
      </c>
      <c r="E247" s="210" t="s">
        <v>887</v>
      </c>
      <c r="F247" s="204"/>
      <c r="G247" s="210"/>
      <c r="H247" s="211">
        <v>0.5</v>
      </c>
      <c r="I247" s="201"/>
      <c r="J247" s="201"/>
    </row>
    <row r="248" spans="1:10" ht="15">
      <c r="A248" s="677"/>
      <c r="B248" s="566"/>
      <c r="C248" s="672"/>
      <c r="D248" s="637" t="s">
        <v>279</v>
      </c>
      <c r="E248" s="679" t="s">
        <v>888</v>
      </c>
      <c r="F248" s="680" t="s">
        <v>889</v>
      </c>
      <c r="G248" s="675" t="s">
        <v>890</v>
      </c>
      <c r="H248" s="676">
        <v>0.7</v>
      </c>
      <c r="I248" s="672"/>
      <c r="J248" s="672"/>
    </row>
    <row r="249" spans="1:10" ht="15">
      <c r="A249" s="677"/>
      <c r="B249" s="566"/>
      <c r="C249" s="672"/>
      <c r="D249" s="638"/>
      <c r="E249" s="679"/>
      <c r="F249" s="680"/>
      <c r="G249" s="675"/>
      <c r="H249" s="677"/>
      <c r="I249" s="672"/>
      <c r="J249" s="672"/>
    </row>
    <row r="250" spans="1:10" ht="15">
      <c r="A250" s="677"/>
      <c r="B250" s="566"/>
      <c r="C250" s="672"/>
      <c r="D250" s="639"/>
      <c r="E250" s="679"/>
      <c r="F250" s="680"/>
      <c r="G250" s="675"/>
      <c r="H250" s="677"/>
      <c r="I250" s="672"/>
      <c r="J250" s="672"/>
    </row>
    <row r="251" spans="1:10" ht="117">
      <c r="A251" s="72">
        <v>26</v>
      </c>
      <c r="B251" s="565" t="s">
        <v>1039</v>
      </c>
      <c r="C251" s="566" t="s">
        <v>1068</v>
      </c>
      <c r="D251" s="27" t="s">
        <v>300</v>
      </c>
      <c r="E251" s="213" t="s">
        <v>1040</v>
      </c>
      <c r="F251" s="213" t="s">
        <v>1041</v>
      </c>
      <c r="G251" s="21" t="s">
        <v>1042</v>
      </c>
      <c r="H251" s="18" t="s">
        <v>488</v>
      </c>
      <c r="I251" s="566" t="s">
        <v>1068</v>
      </c>
      <c r="J251" s="220"/>
    </row>
    <row r="252" spans="1:10" ht="207.75">
      <c r="A252" s="184"/>
      <c r="B252" s="565"/>
      <c r="C252" s="566"/>
      <c r="D252" s="27" t="s">
        <v>332</v>
      </c>
      <c r="E252" s="213" t="s">
        <v>1043</v>
      </c>
      <c r="F252" s="214" t="s">
        <v>1044</v>
      </c>
      <c r="G252" s="214" t="s">
        <v>1045</v>
      </c>
      <c r="H252" s="18" t="s">
        <v>488</v>
      </c>
      <c r="I252" s="566"/>
      <c r="J252" s="221"/>
    </row>
    <row r="253" spans="1:10" ht="64.5">
      <c r="A253" s="184"/>
      <c r="B253" s="565"/>
      <c r="C253" s="566"/>
      <c r="D253" s="27" t="s">
        <v>663</v>
      </c>
      <c r="E253" s="215" t="s">
        <v>1046</v>
      </c>
      <c r="F253" s="21"/>
      <c r="G253" s="216" t="s">
        <v>1047</v>
      </c>
      <c r="H253" s="18" t="s">
        <v>1048</v>
      </c>
      <c r="I253" s="566"/>
      <c r="J253" s="221"/>
    </row>
    <row r="254" spans="1:10" ht="51.75">
      <c r="A254" s="184"/>
      <c r="B254" s="565"/>
      <c r="C254" s="566"/>
      <c r="D254" s="27" t="s">
        <v>237</v>
      </c>
      <c r="E254" s="214" t="s">
        <v>1049</v>
      </c>
      <c r="F254" s="21" t="s">
        <v>1050</v>
      </c>
      <c r="G254" s="21" t="s">
        <v>1051</v>
      </c>
      <c r="H254" s="18" t="s">
        <v>1048</v>
      </c>
      <c r="I254" s="566"/>
      <c r="J254" s="221"/>
    </row>
    <row r="255" spans="1:10" ht="103.5">
      <c r="A255" s="184"/>
      <c r="B255" s="565"/>
      <c r="C255" s="566"/>
      <c r="D255" s="27" t="s">
        <v>45</v>
      </c>
      <c r="E255" s="140" t="s">
        <v>1052</v>
      </c>
      <c r="F255" s="21" t="s">
        <v>1053</v>
      </c>
      <c r="G255" s="217" t="s">
        <v>1054</v>
      </c>
      <c r="H255" s="18" t="s">
        <v>1055</v>
      </c>
      <c r="I255" s="566"/>
      <c r="J255" s="221"/>
    </row>
    <row r="256" spans="1:10" ht="78">
      <c r="A256" s="184"/>
      <c r="B256" s="565"/>
      <c r="C256" s="566"/>
      <c r="D256" s="27" t="s">
        <v>199</v>
      </c>
      <c r="E256" s="218" t="s">
        <v>1056</v>
      </c>
      <c r="F256" s="21" t="s">
        <v>1057</v>
      </c>
      <c r="G256" s="21" t="s">
        <v>1058</v>
      </c>
      <c r="H256" s="18" t="s">
        <v>1059</v>
      </c>
      <c r="I256" s="566"/>
      <c r="J256" s="221"/>
    </row>
    <row r="257" spans="1:10" ht="129.75">
      <c r="A257" s="184"/>
      <c r="B257" s="565"/>
      <c r="C257" s="566"/>
      <c r="D257" s="27" t="s">
        <v>279</v>
      </c>
      <c r="E257" s="219" t="s">
        <v>1060</v>
      </c>
      <c r="F257" s="21" t="s">
        <v>1061</v>
      </c>
      <c r="G257" s="21" t="s">
        <v>1062</v>
      </c>
      <c r="H257" s="18" t="s">
        <v>1063</v>
      </c>
      <c r="I257" s="566"/>
      <c r="J257" s="221"/>
    </row>
    <row r="258" spans="1:10" ht="39">
      <c r="A258" s="185"/>
      <c r="B258" s="565"/>
      <c r="C258" s="566"/>
      <c r="D258" s="27" t="s">
        <v>1064</v>
      </c>
      <c r="E258" s="140" t="s">
        <v>1065</v>
      </c>
      <c r="F258" s="21"/>
      <c r="G258" s="21" t="s">
        <v>1066</v>
      </c>
      <c r="H258" s="18" t="s">
        <v>1067</v>
      </c>
      <c r="I258" s="566"/>
      <c r="J258" s="222"/>
    </row>
  </sheetData>
  <sheetProtection/>
  <mergeCells count="182">
    <mergeCell ref="B164:B165"/>
    <mergeCell ref="I248:I250"/>
    <mergeCell ref="J248:J250"/>
    <mergeCell ref="A248:A250"/>
    <mergeCell ref="B248:B250"/>
    <mergeCell ref="C248:C250"/>
    <mergeCell ref="D248:D250"/>
    <mergeCell ref="E248:E250"/>
    <mergeCell ref="F248:F250"/>
    <mergeCell ref="H232:H235"/>
    <mergeCell ref="C236:C237"/>
    <mergeCell ref="G248:G250"/>
    <mergeCell ref="H248:H250"/>
    <mergeCell ref="I236:I237"/>
    <mergeCell ref="J236:J241"/>
    <mergeCell ref="C242:C244"/>
    <mergeCell ref="I242:I244"/>
    <mergeCell ref="J242:J244"/>
    <mergeCell ref="J212:J235"/>
    <mergeCell ref="D217:D220"/>
    <mergeCell ref="H217:H220"/>
    <mergeCell ref="D221:D223"/>
    <mergeCell ref="F221:F223"/>
    <mergeCell ref="H221:H223"/>
    <mergeCell ref="D224:D225"/>
    <mergeCell ref="H224:H225"/>
    <mergeCell ref="D226:D231"/>
    <mergeCell ref="H226:H231"/>
    <mergeCell ref="H190:H191"/>
    <mergeCell ref="C192:C193"/>
    <mergeCell ref="I192:I193"/>
    <mergeCell ref="A211:A235"/>
    <mergeCell ref="B211:B235"/>
    <mergeCell ref="C211:C235"/>
    <mergeCell ref="I211:I235"/>
    <mergeCell ref="D212:D216"/>
    <mergeCell ref="H212:H216"/>
    <mergeCell ref="D232:D235"/>
    <mergeCell ref="J175:J191"/>
    <mergeCell ref="A178:A184"/>
    <mergeCell ref="D178:D184"/>
    <mergeCell ref="H178:H184"/>
    <mergeCell ref="A185:A186"/>
    <mergeCell ref="D185:D186"/>
    <mergeCell ref="H185:H186"/>
    <mergeCell ref="A187:A189"/>
    <mergeCell ref="D187:D189"/>
    <mergeCell ref="H187:H189"/>
    <mergeCell ref="A171:A172"/>
    <mergeCell ref="B171:B172"/>
    <mergeCell ref="A175:A177"/>
    <mergeCell ref="B175:B176"/>
    <mergeCell ref="C175:C179"/>
    <mergeCell ref="D175:D177"/>
    <mergeCell ref="H175:H177"/>
    <mergeCell ref="I175:I179"/>
    <mergeCell ref="J133:J139"/>
    <mergeCell ref="C140:C141"/>
    <mergeCell ref="D140:D143"/>
    <mergeCell ref="I140:I163"/>
    <mergeCell ref="D144:D150"/>
    <mergeCell ref="D151:D152"/>
    <mergeCell ref="D153:D155"/>
    <mergeCell ref="D156:D157"/>
    <mergeCell ref="D158:D162"/>
    <mergeCell ref="F161:G161"/>
    <mergeCell ref="H120:H122"/>
    <mergeCell ref="I120:I121"/>
    <mergeCell ref="H123:H124"/>
    <mergeCell ref="A114:A116"/>
    <mergeCell ref="D12:D14"/>
    <mergeCell ref="A120:A121"/>
    <mergeCell ref="B120:B121"/>
    <mergeCell ref="C120:C121"/>
    <mergeCell ref="D120:D124"/>
    <mergeCell ref="C125:C127"/>
    <mergeCell ref="C164:C166"/>
    <mergeCell ref="A190:A191"/>
    <mergeCell ref="D190:D191"/>
    <mergeCell ref="J84:J86"/>
    <mergeCell ref="I74:I83"/>
    <mergeCell ref="J74:J83"/>
    <mergeCell ref="A74:A83"/>
    <mergeCell ref="B74:B83"/>
    <mergeCell ref="C74:C83"/>
    <mergeCell ref="I53:I55"/>
    <mergeCell ref="J53:J55"/>
    <mergeCell ref="I125:I127"/>
    <mergeCell ref="J125:J127"/>
    <mergeCell ref="J114:J119"/>
    <mergeCell ref="I96:I100"/>
    <mergeCell ref="J96:J100"/>
    <mergeCell ref="I84:I86"/>
    <mergeCell ref="A101:A113"/>
    <mergeCell ref="B114:B119"/>
    <mergeCell ref="C114:C119"/>
    <mergeCell ref="B101:B113"/>
    <mergeCell ref="C101:C113"/>
    <mergeCell ref="A96:A100"/>
    <mergeCell ref="D108:D109"/>
    <mergeCell ref="H108:H109"/>
    <mergeCell ref="B2:B4"/>
    <mergeCell ref="B37:B42"/>
    <mergeCell ref="C37:C40"/>
    <mergeCell ref="F3:F4"/>
    <mergeCell ref="G3:G4"/>
    <mergeCell ref="H3:H4"/>
    <mergeCell ref="H70:H72"/>
    <mergeCell ref="D8:D9"/>
    <mergeCell ref="I8:I9"/>
    <mergeCell ref="C2:C4"/>
    <mergeCell ref="D2:H2"/>
    <mergeCell ref="I2:J2"/>
    <mergeCell ref="D3:D4"/>
    <mergeCell ref="E3:E4"/>
    <mergeCell ref="J8:J9"/>
    <mergeCell ref="A1:J1"/>
    <mergeCell ref="J5:J6"/>
    <mergeCell ref="C5:C7"/>
    <mergeCell ref="B5:B7"/>
    <mergeCell ref="A5:A7"/>
    <mergeCell ref="J3:J4"/>
    <mergeCell ref="A2:A4"/>
    <mergeCell ref="I3:I4"/>
    <mergeCell ref="J17:J22"/>
    <mergeCell ref="A20:A22"/>
    <mergeCell ref="B20:B22"/>
    <mergeCell ref="C20:C22"/>
    <mergeCell ref="I21:I22"/>
    <mergeCell ref="A16:A19"/>
    <mergeCell ref="B16:B19"/>
    <mergeCell ref="C16:C19"/>
    <mergeCell ref="I16:I20"/>
    <mergeCell ref="H17:H20"/>
    <mergeCell ref="A23:A25"/>
    <mergeCell ref="B23:B25"/>
    <mergeCell ref="J26:J29"/>
    <mergeCell ref="A26:A29"/>
    <mergeCell ref="B26:B29"/>
    <mergeCell ref="C26:C29"/>
    <mergeCell ref="I26:I29"/>
    <mergeCell ref="A30:A36"/>
    <mergeCell ref="B30:B36"/>
    <mergeCell ref="C30:C31"/>
    <mergeCell ref="I30:I31"/>
    <mergeCell ref="J30:J31"/>
    <mergeCell ref="D38:D40"/>
    <mergeCell ref="B44:B45"/>
    <mergeCell ref="D44:D46"/>
    <mergeCell ref="I37:I46"/>
    <mergeCell ref="J37:J43"/>
    <mergeCell ref="A37:A42"/>
    <mergeCell ref="A47:A52"/>
    <mergeCell ref="B47:B52"/>
    <mergeCell ref="C47:C52"/>
    <mergeCell ref="I47:I52"/>
    <mergeCell ref="J47:J52"/>
    <mergeCell ref="A53:A56"/>
    <mergeCell ref="B53:B56"/>
    <mergeCell ref="C53:C56"/>
    <mergeCell ref="D53:D56"/>
    <mergeCell ref="A57:A58"/>
    <mergeCell ref="B57:B58"/>
    <mergeCell ref="C57:C58"/>
    <mergeCell ref="D57:D58"/>
    <mergeCell ref="D84:D87"/>
    <mergeCell ref="H62:H63"/>
    <mergeCell ref="A67:A68"/>
    <mergeCell ref="D67:D68"/>
    <mergeCell ref="H67:H68"/>
    <mergeCell ref="A70:A72"/>
    <mergeCell ref="D70:D72"/>
    <mergeCell ref="I164:I168"/>
    <mergeCell ref="A84:A86"/>
    <mergeCell ref="B251:B258"/>
    <mergeCell ref="C251:C258"/>
    <mergeCell ref="I251:I258"/>
    <mergeCell ref="A61:A63"/>
    <mergeCell ref="D61:D63"/>
    <mergeCell ref="I114:I119"/>
    <mergeCell ref="B84:B86"/>
    <mergeCell ref="C84:C86"/>
  </mergeCells>
  <printOptions/>
  <pageMargins left="0.2" right="0.25" top="0.2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2015-07-24T07:46:10Z</cp:lastPrinted>
  <dcterms:created xsi:type="dcterms:W3CDTF">2015-06-06T07:52:51Z</dcterms:created>
  <dcterms:modified xsi:type="dcterms:W3CDTF">2015-07-31T14:44:23Z</dcterms:modified>
  <cp:category/>
  <cp:version/>
  <cp:contentType/>
  <cp:contentStatus/>
</cp:coreProperties>
</file>