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210" windowHeight="7688"/>
  </bookViews>
  <sheets>
    <sheet name="17-8" sheetId="1" r:id="rId1"/>
  </sheets>
  <externalReferences>
    <externalReference r:id="rId2"/>
    <externalReference r:id="rId3"/>
  </externalReferences>
  <calcPr calcId="145621"/>
</workbook>
</file>

<file path=xl/calcChain.xml><?xml version="1.0" encoding="utf-8"?>
<calcChain xmlns="http://schemas.openxmlformats.org/spreadsheetml/2006/main">
  <c r="AT24" i="1" l="1"/>
  <c r="AS24" i="1"/>
  <c r="AR24" i="1"/>
  <c r="AQ24" i="1"/>
  <c r="AP24" i="1"/>
  <c r="AO24" i="1"/>
  <c r="AN24" i="1"/>
  <c r="AM24" i="1"/>
  <c r="AJ24" i="1"/>
  <c r="AH24" i="1"/>
  <c r="AF24" i="1"/>
  <c r="AC24" i="1"/>
  <c r="AB24" i="1"/>
  <c r="AA24" i="1"/>
  <c r="Z24" i="1"/>
  <c r="X24" i="1"/>
  <c r="W24" i="1"/>
  <c r="V24" i="1"/>
  <c r="U24" i="1"/>
  <c r="T24" i="1"/>
  <c r="S24" i="1"/>
  <c r="R24" i="1"/>
  <c r="Q24" i="1"/>
  <c r="O24" i="1"/>
  <c r="N24" i="1"/>
  <c r="M24" i="1"/>
  <c r="L24" i="1"/>
  <c r="K24" i="1"/>
  <c r="J24" i="1"/>
  <c r="G24" i="1"/>
  <c r="F24" i="1"/>
  <c r="E24" i="1"/>
  <c r="D24" i="1"/>
  <c r="AY23" i="1"/>
  <c r="AX23" i="1"/>
  <c r="AW23" i="1"/>
  <c r="AL23" i="1"/>
  <c r="AZ23" i="1" s="1"/>
  <c r="AE23" i="1"/>
  <c r="AD23" i="1"/>
  <c r="AV23" i="1" s="1"/>
  <c r="Y23" i="1"/>
  <c r="AU23" i="1" s="1"/>
  <c r="P23" i="1"/>
  <c r="I23" i="1"/>
  <c r="H23" i="1"/>
  <c r="C23" i="1"/>
  <c r="AZ22" i="1"/>
  <c r="AY22" i="1"/>
  <c r="AW22" i="1"/>
  <c r="AL22" i="1"/>
  <c r="AE22" i="1"/>
  <c r="AD22" i="1"/>
  <c r="AV22" i="1" s="1"/>
  <c r="Y22" i="1"/>
  <c r="AX22" i="1" s="1"/>
  <c r="P22" i="1"/>
  <c r="I22" i="1"/>
  <c r="H22" i="1"/>
  <c r="C22" i="1"/>
  <c r="AY21" i="1"/>
  <c r="AX21" i="1"/>
  <c r="AW21" i="1"/>
  <c r="AU21" i="1"/>
  <c r="AL21" i="1"/>
  <c r="AZ21" i="1" s="1"/>
  <c r="AE21" i="1"/>
  <c r="Y21" i="1"/>
  <c r="P21" i="1"/>
  <c r="I21" i="1"/>
  <c r="H21" i="1"/>
  <c r="AV21" i="1" s="1"/>
  <c r="C21" i="1"/>
  <c r="AY20" i="1"/>
  <c r="AX20" i="1"/>
  <c r="AL20" i="1"/>
  <c r="AW20" i="1" s="1"/>
  <c r="AE20" i="1"/>
  <c r="AD20" i="1"/>
  <c r="Y20" i="1"/>
  <c r="AU20" i="1" s="1"/>
  <c r="P20" i="1"/>
  <c r="C20" i="1"/>
  <c r="AY19" i="1"/>
  <c r="AX19" i="1"/>
  <c r="AW19" i="1"/>
  <c r="AL19" i="1"/>
  <c r="AZ19" i="1" s="1"/>
  <c r="AE19" i="1"/>
  <c r="AD19" i="1"/>
  <c r="AV19" i="1" s="1"/>
  <c r="Y19" i="1"/>
  <c r="AU19" i="1" s="1"/>
  <c r="P19" i="1"/>
  <c r="I19" i="1"/>
  <c r="H19" i="1"/>
  <c r="C19" i="1"/>
  <c r="AZ18" i="1"/>
  <c r="AY18" i="1"/>
  <c r="AV18" i="1"/>
  <c r="AU18" i="1"/>
  <c r="AL18" i="1"/>
  <c r="AE18" i="1"/>
  <c r="Y18" i="1"/>
  <c r="AX18" i="1" s="1"/>
  <c r="P18" i="1"/>
  <c r="AW18" i="1" s="1"/>
  <c r="I18" i="1"/>
  <c r="H18" i="1"/>
  <c r="C18" i="1"/>
  <c r="AZ17" i="1"/>
  <c r="AX17" i="1"/>
  <c r="AW17" i="1"/>
  <c r="AL17" i="1"/>
  <c r="AE17" i="1"/>
  <c r="AD17" i="1"/>
  <c r="AY17" i="1" s="1"/>
  <c r="Y17" i="1"/>
  <c r="AU17" i="1" s="1"/>
  <c r="P17" i="1"/>
  <c r="I17" i="1"/>
  <c r="H17" i="1"/>
  <c r="C17" i="1"/>
  <c r="AY16" i="1"/>
  <c r="AX16" i="1"/>
  <c r="AL16" i="1"/>
  <c r="AW16" i="1" s="1"/>
  <c r="AE16" i="1"/>
  <c r="AD16" i="1"/>
  <c r="AV16" i="1" s="1"/>
  <c r="Y16" i="1"/>
  <c r="AU16" i="1" s="1"/>
  <c r="P16" i="1"/>
  <c r="I16" i="1"/>
  <c r="H16" i="1"/>
  <c r="C16" i="1"/>
  <c r="AZ15" i="1"/>
  <c r="AX15" i="1"/>
  <c r="AW15" i="1"/>
  <c r="AL15" i="1"/>
  <c r="AE15" i="1"/>
  <c r="AD15" i="1"/>
  <c r="AY15" i="1" s="1"/>
  <c r="Y15" i="1"/>
  <c r="AU15" i="1" s="1"/>
  <c r="P15" i="1"/>
  <c r="I15" i="1"/>
  <c r="H15" i="1"/>
  <c r="C15" i="1"/>
  <c r="BA14" i="1"/>
  <c r="AZ14" i="1"/>
  <c r="AY14" i="1"/>
  <c r="AW14" i="1"/>
  <c r="AL14" i="1"/>
  <c r="AE14" i="1"/>
  <c r="AD14" i="1"/>
  <c r="AV14" i="1" s="1"/>
  <c r="Y14" i="1"/>
  <c r="AX14" i="1" s="1"/>
  <c r="P14" i="1"/>
  <c r="I14" i="1"/>
  <c r="H14" i="1"/>
  <c r="C14" i="1"/>
  <c r="C24" i="1" s="1"/>
  <c r="AY13" i="1"/>
  <c r="AX13" i="1"/>
  <c r="AW13" i="1"/>
  <c r="AL13" i="1"/>
  <c r="AZ13" i="1" s="1"/>
  <c r="AE13" i="1"/>
  <c r="AE24" i="1" s="1"/>
  <c r="AD13" i="1"/>
  <c r="AV13" i="1" s="1"/>
  <c r="Y13" i="1"/>
  <c r="AU13" i="1" s="1"/>
  <c r="P13" i="1"/>
  <c r="I13" i="1"/>
  <c r="H13" i="1"/>
  <c r="C13" i="1"/>
  <c r="AZ12" i="1"/>
  <c r="AY12" i="1"/>
  <c r="AX12" i="1"/>
  <c r="AY11" i="1"/>
  <c r="AX11" i="1"/>
  <c r="AL11" i="1"/>
  <c r="AW11" i="1" s="1"/>
  <c r="AE11" i="1"/>
  <c r="AD11" i="1"/>
  <c r="AV11" i="1" s="1"/>
  <c r="Y11" i="1"/>
  <c r="AU11" i="1" s="1"/>
  <c r="P11" i="1"/>
  <c r="P24" i="1" s="1"/>
  <c r="I11" i="1"/>
  <c r="H11" i="1"/>
  <c r="C11" i="1"/>
  <c r="AZ10" i="1"/>
  <c r="AX10" i="1"/>
  <c r="AW10" i="1"/>
  <c r="AL10" i="1"/>
  <c r="AE10" i="1"/>
  <c r="AD10" i="1"/>
  <c r="AD24" i="1" s="1"/>
  <c r="Y10" i="1"/>
  <c r="AU10" i="1" s="1"/>
  <c r="P10" i="1"/>
  <c r="I10" i="1"/>
  <c r="I24" i="1" s="1"/>
  <c r="H10" i="1"/>
  <c r="H24" i="1" s="1"/>
  <c r="C10" i="1"/>
  <c r="AX24" i="1" l="1"/>
  <c r="AV24" i="1"/>
  <c r="AU14" i="1"/>
  <c r="AV15" i="1"/>
  <c r="AV17" i="1"/>
  <c r="AU22" i="1"/>
  <c r="AZ16" i="1"/>
  <c r="AZ20" i="1"/>
  <c r="Y24" i="1"/>
  <c r="AV10" i="1"/>
  <c r="AL24" i="1"/>
  <c r="AW24" i="1" s="1"/>
  <c r="AZ11" i="1"/>
  <c r="AZ24" i="1" s="1"/>
  <c r="AY10" i="1"/>
  <c r="AY24" i="1" s="1"/>
  <c r="BA25" i="1" l="1"/>
  <c r="AU24" i="1"/>
</calcChain>
</file>

<file path=xl/sharedStrings.xml><?xml version="1.0" encoding="utf-8"?>
<sst xmlns="http://schemas.openxmlformats.org/spreadsheetml/2006/main" count="90" uniqueCount="52">
  <si>
    <t>TT</t>
  </si>
  <si>
    <t>Huyện, thị xã,
 thành phố</t>
  </si>
  <si>
    <t>Kế hoạch giao (QĐ27/QĐ-UBND ngày 29/01/2023 của UBND tỉnh)</t>
  </si>
  <si>
    <t>Kết quả thực hiện lũy kế đến thời điểm báo cáo</t>
  </si>
  <si>
    <t xml:space="preserve">Mức độ hoàn thành </t>
  </si>
  <si>
    <t>Tăng so với tuần trước</t>
  </si>
  <si>
    <t xml:space="preserve">Đường BTXM </t>
  </si>
  <si>
    <t xml:space="preserve">Nâng cấp phục hồi mặt đường BTXM  </t>
  </si>
  <si>
    <t>Rãnh thoát nước trên đường giao thông</t>
  </si>
  <si>
    <t>Đường giao thông (%)</t>
  </si>
  <si>
    <t>Nâng cấp phục hồi  BTXM (%)</t>
  </si>
  <si>
    <t>Rãnh thoát nước (%)</t>
  </si>
  <si>
    <t>Đường giao thông (km)</t>
  </si>
  <si>
    <t>Nâng cấp phục hồi BTXM (km)</t>
  </si>
  <si>
    <t>Rãnh thoát nước (km)</t>
  </si>
  <si>
    <t>Tổng chiều dài (km)</t>
  </si>
  <si>
    <t>Đường trục xã</t>
  </si>
  <si>
    <t>Được trục thôn, xóm</t>
  </si>
  <si>
    <t>Đường ngõ, xóm</t>
  </si>
  <si>
    <t>Đường trục chính nội đồng</t>
  </si>
  <si>
    <t>Tổng diện tích (m2)</t>
  </si>
  <si>
    <t>Đường ngõ xóm</t>
  </si>
  <si>
    <t>Rãnh trên đường trục xã</t>
  </si>
  <si>
    <t>Rãnh trên đường trục thôn</t>
  </si>
  <si>
    <t>Diện tích (m2)</t>
  </si>
  <si>
    <t>Đường trục thôn, xóm</t>
  </si>
  <si>
    <t>Chiều dài (Km)</t>
  </si>
  <si>
    <t>Rãnh BTXM có nắp đậy</t>
  </si>
  <si>
    <t>Rãnh BTXM không có nắp đậy</t>
  </si>
  <si>
    <t>Rãnh Gạch xây có nắp đậy</t>
  </si>
  <si>
    <t>Rãnh Gạch xây không có nắp đậy</t>
  </si>
  <si>
    <t>I</t>
  </si>
  <si>
    <t>Các xã khó khăn</t>
  </si>
  <si>
    <t>Huyện Kỳ Anh</t>
  </si>
  <si>
    <t>Huyện Hương Khê</t>
  </si>
  <si>
    <t>Điều chỉnh ngày 16/8/2023 theo QĐ tại VI.6 NQ 44 của HĐND tỉnh</t>
  </si>
  <si>
    <t>II</t>
  </si>
  <si>
    <t>Các xã còn lại</t>
  </si>
  <si>
    <t>Thị xã Kỳ Anh</t>
  </si>
  <si>
    <t>Huyện Cẩm Xuyên</t>
  </si>
  <si>
    <t>Thành phố Hà Tĩnh</t>
  </si>
  <si>
    <t>Huyện Thạch Hà</t>
  </si>
  <si>
    <t>Huyện Can Lộc</t>
  </si>
  <si>
    <t>Huyện Đức Thọ</t>
  </si>
  <si>
    <t>Huyện Nghi Xuân</t>
  </si>
  <si>
    <t>Huyện Hương Sơn</t>
  </si>
  <si>
    <t>Thị xã Hồng Lĩnh</t>
  </si>
  <si>
    <t>Huyện Vũ Quang</t>
  </si>
  <si>
    <t>Huyện Lộc Hà</t>
  </si>
  <si>
    <t>Tổng cộng</t>
  </si>
  <si>
    <t>BIỂU 1: BÁO CÁO  KẾT QUẢ THỰC HIỆN KẾ HOẠCH LÀM ĐƯỜNG GIAO THÔNG, RÃNH THOÁT NƯỚC, PHỤC HỒI MẶT ĐƯỜNG BTXM NĂM 2023 THEO CƠ CHẾ HỖ TRỢ CỦA TỈNH ĐẾN NGÀY 17-8-2023</t>
  </si>
  <si>
    <t>(Theo báo cáo của Sở Giao thông vận tải)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</si>
</sst>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quot;(&quot;0&quot;)&quot;"/>
    <numFmt numFmtId="165" formatCode="&quot;(&quot;0&quot;')&quot;"/>
    <numFmt numFmtId="166" formatCode="_(* #,##0.000_);_(* \(#,##0.000\);_(* &quot;-&quot;??_);_(@_)"/>
    <numFmt numFmtId="167" formatCode="0.0%"/>
  </numFmts>
  <fonts count="13" x14ac:knownFonts="1">
    <font>
      <sz val="11"/>
      <color theme="1"/>
      <name val="Calibri"/>
      <family val="2"/>
      <scheme val="minor"/>
    </font>
    <font>
      <sz val="10"/>
      <name val="Arial"/>
      <family val="2"/>
    </font>
    <font>
      <b/>
      <sz val="11"/>
      <name val="Times New Roman"/>
      <family val="1"/>
    </font>
    <font>
      <sz val="11"/>
      <name val="Calibri"/>
      <family val="2"/>
      <scheme val="minor"/>
    </font>
    <font>
      <i/>
      <sz val="12"/>
      <name val="Times New Roman"/>
      <family val="1"/>
    </font>
    <font>
      <b/>
      <i/>
      <sz val="11"/>
      <name val="Times New Roman"/>
      <family val="1"/>
    </font>
    <font>
      <sz val="11"/>
      <color theme="1"/>
      <name val="Calibri"/>
      <family val="2"/>
      <charset val="163"/>
      <scheme val="minor"/>
    </font>
    <font>
      <sz val="11"/>
      <name val="Times New Roman"/>
      <family val="1"/>
    </font>
    <font>
      <sz val="10"/>
      <name val="Arial"/>
      <family val="2"/>
      <charset val="163"/>
    </font>
    <font>
      <b/>
      <i/>
      <u val="singleAccounting"/>
      <sz val="11"/>
      <name val="Times New Roman"/>
      <family val="1"/>
    </font>
    <font>
      <i/>
      <u val="singleAccounting"/>
      <sz val="11"/>
      <name val="Times New Roman"/>
      <family val="1"/>
    </font>
    <font>
      <b/>
      <i/>
      <u/>
      <sz val="11"/>
      <name val="Times New Roman"/>
      <family val="1"/>
    </font>
    <font>
      <i/>
      <sz val="11"/>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43" fontId="6" fillId="0" borderId="0" applyFont="0" applyFill="0" applyBorder="0" applyAlignment="0" applyProtection="0"/>
    <xf numFmtId="9" fontId="6" fillId="0" borderId="0" applyFont="0" applyFill="0" applyBorder="0" applyAlignment="0" applyProtection="0"/>
    <xf numFmtId="0" fontId="1"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cellStyleXfs>
  <cellXfs count="67">
    <xf numFmtId="0" fontId="0" fillId="0" borderId="0" xfId="0"/>
    <xf numFmtId="0" fontId="3" fillId="0" borderId="0" xfId="0" applyFont="1"/>
    <xf numFmtId="0" fontId="4" fillId="0" borderId="0" xfId="3" applyFont="1" applyAlignment="1">
      <alignment horizontal="center" vertical="center" wrapText="1"/>
    </xf>
    <xf numFmtId="164" fontId="5" fillId="0" borderId="1" xfId="3" applyNumberFormat="1" applyFont="1" applyBorder="1" applyAlignment="1">
      <alignment horizontal="center" vertical="center"/>
    </xf>
    <xf numFmtId="165" fontId="5" fillId="0" borderId="1" xfId="3" applyNumberFormat="1" applyFont="1" applyBorder="1" applyAlignment="1">
      <alignment horizontal="center" vertical="center"/>
    </xf>
    <xf numFmtId="164" fontId="2" fillId="0" borderId="1" xfId="3" applyNumberFormat="1" applyFont="1" applyBorder="1" applyAlignment="1">
      <alignment horizontal="center" vertical="center"/>
    </xf>
    <xf numFmtId="0" fontId="2" fillId="0" borderId="1" xfId="0" applyFont="1" applyBorder="1" applyAlignment="1">
      <alignment horizontal="left" vertical="center" wrapText="1"/>
    </xf>
    <xf numFmtId="43" fontId="2" fillId="0" borderId="1" xfId="1" applyFont="1" applyFill="1" applyBorder="1" applyAlignment="1">
      <alignment horizontal="right" vertical="center" wrapText="1"/>
    </xf>
    <xf numFmtId="0" fontId="7" fillId="0" borderId="1" xfId="3"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right" vertical="center" wrapText="1"/>
    </xf>
    <xf numFmtId="4" fontId="2" fillId="0" borderId="1" xfId="3" applyNumberFormat="1" applyFont="1" applyBorder="1" applyAlignment="1">
      <alignment horizontal="right" vertical="center" wrapText="1"/>
    </xf>
    <xf numFmtId="3" fontId="2" fillId="0" borderId="1" xfId="3" applyNumberFormat="1" applyFont="1" applyBorder="1" applyAlignment="1">
      <alignment horizontal="right" vertical="center" wrapText="1"/>
    </xf>
    <xf numFmtId="3" fontId="7" fillId="0" borderId="1" xfId="0" applyNumberFormat="1" applyFont="1" applyBorder="1" applyAlignment="1">
      <alignment horizontal="right" vertical="center" wrapText="1"/>
    </xf>
    <xf numFmtId="166" fontId="2" fillId="0" borderId="1" xfId="1" applyNumberFormat="1" applyFont="1" applyFill="1" applyBorder="1" applyAlignment="1">
      <alignment horizontal="right" vertical="center" wrapText="1"/>
    </xf>
    <xf numFmtId="166" fontId="7" fillId="0" borderId="1" xfId="1" applyNumberFormat="1" applyFont="1" applyFill="1" applyBorder="1" applyAlignment="1">
      <alignment horizontal="right" vertical="center" wrapText="1"/>
    </xf>
    <xf numFmtId="166" fontId="2" fillId="0" borderId="1" xfId="3" applyNumberFormat="1" applyFont="1" applyBorder="1" applyAlignment="1">
      <alignment horizontal="right" vertical="center" wrapText="1"/>
    </xf>
    <xf numFmtId="2" fontId="7" fillId="0" borderId="1" xfId="1" applyNumberFormat="1" applyFont="1" applyFill="1" applyBorder="1" applyAlignment="1">
      <alignment horizontal="right" vertical="center" wrapText="1"/>
    </xf>
    <xf numFmtId="3" fontId="7" fillId="0" borderId="1" xfId="1" applyNumberFormat="1" applyFont="1" applyFill="1" applyBorder="1" applyAlignment="1">
      <alignment horizontal="right" vertical="center" wrapText="1"/>
    </xf>
    <xf numFmtId="4" fontId="7" fillId="0" borderId="1" xfId="3" applyNumberFormat="1" applyFont="1" applyBorder="1" applyAlignment="1">
      <alignment horizontal="right" vertical="center" wrapText="1"/>
    </xf>
    <xf numFmtId="167" fontId="7" fillId="0" borderId="1" xfId="2" applyNumberFormat="1" applyFont="1" applyFill="1" applyBorder="1" applyAlignment="1">
      <alignment horizontal="right" vertical="center" wrapText="1"/>
    </xf>
    <xf numFmtId="0" fontId="7" fillId="0" borderId="1" xfId="0" applyFont="1" applyBorder="1" applyAlignment="1">
      <alignment vertical="center"/>
    </xf>
    <xf numFmtId="0" fontId="7" fillId="0" borderId="1" xfId="0" applyFont="1" applyBorder="1" applyAlignment="1">
      <alignment horizontal="right" vertical="center"/>
    </xf>
    <xf numFmtId="166" fontId="7" fillId="0" borderId="1" xfId="1" applyNumberFormat="1" applyFont="1" applyFill="1" applyBorder="1" applyAlignment="1">
      <alignment horizontal="right" vertical="center"/>
    </xf>
    <xf numFmtId="4" fontId="7" fillId="0" borderId="1" xfId="4" applyNumberFormat="1" applyFont="1" applyFill="1" applyBorder="1" applyAlignment="1">
      <alignment horizontal="right" vertical="center" wrapText="1"/>
    </xf>
    <xf numFmtId="0" fontId="2" fillId="0" borderId="1" xfId="3" applyFont="1" applyBorder="1" applyAlignment="1">
      <alignment horizontal="center" vertical="center"/>
    </xf>
    <xf numFmtId="0" fontId="2" fillId="0" borderId="1" xfId="0" applyFont="1" applyBorder="1" applyAlignment="1">
      <alignment vertical="center" wrapText="1"/>
    </xf>
    <xf numFmtId="43" fontId="2" fillId="0" borderId="1" xfId="1" applyFont="1" applyFill="1" applyBorder="1" applyAlignment="1">
      <alignment horizontal="right" vertical="center"/>
    </xf>
    <xf numFmtId="4" fontId="2" fillId="0" borderId="1" xfId="5" applyNumberFormat="1" applyFont="1" applyFill="1" applyBorder="1" applyAlignment="1">
      <alignment horizontal="right" vertical="center" wrapText="1"/>
    </xf>
    <xf numFmtId="166" fontId="2" fillId="0" borderId="1" xfId="1" applyNumberFormat="1" applyFont="1" applyFill="1" applyBorder="1" applyAlignment="1">
      <alignment horizontal="right" vertical="center"/>
    </xf>
    <xf numFmtId="4" fontId="7" fillId="0" borderId="1" xfId="5" applyNumberFormat="1" applyFont="1" applyFill="1" applyBorder="1" applyAlignment="1">
      <alignment horizontal="right" vertical="center" wrapText="1"/>
    </xf>
    <xf numFmtId="0" fontId="7" fillId="0" borderId="1" xfId="3" applyFont="1" applyFill="1" applyBorder="1" applyAlignment="1">
      <alignment horizontal="center" vertical="center"/>
    </xf>
    <xf numFmtId="0" fontId="7" fillId="0" borderId="1" xfId="0" applyFont="1" applyFill="1" applyBorder="1" applyAlignment="1">
      <alignment vertical="center" wrapText="1"/>
    </xf>
    <xf numFmtId="0" fontId="7" fillId="0" borderId="1" xfId="0" applyFont="1" applyFill="1" applyBorder="1" applyAlignment="1">
      <alignment horizontal="right" vertical="center" wrapText="1"/>
    </xf>
    <xf numFmtId="4" fontId="2" fillId="0" borderId="1" xfId="3" applyNumberFormat="1" applyFont="1" applyFill="1" applyBorder="1" applyAlignment="1">
      <alignment horizontal="right" vertical="center" wrapText="1"/>
    </xf>
    <xf numFmtId="3" fontId="2" fillId="0" borderId="1" xfId="3" applyNumberFormat="1" applyFont="1" applyFill="1" applyBorder="1" applyAlignment="1">
      <alignment horizontal="right" vertical="center" wrapText="1"/>
    </xf>
    <xf numFmtId="3" fontId="7" fillId="0" borderId="1" xfId="0" applyNumberFormat="1" applyFont="1" applyFill="1" applyBorder="1" applyAlignment="1">
      <alignment horizontal="right" vertical="center" wrapText="1"/>
    </xf>
    <xf numFmtId="166" fontId="2" fillId="0" borderId="1" xfId="3" applyNumberFormat="1" applyFont="1" applyFill="1" applyBorder="1" applyAlignment="1">
      <alignment horizontal="right" vertical="center" wrapText="1"/>
    </xf>
    <xf numFmtId="4" fontId="7" fillId="0" borderId="1" xfId="3" applyNumberFormat="1" applyFont="1" applyFill="1" applyBorder="1" applyAlignment="1">
      <alignment horizontal="right" vertical="center" wrapText="1"/>
    </xf>
    <xf numFmtId="0" fontId="3" fillId="0" borderId="0" xfId="0" applyFont="1" applyFill="1"/>
    <xf numFmtId="0" fontId="7" fillId="0" borderId="1" xfId="0" applyFont="1" applyFill="1" applyBorder="1" applyAlignment="1">
      <alignment vertical="center"/>
    </xf>
    <xf numFmtId="0" fontId="7" fillId="0" borderId="1" xfId="0" applyFont="1" applyFill="1" applyBorder="1" applyAlignment="1">
      <alignment horizontal="right" vertical="center"/>
    </xf>
    <xf numFmtId="0" fontId="5" fillId="0" borderId="1" xfId="3" applyFont="1" applyBorder="1" applyAlignment="1">
      <alignment horizontal="center" vertical="center"/>
    </xf>
    <xf numFmtId="4" fontId="9" fillId="0" borderId="1" xfId="6" applyNumberFormat="1" applyFont="1" applyFill="1" applyBorder="1" applyAlignment="1">
      <alignment horizontal="right" vertical="center" wrapText="1"/>
    </xf>
    <xf numFmtId="3" fontId="9" fillId="0" borderId="1" xfId="6" applyNumberFormat="1" applyFont="1" applyFill="1" applyBorder="1" applyAlignment="1">
      <alignment horizontal="right" vertical="center" wrapText="1"/>
    </xf>
    <xf numFmtId="4" fontId="10" fillId="0" borderId="1" xfId="6" applyNumberFormat="1" applyFont="1" applyFill="1" applyBorder="1" applyAlignment="1">
      <alignment horizontal="right" vertical="center" wrapText="1"/>
    </xf>
    <xf numFmtId="3" fontId="10" fillId="0" borderId="1" xfId="6" applyNumberFormat="1" applyFont="1" applyFill="1" applyBorder="1" applyAlignment="1">
      <alignment horizontal="right" vertical="center" wrapText="1"/>
    </xf>
    <xf numFmtId="166" fontId="9" fillId="0" borderId="1" xfId="6" applyNumberFormat="1" applyFont="1" applyFill="1" applyBorder="1" applyAlignment="1">
      <alignment horizontal="right" vertical="center" wrapText="1"/>
    </xf>
    <xf numFmtId="167" fontId="11" fillId="0" borderId="1" xfId="2" applyNumberFormat="1" applyFont="1" applyFill="1" applyBorder="1" applyAlignment="1">
      <alignment horizontal="right" vertical="center" wrapText="1"/>
    </xf>
    <xf numFmtId="166" fontId="3" fillId="0" borderId="0" xfId="0" applyNumberFormat="1" applyFont="1"/>
    <xf numFmtId="0" fontId="4" fillId="0" borderId="0" xfId="3" applyFont="1" applyAlignment="1">
      <alignment horizontal="center" vertical="center" wrapText="1"/>
    </xf>
    <xf numFmtId="0" fontId="7" fillId="0" borderId="1" xfId="3" applyFont="1" applyBorder="1" applyAlignment="1">
      <alignment horizontal="center" vertical="center" wrapText="1"/>
    </xf>
    <xf numFmtId="0" fontId="2" fillId="0" borderId="0" xfId="3" applyFont="1" applyAlignment="1">
      <alignment horizontal="center" wrapText="1"/>
    </xf>
    <xf numFmtId="0" fontId="4" fillId="0" borderId="0" xfId="3" applyFont="1" applyAlignment="1">
      <alignment horizontal="center" vertical="center" wrapText="1"/>
    </xf>
    <xf numFmtId="0" fontId="2" fillId="0" borderId="1" xfId="3" applyFont="1" applyBorder="1" applyAlignment="1">
      <alignment horizontal="center" vertical="center"/>
    </xf>
    <xf numFmtId="0" fontId="2" fillId="0" borderId="1" xfId="3" applyFont="1" applyBorder="1" applyAlignment="1">
      <alignment horizontal="center" vertical="center" wrapText="1"/>
    </xf>
    <xf numFmtId="0" fontId="7" fillId="0" borderId="1" xfId="3" applyFont="1" applyBorder="1" applyAlignment="1">
      <alignment horizontal="center" vertical="center" wrapText="1"/>
    </xf>
    <xf numFmtId="3" fontId="2" fillId="0" borderId="1" xfId="3"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2" xfId="3" applyFont="1" applyBorder="1" applyAlignment="1">
      <alignment horizontal="center" vertical="center" wrapText="1"/>
    </xf>
    <xf numFmtId="0" fontId="7" fillId="0" borderId="3" xfId="3" applyFont="1" applyBorder="1" applyAlignment="1">
      <alignment horizontal="center" vertical="center" wrapText="1"/>
    </xf>
    <xf numFmtId="0" fontId="7" fillId="0" borderId="4" xfId="3"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3" applyFont="1" applyBorder="1" applyAlignment="1">
      <alignment horizontal="center" vertical="center" wrapText="1"/>
    </xf>
    <xf numFmtId="0" fontId="7" fillId="0" borderId="6" xfId="3" applyFont="1" applyBorder="1" applyAlignment="1">
      <alignment horizontal="center" vertical="center" wrapText="1"/>
    </xf>
    <xf numFmtId="0" fontId="12" fillId="0" borderId="1" xfId="3" applyFont="1" applyBorder="1" applyAlignment="1">
      <alignment horizontal="center" vertical="center" wrapText="1"/>
    </xf>
  </cellXfs>
  <cellStyles count="7">
    <cellStyle name="Comma" xfId="1" builtinId="3"/>
    <cellStyle name="Comma 2" xfId="6"/>
    <cellStyle name="Comma 33" xfId="5"/>
    <cellStyle name="Comma 37 2" xfId="4"/>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ICH%20HUE/Documents/Downloads/B&#225;o%20c&#225;o%20GTNT%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ICH%20HUE/Documents/Downloads/2023/07.20/Bao%20cao%20XM%202023%20Loc%20H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4"/>
      <sheetName val="11-5"/>
      <sheetName val="18-5"/>
      <sheetName val="25-5"/>
      <sheetName val="01-6"/>
      <sheetName val="8-6"/>
      <sheetName val="15-6"/>
      <sheetName val="22-6"/>
      <sheetName val="29-6"/>
      <sheetName val="06-7"/>
      <sheetName val="13-7"/>
      <sheetName val="20-7"/>
      <sheetName val="27-7"/>
      <sheetName val="03-8"/>
      <sheetName val="10-8"/>
      <sheetName val="17-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9">
          <cell r="Y9">
            <v>19.026</v>
          </cell>
          <cell r="AD9">
            <v>4.4619999999999997</v>
          </cell>
          <cell r="AL9">
            <v>3.6449999999999996</v>
          </cell>
        </row>
        <row r="10">
          <cell r="Y10">
            <v>38.397999999999996</v>
          </cell>
          <cell r="AD10">
            <v>0</v>
          </cell>
          <cell r="AL10">
            <v>4.2929999999999993</v>
          </cell>
        </row>
        <row r="12">
          <cell r="Y12">
            <v>1.708</v>
          </cell>
          <cell r="AD12">
            <v>0</v>
          </cell>
          <cell r="AL12">
            <v>0.94</v>
          </cell>
        </row>
        <row r="13">
          <cell r="Y13">
            <v>20.342000000000002</v>
          </cell>
          <cell r="AD13">
            <v>0</v>
          </cell>
          <cell r="AL13">
            <v>2.69</v>
          </cell>
        </row>
        <row r="14">
          <cell r="Y14">
            <v>4.4039999999999999</v>
          </cell>
          <cell r="AD14">
            <v>1.9510000000000001</v>
          </cell>
          <cell r="AL14">
            <v>1.0270000000000001</v>
          </cell>
        </row>
        <row r="15">
          <cell r="Y15">
            <v>28.309000000000005</v>
          </cell>
          <cell r="AD15">
            <v>14.053000000000001</v>
          </cell>
          <cell r="AL15">
            <v>0.56800000000000006</v>
          </cell>
        </row>
        <row r="16">
          <cell r="Y16">
            <v>17.169999999999998</v>
          </cell>
          <cell r="AD16">
            <v>10.06</v>
          </cell>
          <cell r="AL16">
            <v>0.97500000000000009</v>
          </cell>
        </row>
        <row r="17">
          <cell r="Y17">
            <v>10.63</v>
          </cell>
          <cell r="AD17">
            <v>0</v>
          </cell>
          <cell r="AL17">
            <v>0.4</v>
          </cell>
        </row>
        <row r="18">
          <cell r="Y18">
            <v>1.5199999999999998</v>
          </cell>
          <cell r="AD18">
            <v>0</v>
          </cell>
          <cell r="AL18">
            <v>0</v>
          </cell>
        </row>
        <row r="19">
          <cell r="Y19">
            <v>20.299999999999997</v>
          </cell>
          <cell r="AD19">
            <v>0</v>
          </cell>
          <cell r="AL19">
            <v>2.29</v>
          </cell>
        </row>
        <row r="20">
          <cell r="Y20">
            <v>0</v>
          </cell>
          <cell r="AD20">
            <v>6.2949999999999999</v>
          </cell>
          <cell r="AL20">
            <v>9.2999999999999999E-2</v>
          </cell>
        </row>
        <row r="21">
          <cell r="Y21">
            <v>2.7209999999999996</v>
          </cell>
          <cell r="AD21">
            <v>0</v>
          </cell>
          <cell r="AL21">
            <v>0</v>
          </cell>
        </row>
        <row r="22">
          <cell r="Y22">
            <v>2.99</v>
          </cell>
          <cell r="AD22">
            <v>1.2999999999999998</v>
          </cell>
          <cell r="AL22">
            <v>0</v>
          </cell>
        </row>
      </sheetData>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Loc Ha"/>
    </sheetNames>
    <sheetDataSet>
      <sheetData sheetId="0" refreshError="1"/>
      <sheetData sheetId="1">
        <row r="23">
          <cell r="AK23">
            <v>0.22</v>
          </cell>
          <cell r="AN23">
            <v>5920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5"/>
  <sheetViews>
    <sheetView tabSelected="1" zoomScale="85" zoomScaleNormal="85" workbookViewId="0">
      <pane xSplit="2" ySplit="7" topLeftCell="C8" activePane="bottomRight" state="frozen"/>
      <selection pane="topRight" activeCell="C1" sqref="C1"/>
      <selection pane="bottomLeft" activeCell="A7" sqref="A7"/>
      <selection pane="bottomRight" activeCell="H5" sqref="H5:O5"/>
    </sheetView>
  </sheetViews>
  <sheetFormatPr defaultColWidth="9.1328125" defaultRowHeight="14.25" x14ac:dyDescent="0.45"/>
  <cols>
    <col min="1" max="1" width="5.796875" style="1" customWidth="1"/>
    <col min="2" max="2" width="17.59765625" style="1" bestFit="1" customWidth="1"/>
    <col min="3" max="3" width="10.3984375" style="1" customWidth="1"/>
    <col min="4" max="7" width="9.1328125" style="1" hidden="1" customWidth="1"/>
    <col min="8" max="8" width="10.1328125" style="1" customWidth="1"/>
    <col min="9" max="9" width="9.1328125" style="1" customWidth="1"/>
    <col min="10" max="15" width="9.1328125" style="1" hidden="1" customWidth="1"/>
    <col min="16" max="16" width="13" style="1" customWidth="1"/>
    <col min="17" max="24" width="9.1328125" style="1" hidden="1" customWidth="1"/>
    <col min="25" max="25" width="13" style="1" customWidth="1"/>
    <col min="26" max="29" width="9.1328125" style="1" hidden="1" customWidth="1"/>
    <col min="30" max="30" width="11.265625" style="1" customWidth="1"/>
    <col min="31" max="31" width="13" style="1" hidden="1" customWidth="1"/>
    <col min="32" max="37" width="9.1328125" style="1" hidden="1" customWidth="1"/>
    <col min="38" max="38" width="14" style="1" customWidth="1"/>
    <col min="39" max="46" width="9.1328125" style="1" hidden="1" customWidth="1"/>
    <col min="47" max="49" width="9.1328125" style="1" customWidth="1"/>
    <col min="50" max="52" width="9.1328125" style="1" hidden="1" customWidth="1"/>
    <col min="53" max="53" width="35" style="1" hidden="1" customWidth="1"/>
    <col min="54" max="16384" width="9.1328125" style="1"/>
  </cols>
  <sheetData>
    <row r="1" spans="1:53" ht="37.5" customHeight="1" x14ac:dyDescent="0.45">
      <c r="A1" s="52" t="s">
        <v>50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row>
    <row r="2" spans="1:53" ht="13.5" customHeight="1" x14ac:dyDescent="0.45">
      <c r="A2" s="53" t="s">
        <v>51</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2"/>
      <c r="AY2" s="2"/>
      <c r="AZ2" s="2"/>
    </row>
    <row r="3" spans="1:53" ht="13.5" customHeight="1" x14ac:dyDescent="0.4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row>
    <row r="4" spans="1:53" ht="38.65" customHeight="1" x14ac:dyDescent="0.45">
      <c r="A4" s="54" t="s">
        <v>0</v>
      </c>
      <c r="B4" s="55" t="s">
        <v>1</v>
      </c>
      <c r="C4" s="55" t="s">
        <v>2</v>
      </c>
      <c r="D4" s="55"/>
      <c r="E4" s="55"/>
      <c r="F4" s="55"/>
      <c r="G4" s="55"/>
      <c r="H4" s="55"/>
      <c r="I4" s="55"/>
      <c r="J4" s="55"/>
      <c r="K4" s="55"/>
      <c r="L4" s="55"/>
      <c r="M4" s="55"/>
      <c r="N4" s="55"/>
      <c r="O4" s="55"/>
      <c r="P4" s="55"/>
      <c r="Q4" s="55"/>
      <c r="R4" s="55"/>
      <c r="S4" s="55"/>
      <c r="T4" s="55"/>
      <c r="U4" s="55"/>
      <c r="V4" s="55"/>
      <c r="W4" s="55"/>
      <c r="X4" s="55"/>
      <c r="Y4" s="55" t="s">
        <v>3</v>
      </c>
      <c r="Z4" s="55"/>
      <c r="AA4" s="55"/>
      <c r="AB4" s="55"/>
      <c r="AC4" s="55"/>
      <c r="AD4" s="55"/>
      <c r="AE4" s="55"/>
      <c r="AF4" s="55"/>
      <c r="AG4" s="55"/>
      <c r="AH4" s="55"/>
      <c r="AI4" s="55"/>
      <c r="AJ4" s="55"/>
      <c r="AK4" s="55"/>
      <c r="AL4" s="55"/>
      <c r="AM4" s="55"/>
      <c r="AN4" s="55"/>
      <c r="AO4" s="55"/>
      <c r="AP4" s="55"/>
      <c r="AQ4" s="55"/>
      <c r="AR4" s="55"/>
      <c r="AS4" s="55"/>
      <c r="AT4" s="55"/>
      <c r="AU4" s="55" t="s">
        <v>4</v>
      </c>
      <c r="AV4" s="55"/>
      <c r="AW4" s="55"/>
      <c r="AX4" s="55" t="s">
        <v>5</v>
      </c>
      <c r="AY4" s="55"/>
      <c r="AZ4" s="55"/>
    </row>
    <row r="5" spans="1:53" ht="61.9" customHeight="1" x14ac:dyDescent="0.45">
      <c r="A5" s="54"/>
      <c r="B5" s="55"/>
      <c r="C5" s="56" t="s">
        <v>6</v>
      </c>
      <c r="D5" s="56"/>
      <c r="E5" s="56"/>
      <c r="F5" s="56"/>
      <c r="G5" s="56"/>
      <c r="H5" s="56" t="s">
        <v>7</v>
      </c>
      <c r="I5" s="56"/>
      <c r="J5" s="56"/>
      <c r="K5" s="56"/>
      <c r="L5" s="56"/>
      <c r="M5" s="56"/>
      <c r="N5" s="56"/>
      <c r="O5" s="56"/>
      <c r="P5" s="56" t="s">
        <v>8</v>
      </c>
      <c r="Q5" s="56"/>
      <c r="R5" s="56"/>
      <c r="S5" s="56"/>
      <c r="T5" s="56"/>
      <c r="U5" s="56"/>
      <c r="V5" s="56"/>
      <c r="W5" s="56"/>
      <c r="X5" s="56"/>
      <c r="Y5" s="56" t="s">
        <v>6</v>
      </c>
      <c r="Z5" s="56"/>
      <c r="AA5" s="56"/>
      <c r="AB5" s="56"/>
      <c r="AC5" s="56"/>
      <c r="AD5" s="59" t="s">
        <v>7</v>
      </c>
      <c r="AE5" s="60"/>
      <c r="AF5" s="60"/>
      <c r="AG5" s="60"/>
      <c r="AH5" s="60"/>
      <c r="AI5" s="60"/>
      <c r="AJ5" s="60"/>
      <c r="AK5" s="61"/>
      <c r="AL5" s="56" t="s">
        <v>8</v>
      </c>
      <c r="AM5" s="56"/>
      <c r="AN5" s="56"/>
      <c r="AO5" s="56"/>
      <c r="AP5" s="56"/>
      <c r="AQ5" s="56"/>
      <c r="AR5" s="56"/>
      <c r="AS5" s="56"/>
      <c r="AT5" s="56"/>
      <c r="AU5" s="57" t="s">
        <v>9</v>
      </c>
      <c r="AV5" s="57" t="s">
        <v>10</v>
      </c>
      <c r="AW5" s="57" t="s">
        <v>11</v>
      </c>
      <c r="AX5" s="57" t="s">
        <v>12</v>
      </c>
      <c r="AY5" s="57" t="s">
        <v>13</v>
      </c>
      <c r="AZ5" s="57" t="s">
        <v>14</v>
      </c>
    </row>
    <row r="6" spans="1:53" x14ac:dyDescent="0.45">
      <c r="A6" s="54"/>
      <c r="B6" s="55"/>
      <c r="C6" s="56" t="s">
        <v>15</v>
      </c>
      <c r="D6" s="58" t="s">
        <v>16</v>
      </c>
      <c r="E6" s="58" t="s">
        <v>17</v>
      </c>
      <c r="F6" s="58" t="s">
        <v>18</v>
      </c>
      <c r="G6" s="58" t="s">
        <v>19</v>
      </c>
      <c r="H6" s="56" t="s">
        <v>15</v>
      </c>
      <c r="I6" s="56" t="s">
        <v>20</v>
      </c>
      <c r="J6" s="58" t="s">
        <v>16</v>
      </c>
      <c r="K6" s="58"/>
      <c r="L6" s="58" t="s">
        <v>17</v>
      </c>
      <c r="M6" s="58"/>
      <c r="N6" s="58" t="s">
        <v>21</v>
      </c>
      <c r="O6" s="58"/>
      <c r="P6" s="64" t="s">
        <v>15</v>
      </c>
      <c r="Q6" s="66" t="s">
        <v>22</v>
      </c>
      <c r="R6" s="66"/>
      <c r="S6" s="66"/>
      <c r="T6" s="66"/>
      <c r="U6" s="66" t="s">
        <v>23</v>
      </c>
      <c r="V6" s="66"/>
      <c r="W6" s="66"/>
      <c r="X6" s="66"/>
      <c r="Y6" s="56" t="s">
        <v>15</v>
      </c>
      <c r="Z6" s="58" t="s">
        <v>16</v>
      </c>
      <c r="AA6" s="58" t="s">
        <v>17</v>
      </c>
      <c r="AB6" s="58" t="s">
        <v>18</v>
      </c>
      <c r="AC6" s="58" t="s">
        <v>19</v>
      </c>
      <c r="AD6" s="56" t="s">
        <v>15</v>
      </c>
      <c r="AE6" s="64" t="s">
        <v>20</v>
      </c>
      <c r="AF6" s="62" t="s">
        <v>16</v>
      </c>
      <c r="AG6" s="62" t="s">
        <v>24</v>
      </c>
      <c r="AH6" s="62" t="s">
        <v>25</v>
      </c>
      <c r="AI6" s="62" t="s">
        <v>24</v>
      </c>
      <c r="AJ6" s="62" t="s">
        <v>21</v>
      </c>
      <c r="AK6" s="62" t="s">
        <v>24</v>
      </c>
      <c r="AL6" s="56" t="s">
        <v>14</v>
      </c>
      <c r="AM6" s="66" t="s">
        <v>22</v>
      </c>
      <c r="AN6" s="66"/>
      <c r="AO6" s="66"/>
      <c r="AP6" s="66"/>
      <c r="AQ6" s="66" t="s">
        <v>23</v>
      </c>
      <c r="AR6" s="66"/>
      <c r="AS6" s="66"/>
      <c r="AT6" s="66"/>
      <c r="AU6" s="57"/>
      <c r="AV6" s="57"/>
      <c r="AW6" s="57"/>
      <c r="AX6" s="57"/>
      <c r="AY6" s="57"/>
      <c r="AZ6" s="57"/>
    </row>
    <row r="7" spans="1:53" ht="55.5" x14ac:dyDescent="0.45">
      <c r="A7" s="54"/>
      <c r="B7" s="55"/>
      <c r="C7" s="56"/>
      <c r="D7" s="58"/>
      <c r="E7" s="58"/>
      <c r="F7" s="58"/>
      <c r="G7" s="58"/>
      <c r="H7" s="56"/>
      <c r="I7" s="56"/>
      <c r="J7" s="51" t="s">
        <v>26</v>
      </c>
      <c r="K7" s="51" t="s">
        <v>24</v>
      </c>
      <c r="L7" s="51" t="s">
        <v>26</v>
      </c>
      <c r="M7" s="51" t="s">
        <v>24</v>
      </c>
      <c r="N7" s="51" t="s">
        <v>26</v>
      </c>
      <c r="O7" s="51" t="s">
        <v>24</v>
      </c>
      <c r="P7" s="65"/>
      <c r="Q7" s="51" t="s">
        <v>27</v>
      </c>
      <c r="R7" s="51" t="s">
        <v>28</v>
      </c>
      <c r="S7" s="51" t="s">
        <v>29</v>
      </c>
      <c r="T7" s="51" t="s">
        <v>30</v>
      </c>
      <c r="U7" s="51" t="s">
        <v>27</v>
      </c>
      <c r="V7" s="51" t="s">
        <v>28</v>
      </c>
      <c r="W7" s="51" t="s">
        <v>29</v>
      </c>
      <c r="X7" s="51" t="s">
        <v>30</v>
      </c>
      <c r="Y7" s="56"/>
      <c r="Z7" s="58"/>
      <c r="AA7" s="58"/>
      <c r="AB7" s="58"/>
      <c r="AC7" s="58"/>
      <c r="AD7" s="56"/>
      <c r="AE7" s="65"/>
      <c r="AF7" s="63"/>
      <c r="AG7" s="63"/>
      <c r="AH7" s="63"/>
      <c r="AI7" s="63"/>
      <c r="AJ7" s="63"/>
      <c r="AK7" s="63"/>
      <c r="AL7" s="56"/>
      <c r="AM7" s="51" t="s">
        <v>27</v>
      </c>
      <c r="AN7" s="51" t="s">
        <v>28</v>
      </c>
      <c r="AO7" s="51" t="s">
        <v>29</v>
      </c>
      <c r="AP7" s="51" t="s">
        <v>30</v>
      </c>
      <c r="AQ7" s="51" t="s">
        <v>27</v>
      </c>
      <c r="AR7" s="51" t="s">
        <v>28</v>
      </c>
      <c r="AS7" s="51" t="s">
        <v>29</v>
      </c>
      <c r="AT7" s="51" t="s">
        <v>30</v>
      </c>
      <c r="AU7" s="57"/>
      <c r="AV7" s="57"/>
      <c r="AW7" s="57"/>
      <c r="AX7" s="57"/>
      <c r="AY7" s="57"/>
      <c r="AZ7" s="57"/>
    </row>
    <row r="8" spans="1:53" x14ac:dyDescent="0.45">
      <c r="A8" s="3"/>
      <c r="B8" s="3"/>
      <c r="C8" s="3">
        <v>1</v>
      </c>
      <c r="D8" s="3">
        <v>2</v>
      </c>
      <c r="E8" s="3">
        <v>3</v>
      </c>
      <c r="F8" s="3">
        <v>4</v>
      </c>
      <c r="G8" s="3">
        <v>5</v>
      </c>
      <c r="H8" s="3">
        <v>6</v>
      </c>
      <c r="I8" s="3">
        <v>7</v>
      </c>
      <c r="J8" s="3">
        <v>8</v>
      </c>
      <c r="K8" s="3">
        <v>9</v>
      </c>
      <c r="L8" s="3">
        <v>10</v>
      </c>
      <c r="M8" s="3">
        <v>11</v>
      </c>
      <c r="N8" s="3">
        <v>12</v>
      </c>
      <c r="O8" s="3">
        <v>13</v>
      </c>
      <c r="P8" s="3">
        <v>14</v>
      </c>
      <c r="Q8" s="3">
        <v>15</v>
      </c>
      <c r="R8" s="3">
        <v>16</v>
      </c>
      <c r="S8" s="3">
        <v>17</v>
      </c>
      <c r="T8" s="3">
        <v>18</v>
      </c>
      <c r="U8" s="3">
        <v>19</v>
      </c>
      <c r="V8" s="3">
        <v>20</v>
      </c>
      <c r="W8" s="3">
        <v>21</v>
      </c>
      <c r="X8" s="3">
        <v>22</v>
      </c>
      <c r="Y8" s="4">
        <v>1</v>
      </c>
      <c r="Z8" s="4">
        <v>2</v>
      </c>
      <c r="AA8" s="4">
        <v>3</v>
      </c>
      <c r="AB8" s="4">
        <v>4</v>
      </c>
      <c r="AC8" s="4">
        <v>5</v>
      </c>
      <c r="AD8" s="4">
        <v>6</v>
      </c>
      <c r="AE8" s="4"/>
      <c r="AF8" s="4">
        <v>8</v>
      </c>
      <c r="AG8" s="4"/>
      <c r="AH8" s="4">
        <v>10</v>
      </c>
      <c r="AI8" s="4"/>
      <c r="AJ8" s="4">
        <v>12</v>
      </c>
      <c r="AK8" s="4"/>
      <c r="AL8" s="4">
        <v>14</v>
      </c>
      <c r="AM8" s="4">
        <v>15</v>
      </c>
      <c r="AN8" s="4">
        <v>16</v>
      </c>
      <c r="AO8" s="4">
        <v>17</v>
      </c>
      <c r="AP8" s="4">
        <v>18</v>
      </c>
      <c r="AQ8" s="4">
        <v>19</v>
      </c>
      <c r="AR8" s="4">
        <v>20</v>
      </c>
      <c r="AS8" s="4">
        <v>21</v>
      </c>
      <c r="AT8" s="4">
        <v>22</v>
      </c>
      <c r="AU8" s="4"/>
      <c r="AV8" s="4"/>
      <c r="AW8" s="4"/>
      <c r="AX8" s="4"/>
      <c r="AY8" s="4"/>
      <c r="AZ8" s="4"/>
    </row>
    <row r="9" spans="1:53" x14ac:dyDescent="0.45">
      <c r="A9" s="5" t="s">
        <v>31</v>
      </c>
      <c r="B9" s="6" t="s">
        <v>32</v>
      </c>
      <c r="C9" s="7"/>
      <c r="D9" s="7"/>
      <c r="E9" s="7"/>
      <c r="F9" s="7"/>
      <c r="G9" s="7"/>
      <c r="H9" s="5"/>
      <c r="I9" s="5"/>
      <c r="J9" s="5"/>
      <c r="K9" s="5"/>
      <c r="L9" s="5"/>
      <c r="M9" s="5"/>
      <c r="N9" s="5"/>
      <c r="O9" s="5"/>
      <c r="P9" s="5"/>
      <c r="Q9" s="5"/>
      <c r="R9" s="5"/>
      <c r="S9" s="5"/>
      <c r="T9" s="5"/>
      <c r="U9" s="5"/>
      <c r="V9" s="5"/>
      <c r="W9" s="5"/>
      <c r="X9" s="5"/>
      <c r="Y9" s="7"/>
      <c r="Z9" s="7"/>
      <c r="AA9" s="7"/>
      <c r="AB9" s="7"/>
      <c r="AC9" s="7"/>
      <c r="AD9" s="5"/>
      <c r="AE9" s="5"/>
      <c r="AF9" s="5"/>
      <c r="AG9" s="5"/>
      <c r="AH9" s="5"/>
      <c r="AI9" s="5"/>
      <c r="AJ9" s="5"/>
      <c r="AK9" s="5"/>
      <c r="AL9" s="5"/>
      <c r="AM9" s="5"/>
      <c r="AN9" s="5"/>
      <c r="AO9" s="5"/>
      <c r="AP9" s="5"/>
      <c r="AQ9" s="5"/>
      <c r="AR9" s="5"/>
      <c r="AS9" s="5"/>
      <c r="AT9" s="5"/>
      <c r="AU9" s="5"/>
      <c r="AV9" s="5"/>
      <c r="AW9" s="5"/>
      <c r="AX9" s="5"/>
      <c r="AY9" s="5"/>
      <c r="AZ9" s="5"/>
    </row>
    <row r="10" spans="1:53" x14ac:dyDescent="0.45">
      <c r="A10" s="8">
        <v>1</v>
      </c>
      <c r="B10" s="9" t="s">
        <v>33</v>
      </c>
      <c r="C10" s="7">
        <f>SUM(D10:G10)</f>
        <v>46.15</v>
      </c>
      <c r="D10" s="10">
        <v>0.5</v>
      </c>
      <c r="E10" s="10">
        <v>11</v>
      </c>
      <c r="F10" s="10">
        <v>22.15</v>
      </c>
      <c r="G10" s="10">
        <v>12.5</v>
      </c>
      <c r="H10" s="11">
        <f>J10+L10+N10</f>
        <v>12.3</v>
      </c>
      <c r="I10" s="12">
        <f>K10+M10+O10</f>
        <v>49350</v>
      </c>
      <c r="J10" s="10">
        <v>4.2</v>
      </c>
      <c r="K10" s="13">
        <v>21000</v>
      </c>
      <c r="L10" s="10">
        <v>8.1</v>
      </c>
      <c r="M10" s="13">
        <v>28350</v>
      </c>
      <c r="N10" s="10"/>
      <c r="O10" s="10"/>
      <c r="P10" s="11">
        <f>SUM(Q10:X10)</f>
        <v>20.919999999999998</v>
      </c>
      <c r="Q10" s="10">
        <v>0.4</v>
      </c>
      <c r="R10" s="10">
        <v>0.5</v>
      </c>
      <c r="S10" s="10">
        <v>0.9</v>
      </c>
      <c r="T10" s="10"/>
      <c r="U10" s="10">
        <v>2.14</v>
      </c>
      <c r="V10" s="10">
        <v>7.51</v>
      </c>
      <c r="W10" s="10">
        <v>4.47</v>
      </c>
      <c r="X10" s="10">
        <v>5</v>
      </c>
      <c r="Y10" s="14">
        <f>SUM(Z10:AC10)</f>
        <v>19.026</v>
      </c>
      <c r="Z10" s="15">
        <v>0.15</v>
      </c>
      <c r="AA10" s="15">
        <v>3.0500000000000003</v>
      </c>
      <c r="AB10" s="15">
        <v>9.8149999999999995</v>
      </c>
      <c r="AC10" s="15">
        <v>6.0110000000000001</v>
      </c>
      <c r="AD10" s="16">
        <f>AF10+AH10+AJ10</f>
        <v>4.4619999999999997</v>
      </c>
      <c r="AE10" s="11">
        <f>+AG10+AI10+AK10</f>
        <v>0.76</v>
      </c>
      <c r="AF10" s="17">
        <v>2.4900000000000002</v>
      </c>
      <c r="AG10" s="18">
        <v>0.76</v>
      </c>
      <c r="AH10" s="17">
        <v>0.76</v>
      </c>
      <c r="AI10" s="18">
        <v>0</v>
      </c>
      <c r="AJ10" s="17">
        <v>1.212</v>
      </c>
      <c r="AK10" s="18"/>
      <c r="AL10" s="7">
        <f>SUM(AM10:AT10)</f>
        <v>3.6449999999999996</v>
      </c>
      <c r="AM10" s="19">
        <v>0</v>
      </c>
      <c r="AN10" s="19">
        <v>0</v>
      </c>
      <c r="AO10" s="19">
        <v>0</v>
      </c>
      <c r="AP10" s="19">
        <v>0</v>
      </c>
      <c r="AQ10" s="19">
        <v>0</v>
      </c>
      <c r="AR10" s="19">
        <v>2.09</v>
      </c>
      <c r="AS10" s="19">
        <v>0</v>
      </c>
      <c r="AT10" s="19">
        <v>1.5549999999999999</v>
      </c>
      <c r="AU10" s="20">
        <f>Y10/C10</f>
        <v>0.41226435536294692</v>
      </c>
      <c r="AV10" s="20">
        <f>AD10/H10</f>
        <v>0.36276422764227639</v>
      </c>
      <c r="AW10" s="20">
        <f>AL10/P10</f>
        <v>0.17423518164435947</v>
      </c>
      <c r="AX10" s="19">
        <f>+Y10-'[1]10-8'!Y9</f>
        <v>0</v>
      </c>
      <c r="AY10" s="19">
        <f>+AD10-'[1]10-8'!AD9</f>
        <v>0</v>
      </c>
      <c r="AZ10" s="19">
        <f>+AL10-'[1]10-8'!AL9</f>
        <v>0</v>
      </c>
    </row>
    <row r="11" spans="1:53" x14ac:dyDescent="0.45">
      <c r="A11" s="8">
        <v>2</v>
      </c>
      <c r="B11" s="21" t="s">
        <v>34</v>
      </c>
      <c r="C11" s="7">
        <f>SUM(D11:G11)</f>
        <v>60.553100000000001</v>
      </c>
      <c r="D11" s="22">
        <v>0.16</v>
      </c>
      <c r="E11" s="22">
        <v>7.088000000000001</v>
      </c>
      <c r="F11" s="22">
        <v>31.308999999999997</v>
      </c>
      <c r="G11" s="22">
        <v>21.996100000000002</v>
      </c>
      <c r="H11" s="11">
        <f>J11+L11+N11</f>
        <v>2.88</v>
      </c>
      <c r="I11" s="12">
        <f>K11+M11+O11</f>
        <v>9980</v>
      </c>
      <c r="J11" s="10">
        <v>1.4</v>
      </c>
      <c r="K11" s="13">
        <v>4900</v>
      </c>
      <c r="L11" s="10">
        <v>1.28</v>
      </c>
      <c r="M11" s="13">
        <v>4480</v>
      </c>
      <c r="N11" s="10">
        <v>0.2</v>
      </c>
      <c r="O11" s="10">
        <v>600</v>
      </c>
      <c r="P11" s="11">
        <f t="shared" ref="P11" si="0">SUM(Q11:X11)</f>
        <v>9.9850000000000012</v>
      </c>
      <c r="Q11" s="22"/>
      <c r="R11" s="22">
        <v>0.6</v>
      </c>
      <c r="S11" s="22"/>
      <c r="T11" s="22">
        <v>0.95699999999999996</v>
      </c>
      <c r="U11" s="22">
        <v>0.19600000000000001</v>
      </c>
      <c r="V11" s="22">
        <v>5.511000000000001</v>
      </c>
      <c r="W11" s="22">
        <v>0.21</v>
      </c>
      <c r="X11" s="22">
        <v>2.5109999999999997</v>
      </c>
      <c r="Y11" s="14">
        <f>SUM(Z11:AC11)</f>
        <v>41.826999999999998</v>
      </c>
      <c r="Z11" s="23">
        <v>0</v>
      </c>
      <c r="AA11" s="23">
        <v>2.5270000000000001</v>
      </c>
      <c r="AB11" s="23">
        <v>27.219000000000001</v>
      </c>
      <c r="AC11" s="23">
        <v>12.080999999999998</v>
      </c>
      <c r="AD11" s="16">
        <f t="shared" ref="AD11" si="1">AF11+AH11+AJ11</f>
        <v>0</v>
      </c>
      <c r="AE11" s="11">
        <f t="shared" ref="AE11" si="2">+AG11+AI11+AK11</f>
        <v>0</v>
      </c>
      <c r="AF11" s="17"/>
      <c r="AG11" s="18"/>
      <c r="AH11" s="17"/>
      <c r="AI11" s="18"/>
      <c r="AJ11" s="17"/>
      <c r="AK11" s="18"/>
      <c r="AL11" s="7">
        <f t="shared" ref="AL11:AL23" si="3">SUM(AM11:AT11)</f>
        <v>5.5280000000000005</v>
      </c>
      <c r="AM11" s="24">
        <v>0</v>
      </c>
      <c r="AN11" s="24">
        <v>0.317</v>
      </c>
      <c r="AO11" s="24">
        <v>0</v>
      </c>
      <c r="AP11" s="24">
        <v>0.19500000000000001</v>
      </c>
      <c r="AQ11" s="24">
        <v>0</v>
      </c>
      <c r="AR11" s="24">
        <v>2.39</v>
      </c>
      <c r="AS11" s="24">
        <v>0.21</v>
      </c>
      <c r="AT11" s="24">
        <v>2.4159999999999999</v>
      </c>
      <c r="AU11" s="20">
        <f>Y11/C11</f>
        <v>0.69074911111074411</v>
      </c>
      <c r="AV11" s="20">
        <f>AD11/H11</f>
        <v>0</v>
      </c>
      <c r="AW11" s="20">
        <f>AL11/P11</f>
        <v>0.55363044566850272</v>
      </c>
      <c r="AX11" s="19">
        <f>+Y11-'[1]10-8'!Y10</f>
        <v>3.429000000000002</v>
      </c>
      <c r="AY11" s="19">
        <f>+AD11-'[1]10-8'!AD10</f>
        <v>0</v>
      </c>
      <c r="AZ11" s="19">
        <f>+AL11-'[1]10-8'!AL10</f>
        <v>1.2350000000000012</v>
      </c>
      <c r="BA11" s="1" t="s">
        <v>35</v>
      </c>
    </row>
    <row r="12" spans="1:53" x14ac:dyDescent="0.45">
      <c r="A12" s="25" t="s">
        <v>36</v>
      </c>
      <c r="B12" s="26" t="s">
        <v>37</v>
      </c>
      <c r="C12" s="7"/>
      <c r="D12" s="27"/>
      <c r="E12" s="27"/>
      <c r="F12" s="27"/>
      <c r="G12" s="27"/>
      <c r="H12" s="11"/>
      <c r="I12" s="12"/>
      <c r="J12" s="17"/>
      <c r="K12" s="18"/>
      <c r="L12" s="17"/>
      <c r="M12" s="18"/>
      <c r="N12" s="17"/>
      <c r="O12" s="18"/>
      <c r="P12" s="11"/>
      <c r="Q12" s="28"/>
      <c r="R12" s="28"/>
      <c r="S12" s="28"/>
      <c r="T12" s="28"/>
      <c r="U12" s="28"/>
      <c r="V12" s="28"/>
      <c r="W12" s="28"/>
      <c r="X12" s="28"/>
      <c r="Y12" s="14"/>
      <c r="Z12" s="29"/>
      <c r="AA12" s="29"/>
      <c r="AB12" s="29"/>
      <c r="AC12" s="29"/>
      <c r="AD12" s="16"/>
      <c r="AE12" s="11"/>
      <c r="AF12" s="17"/>
      <c r="AG12" s="18"/>
      <c r="AH12" s="17"/>
      <c r="AI12" s="18"/>
      <c r="AJ12" s="17"/>
      <c r="AK12" s="18"/>
      <c r="AL12" s="7"/>
      <c r="AM12" s="28"/>
      <c r="AN12" s="28"/>
      <c r="AO12" s="28"/>
      <c r="AP12" s="28"/>
      <c r="AQ12" s="28"/>
      <c r="AR12" s="28"/>
      <c r="AS12" s="28"/>
      <c r="AT12" s="28"/>
      <c r="AU12" s="20"/>
      <c r="AV12" s="20"/>
      <c r="AW12" s="20"/>
      <c r="AX12" s="19">
        <f>+Y12-'[1]10-8'!Y11</f>
        <v>0</v>
      </c>
      <c r="AY12" s="19">
        <f>+AD12-'[1]10-8'!AD11</f>
        <v>0</v>
      </c>
      <c r="AZ12" s="19">
        <f>+AL12-'[1]10-8'!AL11</f>
        <v>0</v>
      </c>
    </row>
    <row r="13" spans="1:53" x14ac:dyDescent="0.45">
      <c r="A13" s="8">
        <v>1</v>
      </c>
      <c r="B13" s="9" t="s">
        <v>38</v>
      </c>
      <c r="C13" s="7">
        <f t="shared" ref="C13:C21" si="4">SUM(D13:G13)</f>
        <v>9.8670000000000009</v>
      </c>
      <c r="D13" s="10">
        <v>2.61</v>
      </c>
      <c r="E13" s="10">
        <v>4.0570000000000004</v>
      </c>
      <c r="F13" s="10">
        <v>1.2</v>
      </c>
      <c r="G13" s="10">
        <v>2</v>
      </c>
      <c r="H13" s="11">
        <f>J13+L13+N13</f>
        <v>6.93</v>
      </c>
      <c r="I13" s="12">
        <f>K13+M13+O13</f>
        <v>34650</v>
      </c>
      <c r="J13" s="10">
        <v>6.93</v>
      </c>
      <c r="K13" s="13">
        <v>34650</v>
      </c>
      <c r="L13" s="10"/>
      <c r="M13" s="10"/>
      <c r="N13" s="10"/>
      <c r="O13" s="10"/>
      <c r="P13" s="11">
        <f>SUM(Q13:X13)</f>
        <v>3.9159999999999999</v>
      </c>
      <c r="Q13" s="10"/>
      <c r="R13" s="10"/>
      <c r="S13" s="10">
        <v>1.4159999999999999</v>
      </c>
      <c r="T13" s="10"/>
      <c r="U13" s="10">
        <v>1</v>
      </c>
      <c r="V13" s="10">
        <v>1.5</v>
      </c>
      <c r="W13" s="10"/>
      <c r="X13" s="10"/>
      <c r="Y13" s="14">
        <f t="shared" ref="Y13:Y19" si="5">SUM(Z13:AC13)</f>
        <v>1.708</v>
      </c>
      <c r="Z13" s="15">
        <v>0</v>
      </c>
      <c r="AA13" s="15">
        <v>0</v>
      </c>
      <c r="AB13" s="15">
        <v>1.708</v>
      </c>
      <c r="AC13" s="15">
        <v>0</v>
      </c>
      <c r="AD13" s="16">
        <f t="shared" ref="AD13:AD23" si="6">AF13+AH13+AJ13</f>
        <v>0</v>
      </c>
      <c r="AE13" s="11">
        <f t="shared" ref="AE13:AE22" si="7">+AG13+AI13+AK13</f>
        <v>0</v>
      </c>
      <c r="AF13" s="17"/>
      <c r="AG13" s="18"/>
      <c r="AH13" s="17"/>
      <c r="AI13" s="18"/>
      <c r="AJ13" s="17"/>
      <c r="AK13" s="18"/>
      <c r="AL13" s="7">
        <f t="shared" si="3"/>
        <v>0.94</v>
      </c>
      <c r="AM13" s="30"/>
      <c r="AN13" s="30"/>
      <c r="AO13" s="30"/>
      <c r="AP13" s="30"/>
      <c r="AQ13" s="30">
        <v>0.94</v>
      </c>
      <c r="AR13" s="30"/>
      <c r="AS13" s="30"/>
      <c r="AT13" s="30"/>
      <c r="AU13" s="20">
        <f>Y13/C13</f>
        <v>0.17310226005878177</v>
      </c>
      <c r="AV13" s="20">
        <f t="shared" ref="AV13:AV24" si="8">AD13/H13</f>
        <v>0</v>
      </c>
      <c r="AW13" s="20">
        <f>AL13/P13</f>
        <v>0.24004085801838609</v>
      </c>
      <c r="AX13" s="19">
        <f>+Y13-'[1]10-8'!Y12</f>
        <v>0</v>
      </c>
      <c r="AY13" s="19">
        <f>+AD13-'[1]10-8'!AD12</f>
        <v>0</v>
      </c>
      <c r="AZ13" s="19">
        <f>+AL13-'[1]10-8'!AL12</f>
        <v>0</v>
      </c>
    </row>
    <row r="14" spans="1:53" s="39" customFormat="1" x14ac:dyDescent="0.45">
      <c r="A14" s="31">
        <v>2</v>
      </c>
      <c r="B14" s="32" t="s">
        <v>39</v>
      </c>
      <c r="C14" s="7">
        <f t="shared" si="4"/>
        <v>27.463999999999999</v>
      </c>
      <c r="D14" s="33">
        <v>1.21</v>
      </c>
      <c r="E14" s="33">
        <v>9.4480000000000004</v>
      </c>
      <c r="F14" s="33">
        <v>14.086</v>
      </c>
      <c r="G14" s="33">
        <v>2.72</v>
      </c>
      <c r="H14" s="34">
        <f t="shared" ref="H14:I23" si="9">J14+L14+N14</f>
        <v>13.978999999999999</v>
      </c>
      <c r="I14" s="35">
        <f t="shared" si="9"/>
        <v>51838</v>
      </c>
      <c r="J14" s="33">
        <v>1.2</v>
      </c>
      <c r="K14" s="36">
        <v>6000</v>
      </c>
      <c r="L14" s="33">
        <v>9.859</v>
      </c>
      <c r="M14" s="36">
        <v>36068</v>
      </c>
      <c r="N14" s="33">
        <v>2.92</v>
      </c>
      <c r="O14" s="36">
        <v>9770</v>
      </c>
      <c r="P14" s="34">
        <f t="shared" ref="P14:P23" si="10">SUM(Q14:X14)</f>
        <v>5.9399999999999995</v>
      </c>
      <c r="Q14" s="33">
        <v>1</v>
      </c>
      <c r="R14" s="33">
        <v>0.6</v>
      </c>
      <c r="S14" s="33"/>
      <c r="T14" s="33"/>
      <c r="U14" s="33">
        <v>1.57</v>
      </c>
      <c r="V14" s="33">
        <v>2.77</v>
      </c>
      <c r="W14" s="33"/>
      <c r="X14" s="33"/>
      <c r="Y14" s="14">
        <f t="shared" si="5"/>
        <v>21.604999999999997</v>
      </c>
      <c r="Z14" s="15">
        <v>0.5</v>
      </c>
      <c r="AA14" s="15">
        <v>3.27</v>
      </c>
      <c r="AB14" s="15">
        <v>16.684999999999999</v>
      </c>
      <c r="AC14" s="15">
        <v>1.1499999999999999</v>
      </c>
      <c r="AD14" s="37">
        <f t="shared" si="6"/>
        <v>0</v>
      </c>
      <c r="AE14" s="34">
        <f t="shared" si="7"/>
        <v>0</v>
      </c>
      <c r="AF14" s="17"/>
      <c r="AG14" s="18"/>
      <c r="AH14" s="17"/>
      <c r="AI14" s="18"/>
      <c r="AJ14" s="17"/>
      <c r="AK14" s="18"/>
      <c r="AL14" s="7">
        <f t="shared" si="3"/>
        <v>2.8</v>
      </c>
      <c r="AM14" s="30">
        <v>0.1</v>
      </c>
      <c r="AN14" s="30">
        <v>0</v>
      </c>
      <c r="AO14" s="30">
        <v>0</v>
      </c>
      <c r="AP14" s="30">
        <v>0</v>
      </c>
      <c r="AQ14" s="30">
        <v>0.2</v>
      </c>
      <c r="AR14" s="30">
        <v>2.4999999999999996</v>
      </c>
      <c r="AS14" s="30">
        <v>0</v>
      </c>
      <c r="AT14" s="30">
        <v>0</v>
      </c>
      <c r="AU14" s="20">
        <f>Y14/C14</f>
        <v>0.78666618118263898</v>
      </c>
      <c r="AV14" s="20">
        <f t="shared" si="8"/>
        <v>0</v>
      </c>
      <c r="AW14" s="20">
        <f>AL14/P14</f>
        <v>0.4713804713804714</v>
      </c>
      <c r="AX14" s="19">
        <f>+Y14-'[1]10-8'!Y13</f>
        <v>1.2629999999999946</v>
      </c>
      <c r="AY14" s="19">
        <f>+AD14-'[1]10-8'!AD13</f>
        <v>0</v>
      </c>
      <c r="AZ14" s="19">
        <f>+AL14-'[1]10-8'!AL13</f>
        <v>0.10999999999999988</v>
      </c>
      <c r="BA14" s="38">
        <f>+AF14-'[1]13-7'!AF13</f>
        <v>0</v>
      </c>
    </row>
    <row r="15" spans="1:53" x14ac:dyDescent="0.45">
      <c r="A15" s="8">
        <v>3</v>
      </c>
      <c r="B15" s="9" t="s">
        <v>40</v>
      </c>
      <c r="C15" s="7">
        <f t="shared" si="4"/>
        <v>4.55</v>
      </c>
      <c r="D15" s="10"/>
      <c r="E15" s="10">
        <v>0.15</v>
      </c>
      <c r="F15" s="10">
        <v>2.56</v>
      </c>
      <c r="G15" s="10">
        <v>1.84</v>
      </c>
      <c r="H15" s="11">
        <f t="shared" si="9"/>
        <v>8.8390000000000004</v>
      </c>
      <c r="I15" s="12">
        <f t="shared" si="9"/>
        <v>41630</v>
      </c>
      <c r="J15" s="10"/>
      <c r="K15" s="10"/>
      <c r="L15" s="10">
        <v>7.0750000000000002</v>
      </c>
      <c r="M15" s="13">
        <v>34200</v>
      </c>
      <c r="N15" s="10">
        <v>1.764</v>
      </c>
      <c r="O15" s="13">
        <v>7430</v>
      </c>
      <c r="P15" s="11">
        <f t="shared" si="10"/>
        <v>1.5</v>
      </c>
      <c r="Q15" s="10">
        <v>0.22500000000000001</v>
      </c>
      <c r="R15" s="10"/>
      <c r="S15" s="10"/>
      <c r="T15" s="10"/>
      <c r="U15" s="10">
        <v>1.2749999999999999</v>
      </c>
      <c r="V15" s="10"/>
      <c r="W15" s="10"/>
      <c r="X15" s="10"/>
      <c r="Y15" s="14">
        <f t="shared" si="5"/>
        <v>4.4089999999999989</v>
      </c>
      <c r="Z15" s="15">
        <v>0</v>
      </c>
      <c r="AA15" s="15">
        <v>0.36</v>
      </c>
      <c r="AB15" s="15">
        <v>2.0389999999999997</v>
      </c>
      <c r="AC15" s="15">
        <v>2.0099999999999998</v>
      </c>
      <c r="AD15" s="16">
        <f t="shared" si="6"/>
        <v>1.9510000000000001</v>
      </c>
      <c r="AE15" s="11">
        <f t="shared" si="7"/>
        <v>15268</v>
      </c>
      <c r="AF15" s="17"/>
      <c r="AG15" s="18"/>
      <c r="AH15" s="17">
        <v>1.9510000000000001</v>
      </c>
      <c r="AI15" s="18">
        <v>7472</v>
      </c>
      <c r="AJ15" s="17"/>
      <c r="AK15" s="18">
        <v>7796</v>
      </c>
      <c r="AL15" s="7">
        <f t="shared" si="3"/>
        <v>1.377</v>
      </c>
      <c r="AM15" s="30">
        <v>0</v>
      </c>
      <c r="AN15" s="30">
        <v>0</v>
      </c>
      <c r="AO15" s="30">
        <v>0</v>
      </c>
      <c r="AP15" s="30">
        <v>0</v>
      </c>
      <c r="AQ15" s="30">
        <v>1.377</v>
      </c>
      <c r="AR15" s="30">
        <v>0</v>
      </c>
      <c r="AS15" s="30">
        <v>0</v>
      </c>
      <c r="AT15" s="30">
        <v>0</v>
      </c>
      <c r="AU15" s="20">
        <f t="shared" ref="AU15:AU24" si="11">Y15/C15</f>
        <v>0.96901098901098881</v>
      </c>
      <c r="AV15" s="20">
        <f t="shared" si="8"/>
        <v>0.22072632650752347</v>
      </c>
      <c r="AW15" s="20">
        <f t="shared" ref="AW15:AW24" si="12">AL15/P15</f>
        <v>0.91800000000000004</v>
      </c>
      <c r="AX15" s="19">
        <f>+Y15-'[1]10-8'!Y14</f>
        <v>4.9999999999990052E-3</v>
      </c>
      <c r="AY15" s="19">
        <f>+AD15-'[1]10-8'!AD14</f>
        <v>0</v>
      </c>
      <c r="AZ15" s="19">
        <f>+AL15-'[1]10-8'!AL14</f>
        <v>0.34999999999999987</v>
      </c>
    </row>
    <row r="16" spans="1:53" x14ac:dyDescent="0.45">
      <c r="A16" s="8">
        <v>4</v>
      </c>
      <c r="B16" s="9" t="s">
        <v>41</v>
      </c>
      <c r="C16" s="7">
        <f t="shared" si="4"/>
        <v>35.89</v>
      </c>
      <c r="D16" s="10"/>
      <c r="E16" s="10">
        <v>7.4180000000000001</v>
      </c>
      <c r="F16" s="10">
        <v>23.774999999999999</v>
      </c>
      <c r="G16" s="10">
        <v>4.6970000000000001</v>
      </c>
      <c r="H16" s="11">
        <f t="shared" si="9"/>
        <v>29.507000000000001</v>
      </c>
      <c r="I16" s="12">
        <f t="shared" si="9"/>
        <v>137844</v>
      </c>
      <c r="J16" s="10">
        <v>5.58</v>
      </c>
      <c r="K16" s="13">
        <v>29500</v>
      </c>
      <c r="L16" s="10">
        <v>11.407</v>
      </c>
      <c r="M16" s="13">
        <v>55679</v>
      </c>
      <c r="N16" s="10">
        <v>12.52</v>
      </c>
      <c r="O16" s="13">
        <v>52665</v>
      </c>
      <c r="P16" s="11">
        <f t="shared" si="10"/>
        <v>5.3550000000000004</v>
      </c>
      <c r="Q16" s="10">
        <v>1.1579999999999999</v>
      </c>
      <c r="R16" s="10">
        <v>0.5</v>
      </c>
      <c r="S16" s="10"/>
      <c r="T16" s="10"/>
      <c r="U16" s="10">
        <v>2.5470000000000002</v>
      </c>
      <c r="V16" s="10">
        <v>1.1499999999999999</v>
      </c>
      <c r="W16" s="10"/>
      <c r="X16" s="10"/>
      <c r="Y16" s="14">
        <f t="shared" si="5"/>
        <v>30.312000000000005</v>
      </c>
      <c r="Z16" s="15">
        <v>0</v>
      </c>
      <c r="AA16" s="15">
        <v>2.2480000000000002</v>
      </c>
      <c r="AB16" s="15">
        <v>16.211000000000002</v>
      </c>
      <c r="AC16" s="15">
        <v>11.853000000000002</v>
      </c>
      <c r="AD16" s="16">
        <f t="shared" si="6"/>
        <v>14.053000000000001</v>
      </c>
      <c r="AE16" s="12">
        <f t="shared" si="7"/>
        <v>13.833</v>
      </c>
      <c r="AF16" s="17">
        <v>0</v>
      </c>
      <c r="AG16" s="18">
        <v>7.4060000000000006</v>
      </c>
      <c r="AH16" s="17">
        <v>7.6260000000000003</v>
      </c>
      <c r="AI16" s="18">
        <v>6.4269999999999996</v>
      </c>
      <c r="AJ16" s="17">
        <v>6.4269999999999996</v>
      </c>
      <c r="AK16" s="18"/>
      <c r="AL16" s="7">
        <f t="shared" si="3"/>
        <v>0.56800000000000006</v>
      </c>
      <c r="AM16" s="30">
        <v>0</v>
      </c>
      <c r="AN16" s="30">
        <v>0</v>
      </c>
      <c r="AO16" s="30">
        <v>0</v>
      </c>
      <c r="AP16" s="30">
        <v>0</v>
      </c>
      <c r="AQ16" s="30">
        <v>0.33800000000000002</v>
      </c>
      <c r="AR16" s="30">
        <v>0.23</v>
      </c>
      <c r="AS16" s="30">
        <v>0</v>
      </c>
      <c r="AT16" s="30">
        <v>0</v>
      </c>
      <c r="AU16" s="20">
        <f>Y16/C16</f>
        <v>0.84458066313736424</v>
      </c>
      <c r="AV16" s="20">
        <f t="shared" si="8"/>
        <v>0.47625987053919411</v>
      </c>
      <c r="AW16" s="20">
        <f t="shared" si="12"/>
        <v>0.10606909430438842</v>
      </c>
      <c r="AX16" s="19">
        <f>+Y16-'[1]10-8'!Y15</f>
        <v>2.0030000000000001</v>
      </c>
      <c r="AY16" s="19">
        <f>+AD16-'[1]10-8'!AD15</f>
        <v>0</v>
      </c>
      <c r="AZ16" s="19">
        <f>+AL16-'[1]10-8'!AL15</f>
        <v>0</v>
      </c>
    </row>
    <row r="17" spans="1:53" x14ac:dyDescent="0.45">
      <c r="A17" s="8">
        <v>5</v>
      </c>
      <c r="B17" s="9" t="s">
        <v>42</v>
      </c>
      <c r="C17" s="7">
        <f t="shared" si="4"/>
        <v>27.053000000000001</v>
      </c>
      <c r="D17" s="10"/>
      <c r="E17" s="10">
        <v>14.888</v>
      </c>
      <c r="F17" s="10">
        <v>9.6210000000000004</v>
      </c>
      <c r="G17" s="10">
        <v>2.544</v>
      </c>
      <c r="H17" s="11">
        <f t="shared" si="9"/>
        <v>26.338999999999999</v>
      </c>
      <c r="I17" s="12">
        <f t="shared" si="9"/>
        <v>112979</v>
      </c>
      <c r="J17" s="10">
        <v>3.45</v>
      </c>
      <c r="K17" s="13">
        <v>17250</v>
      </c>
      <c r="L17" s="10">
        <v>16.047999999999998</v>
      </c>
      <c r="M17" s="13">
        <v>67657</v>
      </c>
      <c r="N17" s="10">
        <v>6.8410000000000002</v>
      </c>
      <c r="O17" s="13">
        <v>28072</v>
      </c>
      <c r="P17" s="11">
        <f t="shared" si="10"/>
        <v>6.9669999999999996</v>
      </c>
      <c r="Q17" s="10">
        <v>1.69</v>
      </c>
      <c r="R17" s="10"/>
      <c r="S17" s="10">
        <v>1.96</v>
      </c>
      <c r="T17" s="10"/>
      <c r="U17" s="10">
        <v>1.149</v>
      </c>
      <c r="V17" s="10">
        <v>0.3</v>
      </c>
      <c r="W17" s="10">
        <v>1.8680000000000001</v>
      </c>
      <c r="X17" s="10"/>
      <c r="Y17" s="14">
        <f t="shared" si="5"/>
        <v>17.594999999999999</v>
      </c>
      <c r="Z17" s="15">
        <v>0</v>
      </c>
      <c r="AA17" s="15">
        <v>7.7650000000000006</v>
      </c>
      <c r="AB17" s="15">
        <v>8.4499999999999993</v>
      </c>
      <c r="AC17" s="15">
        <v>1.3800000000000001</v>
      </c>
      <c r="AD17" s="16">
        <f t="shared" si="6"/>
        <v>10.06</v>
      </c>
      <c r="AE17" s="11">
        <f t="shared" si="7"/>
        <v>0</v>
      </c>
      <c r="AF17" s="17">
        <v>5.78</v>
      </c>
      <c r="AG17" s="18"/>
      <c r="AH17" s="17">
        <v>4.28</v>
      </c>
      <c r="AI17" s="18"/>
      <c r="AJ17" s="17"/>
      <c r="AK17" s="18"/>
      <c r="AL17" s="7">
        <f>+SUM(AM17:AT17)</f>
        <v>0.97500000000000009</v>
      </c>
      <c r="AM17" s="30">
        <v>0</v>
      </c>
      <c r="AN17" s="24">
        <v>0</v>
      </c>
      <c r="AO17" s="24">
        <v>0</v>
      </c>
      <c r="AP17" s="24">
        <v>0</v>
      </c>
      <c r="AQ17" s="24">
        <v>0.37</v>
      </c>
      <c r="AR17" s="24">
        <v>0.16500000000000001</v>
      </c>
      <c r="AS17" s="24">
        <v>0.44000000000000006</v>
      </c>
      <c r="AT17" s="30">
        <v>0</v>
      </c>
      <c r="AU17" s="20">
        <f t="shared" si="11"/>
        <v>0.65038997523380027</v>
      </c>
      <c r="AV17" s="20">
        <f t="shared" si="8"/>
        <v>0.38194312616272452</v>
      </c>
      <c r="AW17" s="20">
        <f t="shared" si="12"/>
        <v>0.13994545715516005</v>
      </c>
      <c r="AX17" s="19">
        <f>+Y17-'[1]10-8'!Y16</f>
        <v>0.42500000000000071</v>
      </c>
      <c r="AY17" s="19">
        <f>+AD17-'[1]10-8'!AD16</f>
        <v>0</v>
      </c>
      <c r="AZ17" s="19">
        <f>+AL17-'[1]10-8'!AL16</f>
        <v>0</v>
      </c>
    </row>
    <row r="18" spans="1:53" x14ac:dyDescent="0.45">
      <c r="A18" s="8">
        <v>6</v>
      </c>
      <c r="B18" s="21" t="s">
        <v>43</v>
      </c>
      <c r="C18" s="7">
        <f t="shared" si="4"/>
        <v>14.6</v>
      </c>
      <c r="D18" s="22"/>
      <c r="E18" s="22">
        <v>1</v>
      </c>
      <c r="F18" s="22">
        <v>12.4</v>
      </c>
      <c r="G18" s="22">
        <v>1.2</v>
      </c>
      <c r="H18" s="11">
        <f t="shared" si="9"/>
        <v>20</v>
      </c>
      <c r="I18" s="12">
        <f t="shared" si="9"/>
        <v>80000</v>
      </c>
      <c r="J18" s="10">
        <v>5.5</v>
      </c>
      <c r="K18" s="13">
        <v>30250</v>
      </c>
      <c r="L18" s="10">
        <v>12.5</v>
      </c>
      <c r="M18" s="13">
        <v>43750</v>
      </c>
      <c r="N18" s="10">
        <v>2</v>
      </c>
      <c r="O18" s="13">
        <v>6000</v>
      </c>
      <c r="P18" s="11">
        <f t="shared" si="10"/>
        <v>2.5</v>
      </c>
      <c r="Q18" s="22"/>
      <c r="R18" s="22"/>
      <c r="S18" s="22">
        <v>0.5</v>
      </c>
      <c r="T18" s="22"/>
      <c r="U18" s="22"/>
      <c r="V18" s="22"/>
      <c r="W18" s="22">
        <v>2</v>
      </c>
      <c r="X18" s="22"/>
      <c r="Y18" s="14">
        <f t="shared" si="5"/>
        <v>10.63</v>
      </c>
      <c r="Z18" s="15"/>
      <c r="AA18" s="15">
        <v>0.22</v>
      </c>
      <c r="AB18" s="15">
        <v>10.25</v>
      </c>
      <c r="AC18" s="15">
        <v>0.16</v>
      </c>
      <c r="AD18" s="16">
        <v>0</v>
      </c>
      <c r="AE18" s="11">
        <f t="shared" si="7"/>
        <v>0</v>
      </c>
      <c r="AF18" s="17"/>
      <c r="AG18" s="18"/>
      <c r="AH18" s="17"/>
      <c r="AI18" s="18"/>
      <c r="AJ18" s="17"/>
      <c r="AK18" s="18"/>
      <c r="AL18" s="14">
        <f>SUM(AM18:AT18)</f>
        <v>0.4</v>
      </c>
      <c r="AM18" s="30"/>
      <c r="AN18" s="30"/>
      <c r="AO18" s="30"/>
      <c r="AP18" s="30"/>
      <c r="AQ18" s="30">
        <v>0.4</v>
      </c>
      <c r="AR18" s="30"/>
      <c r="AS18" s="30"/>
      <c r="AT18" s="30"/>
      <c r="AU18" s="20">
        <f t="shared" si="11"/>
        <v>0.72808219178082201</v>
      </c>
      <c r="AV18" s="20">
        <f t="shared" si="8"/>
        <v>0</v>
      </c>
      <c r="AW18" s="20">
        <f t="shared" si="12"/>
        <v>0.16</v>
      </c>
      <c r="AX18" s="19">
        <f>+Y18-'[1]10-8'!Y17</f>
        <v>0</v>
      </c>
      <c r="AY18" s="19">
        <f>+AD18-'[1]10-8'!AD17</f>
        <v>0</v>
      </c>
      <c r="AZ18" s="19">
        <f>+AL18-'[1]10-8'!AL17</f>
        <v>0</v>
      </c>
    </row>
    <row r="19" spans="1:53" s="39" customFormat="1" x14ac:dyDescent="0.45">
      <c r="A19" s="31">
        <v>7</v>
      </c>
      <c r="B19" s="40" t="s">
        <v>44</v>
      </c>
      <c r="C19" s="7">
        <f t="shared" si="4"/>
        <v>8.7240000000000002</v>
      </c>
      <c r="D19" s="41"/>
      <c r="E19" s="41">
        <v>1.496</v>
      </c>
      <c r="F19" s="41">
        <v>2.2370000000000001</v>
      </c>
      <c r="G19" s="41">
        <v>4.9909999999999997</v>
      </c>
      <c r="H19" s="34">
        <f t="shared" si="9"/>
        <v>9.8379999999999992</v>
      </c>
      <c r="I19" s="35">
        <f t="shared" si="9"/>
        <v>47849</v>
      </c>
      <c r="J19" s="33">
        <v>3.4249999999999998</v>
      </c>
      <c r="K19" s="36">
        <v>17350</v>
      </c>
      <c r="L19" s="33">
        <v>5.3319999999999999</v>
      </c>
      <c r="M19" s="36">
        <v>26340</v>
      </c>
      <c r="N19" s="33">
        <v>1.081</v>
      </c>
      <c r="O19" s="36">
        <v>4159</v>
      </c>
      <c r="P19" s="34">
        <f t="shared" si="10"/>
        <v>3.5710000000000006</v>
      </c>
      <c r="Q19" s="41">
        <v>1.7</v>
      </c>
      <c r="R19" s="41"/>
      <c r="S19" s="41">
        <v>0.35099999999999998</v>
      </c>
      <c r="T19" s="41">
        <v>0.77</v>
      </c>
      <c r="U19" s="41"/>
      <c r="V19" s="41">
        <v>0.55000000000000004</v>
      </c>
      <c r="W19" s="41"/>
      <c r="X19" s="41">
        <v>0.2</v>
      </c>
      <c r="Y19" s="14">
        <f t="shared" si="5"/>
        <v>1.5199999999999998</v>
      </c>
      <c r="Z19" s="15">
        <v>0</v>
      </c>
      <c r="AA19" s="15">
        <v>0.25</v>
      </c>
      <c r="AB19" s="15">
        <v>0.95499999999999985</v>
      </c>
      <c r="AC19" s="15">
        <v>0.315</v>
      </c>
      <c r="AD19" s="37">
        <f t="shared" si="6"/>
        <v>0</v>
      </c>
      <c r="AE19" s="34">
        <f t="shared" si="7"/>
        <v>0</v>
      </c>
      <c r="AF19" s="17"/>
      <c r="AG19" s="18"/>
      <c r="AH19" s="17"/>
      <c r="AI19" s="18"/>
      <c r="AJ19" s="17"/>
      <c r="AK19" s="18"/>
      <c r="AL19" s="7">
        <f t="shared" si="3"/>
        <v>0</v>
      </c>
      <c r="AM19" s="30"/>
      <c r="AN19" s="30"/>
      <c r="AO19" s="30"/>
      <c r="AP19" s="30"/>
      <c r="AQ19" s="30"/>
      <c r="AR19" s="30"/>
      <c r="AS19" s="30"/>
      <c r="AT19" s="30"/>
      <c r="AU19" s="20">
        <f t="shared" si="11"/>
        <v>0.17423200366804215</v>
      </c>
      <c r="AV19" s="20">
        <f t="shared" si="8"/>
        <v>0</v>
      </c>
      <c r="AW19" s="20">
        <f t="shared" si="12"/>
        <v>0</v>
      </c>
      <c r="AX19" s="19">
        <f>+Y19-'[1]10-8'!Y18</f>
        <v>0</v>
      </c>
      <c r="AY19" s="19">
        <f>+AD19-'[1]10-8'!AD18</f>
        <v>0</v>
      </c>
      <c r="AZ19" s="19">
        <f>+AL19-'[1]10-8'!AL18</f>
        <v>0</v>
      </c>
    </row>
    <row r="20" spans="1:53" x14ac:dyDescent="0.45">
      <c r="A20" s="8">
        <v>8</v>
      </c>
      <c r="B20" s="21" t="s">
        <v>45</v>
      </c>
      <c r="C20" s="7">
        <f>SUM(D20:G20)</f>
        <v>26.534000000000002</v>
      </c>
      <c r="D20" s="22"/>
      <c r="E20" s="22">
        <v>3.7</v>
      </c>
      <c r="F20" s="22">
        <v>21.484000000000002</v>
      </c>
      <c r="G20" s="22">
        <v>1.35</v>
      </c>
      <c r="H20" s="11"/>
      <c r="I20" s="12"/>
      <c r="J20" s="10"/>
      <c r="K20" s="10"/>
      <c r="L20" s="10"/>
      <c r="M20" s="13"/>
      <c r="N20" s="10"/>
      <c r="O20" s="13"/>
      <c r="P20" s="11">
        <f t="shared" si="10"/>
        <v>4.09</v>
      </c>
      <c r="Q20" s="22"/>
      <c r="R20" s="22">
        <v>0.19</v>
      </c>
      <c r="S20" s="22"/>
      <c r="T20" s="22"/>
      <c r="U20" s="22"/>
      <c r="V20" s="22">
        <v>2.2509999999999999</v>
      </c>
      <c r="W20" s="22">
        <v>1.649</v>
      </c>
      <c r="X20" s="22"/>
      <c r="Y20" s="14">
        <f>SUM(Z20:AC20)</f>
        <v>21.4</v>
      </c>
      <c r="Z20" s="23">
        <v>0</v>
      </c>
      <c r="AA20" s="23">
        <v>1.2</v>
      </c>
      <c r="AB20" s="23">
        <v>19.5</v>
      </c>
      <c r="AC20" s="23">
        <v>0.7</v>
      </c>
      <c r="AD20" s="16">
        <f t="shared" si="6"/>
        <v>0</v>
      </c>
      <c r="AE20" s="11">
        <f t="shared" si="7"/>
        <v>0</v>
      </c>
      <c r="AF20" s="17"/>
      <c r="AG20" s="18"/>
      <c r="AH20" s="17"/>
      <c r="AI20" s="18"/>
      <c r="AJ20" s="17"/>
      <c r="AK20" s="18"/>
      <c r="AL20" s="7">
        <f t="shared" si="3"/>
        <v>2.29</v>
      </c>
      <c r="AM20" s="30"/>
      <c r="AN20" s="30"/>
      <c r="AO20" s="30"/>
      <c r="AP20" s="30"/>
      <c r="AQ20" s="30">
        <v>0.5</v>
      </c>
      <c r="AR20" s="30">
        <v>1.7899999999999998</v>
      </c>
      <c r="AS20" s="30">
        <v>0</v>
      </c>
      <c r="AT20" s="30">
        <v>0</v>
      </c>
      <c r="AU20" s="20">
        <f t="shared" si="11"/>
        <v>0.80651239918594997</v>
      </c>
      <c r="AV20" s="20"/>
      <c r="AW20" s="20">
        <f t="shared" si="12"/>
        <v>0.55990220048899764</v>
      </c>
      <c r="AX20" s="19">
        <f>+Y20-'[1]10-8'!Y19</f>
        <v>1.1000000000000014</v>
      </c>
      <c r="AY20" s="19">
        <f>+AD20-'[1]10-8'!AD19</f>
        <v>0</v>
      </c>
      <c r="AZ20" s="19">
        <f>+AL20-'[1]10-8'!AL19</f>
        <v>0</v>
      </c>
    </row>
    <row r="21" spans="1:53" x14ac:dyDescent="0.45">
      <c r="A21" s="8">
        <v>9</v>
      </c>
      <c r="B21" s="21" t="s">
        <v>46</v>
      </c>
      <c r="C21" s="7">
        <f t="shared" si="4"/>
        <v>0.57100000000000006</v>
      </c>
      <c r="D21" s="22"/>
      <c r="E21" s="22">
        <v>0.46</v>
      </c>
      <c r="F21" s="22">
        <v>0.111</v>
      </c>
      <c r="G21" s="22"/>
      <c r="H21" s="11">
        <f t="shared" si="9"/>
        <v>6.2950000000000008</v>
      </c>
      <c r="I21" s="12">
        <f t="shared" si="9"/>
        <v>26754</v>
      </c>
      <c r="J21" s="10"/>
      <c r="K21" s="10"/>
      <c r="L21" s="10">
        <v>5.8470000000000004</v>
      </c>
      <c r="M21" s="13">
        <v>24850</v>
      </c>
      <c r="N21" s="10">
        <v>0.44800000000000001</v>
      </c>
      <c r="O21" s="13">
        <v>1904</v>
      </c>
      <c r="P21" s="11">
        <f t="shared" si="10"/>
        <v>0.88800000000000001</v>
      </c>
      <c r="Q21" s="22"/>
      <c r="R21" s="22"/>
      <c r="S21" s="22"/>
      <c r="T21" s="22"/>
      <c r="U21" s="22"/>
      <c r="V21" s="22"/>
      <c r="W21" s="22">
        <v>0.88800000000000001</v>
      </c>
      <c r="X21" s="22"/>
      <c r="Y21" s="14">
        <f t="shared" ref="Y21:Y23" si="13">SUM(Z21:AC21)</f>
        <v>0.11</v>
      </c>
      <c r="Z21" s="23"/>
      <c r="AA21" s="23">
        <v>0.11</v>
      </c>
      <c r="AB21" s="23"/>
      <c r="AC21" s="23"/>
      <c r="AD21" s="16">
        <v>6.2949999999999999</v>
      </c>
      <c r="AE21" s="11">
        <f t="shared" si="7"/>
        <v>0</v>
      </c>
      <c r="AF21" s="17"/>
      <c r="AG21" s="18"/>
      <c r="AH21" s="17">
        <v>5.85</v>
      </c>
      <c r="AI21" s="18"/>
      <c r="AJ21" s="17">
        <v>0.45</v>
      </c>
      <c r="AK21" s="18"/>
      <c r="AL21" s="7">
        <f t="shared" si="3"/>
        <v>9.2999999999999999E-2</v>
      </c>
      <c r="AM21" s="30"/>
      <c r="AN21" s="30"/>
      <c r="AO21" s="30"/>
      <c r="AP21" s="30"/>
      <c r="AQ21" s="30"/>
      <c r="AR21" s="30"/>
      <c r="AS21" s="30">
        <v>9.2999999999999999E-2</v>
      </c>
      <c r="AT21" s="30"/>
      <c r="AU21" s="20">
        <f t="shared" si="11"/>
        <v>0.19264448336252188</v>
      </c>
      <c r="AV21" s="20">
        <f t="shared" si="8"/>
        <v>0.99999999999999989</v>
      </c>
      <c r="AW21" s="20">
        <f t="shared" si="12"/>
        <v>0.10472972972972973</v>
      </c>
      <c r="AX21" s="19">
        <f>+Y21-'[1]10-8'!Y20</f>
        <v>0.11</v>
      </c>
      <c r="AY21" s="19">
        <f>+AD21-'[1]10-8'!AD20</f>
        <v>0</v>
      </c>
      <c r="AZ21" s="19">
        <f>+AL21-'[1]10-8'!AL20</f>
        <v>0</v>
      </c>
    </row>
    <row r="22" spans="1:53" x14ac:dyDescent="0.45">
      <c r="A22" s="8">
        <v>10</v>
      </c>
      <c r="B22" s="21" t="s">
        <v>47</v>
      </c>
      <c r="C22" s="7">
        <f>SUM(D22:G22)</f>
        <v>5.09</v>
      </c>
      <c r="D22" s="22"/>
      <c r="E22" s="22">
        <v>0.27500000000000002</v>
      </c>
      <c r="F22" s="22">
        <v>4.0149999999999997</v>
      </c>
      <c r="G22" s="22">
        <v>0.8</v>
      </c>
      <c r="H22" s="11">
        <f t="shared" si="9"/>
        <v>3.9299999999999997</v>
      </c>
      <c r="I22" s="12">
        <f t="shared" si="9"/>
        <v>13255</v>
      </c>
      <c r="J22" s="10">
        <v>2.4</v>
      </c>
      <c r="K22" s="13">
        <v>8400</v>
      </c>
      <c r="L22" s="10">
        <v>0.53</v>
      </c>
      <c r="M22" s="13">
        <v>1855</v>
      </c>
      <c r="N22" s="10">
        <v>1</v>
      </c>
      <c r="O22" s="13">
        <v>3000</v>
      </c>
      <c r="P22" s="11">
        <f t="shared" si="10"/>
        <v>1.4100000000000001</v>
      </c>
      <c r="Q22" s="22"/>
      <c r="R22" s="22">
        <v>0.4</v>
      </c>
      <c r="S22" s="22"/>
      <c r="T22" s="22"/>
      <c r="U22" s="22">
        <v>0.5</v>
      </c>
      <c r="V22" s="22">
        <v>0.51</v>
      </c>
      <c r="W22" s="22"/>
      <c r="X22" s="22"/>
      <c r="Y22" s="14">
        <f t="shared" si="13"/>
        <v>3.2380000000000004</v>
      </c>
      <c r="Z22" s="23">
        <v>0.40100000000000002</v>
      </c>
      <c r="AA22" s="23">
        <v>0.26700000000000002</v>
      </c>
      <c r="AB22" s="23">
        <v>2.5700000000000003</v>
      </c>
      <c r="AC22" s="23">
        <v>0</v>
      </c>
      <c r="AD22" s="16">
        <f t="shared" si="6"/>
        <v>0</v>
      </c>
      <c r="AE22" s="11">
        <f t="shared" si="7"/>
        <v>0</v>
      </c>
      <c r="AF22" s="17"/>
      <c r="AG22" s="18"/>
      <c r="AH22" s="17"/>
      <c r="AI22" s="18"/>
      <c r="AJ22" s="17"/>
      <c r="AK22" s="18"/>
      <c r="AL22" s="7">
        <f t="shared" si="3"/>
        <v>0</v>
      </c>
      <c r="AM22" s="30"/>
      <c r="AN22" s="30"/>
      <c r="AO22" s="30"/>
      <c r="AP22" s="30"/>
      <c r="AQ22" s="30"/>
      <c r="AR22" s="30"/>
      <c r="AS22" s="30"/>
      <c r="AT22" s="30"/>
      <c r="AU22" s="20">
        <f t="shared" si="11"/>
        <v>0.63614931237721029</v>
      </c>
      <c r="AV22" s="20">
        <f t="shared" si="8"/>
        <v>0</v>
      </c>
      <c r="AW22" s="20">
        <f t="shared" si="12"/>
        <v>0</v>
      </c>
      <c r="AX22" s="19">
        <f>+Y22-'[1]10-8'!Y21</f>
        <v>0.51700000000000079</v>
      </c>
      <c r="AY22" s="19">
        <f>+AD22-'[1]10-8'!AD21</f>
        <v>0</v>
      </c>
      <c r="AZ22" s="19">
        <f>+AL22-'[1]10-8'!AL21</f>
        <v>0</v>
      </c>
    </row>
    <row r="23" spans="1:53" x14ac:dyDescent="0.45">
      <c r="A23" s="8">
        <v>11</v>
      </c>
      <c r="B23" s="21" t="s">
        <v>48</v>
      </c>
      <c r="C23" s="7">
        <f>SUM(D23:G23)</f>
        <v>8.2040000000000006</v>
      </c>
      <c r="D23" s="22"/>
      <c r="E23" s="22">
        <v>1.3160000000000001</v>
      </c>
      <c r="F23" s="22">
        <v>5.9020000000000001</v>
      </c>
      <c r="G23" s="22">
        <v>0.98599999999999999</v>
      </c>
      <c r="H23" s="11">
        <f t="shared" si="9"/>
        <v>6.9399999999999995</v>
      </c>
      <c r="I23" s="12">
        <f t="shared" si="9"/>
        <v>30217</v>
      </c>
      <c r="J23" s="10"/>
      <c r="K23" s="10"/>
      <c r="L23" s="10">
        <v>4.7869999999999999</v>
      </c>
      <c r="M23" s="13">
        <v>20871</v>
      </c>
      <c r="N23" s="10">
        <v>2.153</v>
      </c>
      <c r="O23" s="13">
        <v>9346</v>
      </c>
      <c r="P23" s="11">
        <f t="shared" si="10"/>
        <v>1.92</v>
      </c>
      <c r="Q23" s="22"/>
      <c r="R23" s="22"/>
      <c r="S23" s="22"/>
      <c r="T23" s="22"/>
      <c r="U23" s="22">
        <v>1.92</v>
      </c>
      <c r="V23" s="22"/>
      <c r="W23" s="22"/>
      <c r="X23" s="22"/>
      <c r="Y23" s="14">
        <f t="shared" si="13"/>
        <v>4.09</v>
      </c>
      <c r="Z23" s="23">
        <v>0</v>
      </c>
      <c r="AA23" s="23">
        <v>0</v>
      </c>
      <c r="AB23" s="23">
        <v>4.09</v>
      </c>
      <c r="AC23" s="23">
        <v>0</v>
      </c>
      <c r="AD23" s="16">
        <f t="shared" si="6"/>
        <v>2.2309999999999999</v>
      </c>
      <c r="AE23" s="11">
        <f>+'[2]Loc Ha'!$AN$23</f>
        <v>5920</v>
      </c>
      <c r="AF23" s="17">
        <v>0.22</v>
      </c>
      <c r="AG23" s="18"/>
      <c r="AH23" s="17">
        <v>0.5</v>
      </c>
      <c r="AI23" s="18"/>
      <c r="AJ23" s="17">
        <v>1.5109999999999999</v>
      </c>
      <c r="AK23" s="18"/>
      <c r="AL23" s="7">
        <f t="shared" si="3"/>
        <v>0</v>
      </c>
      <c r="AM23" s="30"/>
      <c r="AN23" s="30"/>
      <c r="AO23" s="30"/>
      <c r="AP23" s="30"/>
      <c r="AQ23" s="30"/>
      <c r="AR23" s="30"/>
      <c r="AS23" s="30"/>
      <c r="AT23" s="30"/>
      <c r="AU23" s="20">
        <f t="shared" si="11"/>
        <v>0.49853729887859577</v>
      </c>
      <c r="AV23" s="20">
        <f t="shared" si="8"/>
        <v>0.32146974063400574</v>
      </c>
      <c r="AW23" s="20">
        <f t="shared" si="12"/>
        <v>0</v>
      </c>
      <c r="AX23" s="19">
        <f>+Y23-'[1]10-8'!Y22</f>
        <v>1.0999999999999996</v>
      </c>
      <c r="AY23" s="19">
        <f>+AD23-'[1]10-8'!AD22</f>
        <v>0.93100000000000005</v>
      </c>
      <c r="AZ23" s="19">
        <f>+AL23-'[1]10-8'!AL22</f>
        <v>0</v>
      </c>
    </row>
    <row r="24" spans="1:53" ht="16.899999999999999" x14ac:dyDescent="0.45">
      <c r="A24" s="42"/>
      <c r="B24" s="42" t="s">
        <v>49</v>
      </c>
      <c r="C24" s="43">
        <f t="shared" ref="C24:G24" si="14">SUM(C10:C23)</f>
        <v>275.25010000000003</v>
      </c>
      <c r="D24" s="43">
        <f t="shared" si="14"/>
        <v>4.4800000000000004</v>
      </c>
      <c r="E24" s="43">
        <f t="shared" si="14"/>
        <v>62.296000000000006</v>
      </c>
      <c r="F24" s="43">
        <f t="shared" si="14"/>
        <v>150.84999999999997</v>
      </c>
      <c r="G24" s="43">
        <f t="shared" si="14"/>
        <v>57.624099999999999</v>
      </c>
      <c r="H24" s="43">
        <f>SUM(H10:H23)</f>
        <v>147.77699999999999</v>
      </c>
      <c r="I24" s="44">
        <f>SUM(I10:I23)</f>
        <v>636346</v>
      </c>
      <c r="J24" s="45">
        <f>SUM(J10:J23)</f>
        <v>34.085000000000001</v>
      </c>
      <c r="K24" s="46">
        <f t="shared" ref="K24:O24" si="15">SUM(K10:K23)</f>
        <v>169300</v>
      </c>
      <c r="L24" s="45">
        <f t="shared" si="15"/>
        <v>82.764999999999986</v>
      </c>
      <c r="M24" s="46">
        <f t="shared" si="15"/>
        <v>344100</v>
      </c>
      <c r="N24" s="45">
        <f t="shared" si="15"/>
        <v>30.927</v>
      </c>
      <c r="O24" s="46">
        <f t="shared" si="15"/>
        <v>122946</v>
      </c>
      <c r="P24" s="43">
        <f>SUM(P10:P23)</f>
        <v>68.962000000000003</v>
      </c>
      <c r="Q24" s="43">
        <f t="shared" ref="Q24:AC24" si="16">SUM(Q10:Q23)</f>
        <v>6.173</v>
      </c>
      <c r="R24" s="43">
        <f t="shared" si="16"/>
        <v>2.79</v>
      </c>
      <c r="S24" s="43">
        <f t="shared" si="16"/>
        <v>5.1269999999999998</v>
      </c>
      <c r="T24" s="43">
        <f t="shared" si="16"/>
        <v>1.7269999999999999</v>
      </c>
      <c r="U24" s="43">
        <f t="shared" si="16"/>
        <v>12.297000000000002</v>
      </c>
      <c r="V24" s="43">
        <f t="shared" si="16"/>
        <v>22.052000000000003</v>
      </c>
      <c r="W24" s="43">
        <f t="shared" si="16"/>
        <v>11.084999999999999</v>
      </c>
      <c r="X24" s="43">
        <f t="shared" si="16"/>
        <v>7.7109999999999994</v>
      </c>
      <c r="Y24" s="47">
        <f t="shared" si="16"/>
        <v>177.47000000000003</v>
      </c>
      <c r="Z24" s="47">
        <f t="shared" si="16"/>
        <v>1.0510000000000002</v>
      </c>
      <c r="AA24" s="47">
        <f t="shared" si="16"/>
        <v>21.266999999999996</v>
      </c>
      <c r="AB24" s="47">
        <f t="shared" si="16"/>
        <v>119.49199999999999</v>
      </c>
      <c r="AC24" s="47">
        <f t="shared" si="16"/>
        <v>35.659999999999997</v>
      </c>
      <c r="AD24" s="47">
        <f>SUM(AD10:AD23)</f>
        <v>39.052000000000007</v>
      </c>
      <c r="AE24" s="43">
        <f>SUM(AE10:AE23)</f>
        <v>21202.593000000001</v>
      </c>
      <c r="AF24" s="45">
        <f>SUM(AF10:AF23)</f>
        <v>8.49</v>
      </c>
      <c r="AG24" s="45"/>
      <c r="AH24" s="45">
        <f t="shared" ref="AH24:AJ24" si="17">SUM(AH10:AH23)</f>
        <v>20.966999999999999</v>
      </c>
      <c r="AI24" s="45"/>
      <c r="AJ24" s="45">
        <f t="shared" si="17"/>
        <v>9.5999999999999979</v>
      </c>
      <c r="AK24" s="45"/>
      <c r="AL24" s="43">
        <f>SUM(AL10:AL23)</f>
        <v>18.616</v>
      </c>
      <c r="AM24" s="43">
        <f t="shared" ref="AM24:AT24" si="18">SUM(AM10:AM23)</f>
        <v>0.1</v>
      </c>
      <c r="AN24" s="43">
        <f t="shared" si="18"/>
        <v>0.317</v>
      </c>
      <c r="AO24" s="43">
        <f t="shared" si="18"/>
        <v>0</v>
      </c>
      <c r="AP24" s="43">
        <f t="shared" si="18"/>
        <v>0.19500000000000001</v>
      </c>
      <c r="AQ24" s="43">
        <f t="shared" si="18"/>
        <v>4.125</v>
      </c>
      <c r="AR24" s="43">
        <f t="shared" si="18"/>
        <v>9.1650000000000009</v>
      </c>
      <c r="AS24" s="43">
        <f t="shared" si="18"/>
        <v>0.74299999999999999</v>
      </c>
      <c r="AT24" s="43">
        <f t="shared" si="18"/>
        <v>3.9710000000000001</v>
      </c>
      <c r="AU24" s="48">
        <f t="shared" si="11"/>
        <v>0.64475907547354205</v>
      </c>
      <c r="AV24" s="48">
        <f t="shared" si="8"/>
        <v>0.26426304499346998</v>
      </c>
      <c r="AW24" s="48">
        <f t="shared" si="12"/>
        <v>0.26994576723412894</v>
      </c>
      <c r="AX24" s="43">
        <f t="shared" ref="AX24:AZ24" si="19">SUM(AX10:AX23)</f>
        <v>9.9519999999999982</v>
      </c>
      <c r="AY24" s="43">
        <f t="shared" si="19"/>
        <v>0.93100000000000005</v>
      </c>
      <c r="AZ24" s="43">
        <f t="shared" si="19"/>
        <v>1.695000000000001</v>
      </c>
    </row>
    <row r="25" spans="1:53" x14ac:dyDescent="0.45">
      <c r="BA25" s="49">
        <f>163.84-Y24</f>
        <v>-13.630000000000024</v>
      </c>
    </row>
  </sheetData>
  <mergeCells count="49">
    <mergeCell ref="AI6:AI7"/>
    <mergeCell ref="AJ6:AJ7"/>
    <mergeCell ref="AK6:AK7"/>
    <mergeCell ref="AL6:AL7"/>
    <mergeCell ref="AM6:AP6"/>
    <mergeCell ref="Y5:AC5"/>
    <mergeCell ref="AD5:AK5"/>
    <mergeCell ref="AL5:AT5"/>
    <mergeCell ref="AU5:AU7"/>
    <mergeCell ref="AV5:AV7"/>
    <mergeCell ref="AG6:AG7"/>
    <mergeCell ref="Y6:Y7"/>
    <mergeCell ref="Z6:Z7"/>
    <mergeCell ref="AA6:AA7"/>
    <mergeCell ref="AB6:AB7"/>
    <mergeCell ref="AC6:AC7"/>
    <mergeCell ref="AD6:AD7"/>
    <mergeCell ref="AE6:AE7"/>
    <mergeCell ref="AF6:AF7"/>
    <mergeCell ref="AQ6:AT6"/>
    <mergeCell ref="AH6:AH7"/>
    <mergeCell ref="E6:E7"/>
    <mergeCell ref="F6:F7"/>
    <mergeCell ref="G6:G7"/>
    <mergeCell ref="H6:H7"/>
    <mergeCell ref="P5:X5"/>
    <mergeCell ref="I6:I7"/>
    <mergeCell ref="J6:K6"/>
    <mergeCell ref="L6:M6"/>
    <mergeCell ref="N6:O6"/>
    <mergeCell ref="P6:P7"/>
    <mergeCell ref="Q6:T6"/>
    <mergeCell ref="U6:X6"/>
    <mergeCell ref="A1:AZ1"/>
    <mergeCell ref="A2:AW2"/>
    <mergeCell ref="A4:A7"/>
    <mergeCell ref="B4:B7"/>
    <mergeCell ref="C4:X4"/>
    <mergeCell ref="Y4:AT4"/>
    <mergeCell ref="AU4:AW4"/>
    <mergeCell ref="AX4:AZ4"/>
    <mergeCell ref="C5:G5"/>
    <mergeCell ref="H5:O5"/>
    <mergeCell ref="AW5:AW7"/>
    <mergeCell ref="AX5:AX7"/>
    <mergeCell ref="AY5:AY7"/>
    <mergeCell ref="AZ5:AZ7"/>
    <mergeCell ref="C6:C7"/>
    <mergeCell ref="D6:D7"/>
  </mergeCells>
  <pageMargins left="0.7" right="0.48" top="0.57999999999999996"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17-8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BICH HUE</dc:creator>
  <cp:lastModifiedBy>BICH HUE</cp:lastModifiedBy>
  <cp:lastPrinted>2023-08-25T01:21:47Z</cp:lastPrinted>
  <dcterms:created xsi:type="dcterms:W3CDTF">2023-08-24T02:05:38Z</dcterms:created>
  <dcterms:modified xsi:type="dcterms:W3CDTF">2023-08-25T01:21:52Z</dcterms:modified>
</cp:coreProperties>
</file>