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9140" windowHeight="7090" activeTab="2"/>
  </bookViews>
  <sheets>
    <sheet name="gtnt" sheetId="2" r:id="rId1"/>
    <sheet name="kmnd" sheetId="1" r:id="rId2"/>
    <sheet name="GIẢI NGAN" sheetId="4" r:id="rId3"/>
  </sheets>
  <externalReferences>
    <externalReference r:id="rId4"/>
  </externalReferences>
  <definedNames>
    <definedName name="_xlnm._FilterDatabase" localSheetId="2" hidden="1">'GIẢI NGAN'!$A$8:$V$322</definedName>
    <definedName name="_xlnm.Print_Area" localSheetId="0">gtnt!$A$1:$BP$21</definedName>
    <definedName name="_xlnm.Print_Area" localSheetId="1">kmnd!$A$1:$I$30</definedName>
    <definedName name="_xlnm.Print_Titles" localSheetId="2">'GIẢI NGAN'!$6:$8</definedName>
  </definedNames>
  <calcPr calcId="144525"/>
</workbook>
</file>

<file path=xl/calcChain.xml><?xml version="1.0" encoding="utf-8"?>
<calcChain xmlns="http://schemas.openxmlformats.org/spreadsheetml/2006/main">
  <c r="T318" i="4" l="1"/>
  <c r="P318" i="4"/>
  <c r="L318" i="4"/>
  <c r="I318" i="4"/>
  <c r="F318" i="4"/>
  <c r="E318" i="4"/>
  <c r="Q318" i="4" s="1"/>
  <c r="D318" i="4"/>
  <c r="S318" i="4" s="1"/>
  <c r="T317" i="4"/>
  <c r="Q317" i="4"/>
  <c r="P317" i="4"/>
  <c r="O317" i="4"/>
  <c r="L317" i="4"/>
  <c r="R317" i="4" s="1"/>
  <c r="I317" i="4"/>
  <c r="F317" i="4"/>
  <c r="C317" i="4"/>
  <c r="P316" i="4"/>
  <c r="L316" i="4"/>
  <c r="I316" i="4"/>
  <c r="F316" i="4"/>
  <c r="E316" i="4"/>
  <c r="T316" i="4" s="1"/>
  <c r="D316" i="4"/>
  <c r="C316" i="4" s="1"/>
  <c r="L315" i="4"/>
  <c r="I315" i="4"/>
  <c r="F315" i="4"/>
  <c r="E315" i="4"/>
  <c r="T315" i="4" s="1"/>
  <c r="D315" i="4"/>
  <c r="P315" i="4" s="1"/>
  <c r="L314" i="4"/>
  <c r="I314" i="4"/>
  <c r="F314" i="4"/>
  <c r="E314" i="4"/>
  <c r="Q314" i="4" s="1"/>
  <c r="D314" i="4"/>
  <c r="C314" i="4" s="1"/>
  <c r="Q313" i="4"/>
  <c r="L313" i="4"/>
  <c r="R313" i="4" s="1"/>
  <c r="I313" i="4"/>
  <c r="F313" i="4"/>
  <c r="E313" i="4"/>
  <c r="T313" i="4" s="1"/>
  <c r="D313" i="4"/>
  <c r="P313" i="4" s="1"/>
  <c r="O313" i="4" s="1"/>
  <c r="C313" i="4"/>
  <c r="P312" i="4"/>
  <c r="L312" i="4"/>
  <c r="I312" i="4"/>
  <c r="F312" i="4"/>
  <c r="E312" i="4"/>
  <c r="T312" i="4" s="1"/>
  <c r="D312" i="4"/>
  <c r="C312" i="4" s="1"/>
  <c r="L311" i="4"/>
  <c r="I311" i="4"/>
  <c r="F311" i="4"/>
  <c r="E311" i="4"/>
  <c r="T311" i="4" s="1"/>
  <c r="D311" i="4"/>
  <c r="P311" i="4" s="1"/>
  <c r="P310" i="4"/>
  <c r="L310" i="4"/>
  <c r="I310" i="4"/>
  <c r="F310" i="4"/>
  <c r="E310" i="4"/>
  <c r="Q310" i="4" s="1"/>
  <c r="D310" i="4"/>
  <c r="C310" i="4" s="1"/>
  <c r="A310" i="4"/>
  <c r="S309" i="4"/>
  <c r="Q309" i="4"/>
  <c r="L309" i="4"/>
  <c r="R309" i="4" s="1"/>
  <c r="I309" i="4"/>
  <c r="F309" i="4"/>
  <c r="E309" i="4"/>
  <c r="T309" i="4" s="1"/>
  <c r="D309" i="4"/>
  <c r="P309" i="4" s="1"/>
  <c r="O309" i="4" s="1"/>
  <c r="C309" i="4"/>
  <c r="P308" i="4"/>
  <c r="L308" i="4"/>
  <c r="I308" i="4"/>
  <c r="F308" i="4"/>
  <c r="E308" i="4"/>
  <c r="T308" i="4" s="1"/>
  <c r="D308" i="4"/>
  <c r="C308" i="4" s="1"/>
  <c r="P307" i="4"/>
  <c r="L307" i="4"/>
  <c r="I307" i="4"/>
  <c r="F307" i="4"/>
  <c r="E307" i="4"/>
  <c r="T307" i="4" s="1"/>
  <c r="D307" i="4"/>
  <c r="C307" i="4" s="1"/>
  <c r="L306" i="4"/>
  <c r="I306" i="4"/>
  <c r="F306" i="4"/>
  <c r="E306" i="4"/>
  <c r="T306" i="4" s="1"/>
  <c r="D306" i="4"/>
  <c r="P306" i="4" s="1"/>
  <c r="L305" i="4"/>
  <c r="I305" i="4"/>
  <c r="F305" i="4"/>
  <c r="E305" i="4"/>
  <c r="T305" i="4" s="1"/>
  <c r="D305" i="4"/>
  <c r="P305" i="4" s="1"/>
  <c r="L304" i="4"/>
  <c r="I304" i="4"/>
  <c r="F304" i="4"/>
  <c r="E304" i="4"/>
  <c r="T304" i="4" s="1"/>
  <c r="D304" i="4"/>
  <c r="P304" i="4" s="1"/>
  <c r="L303" i="4"/>
  <c r="I303" i="4"/>
  <c r="F303" i="4"/>
  <c r="E303" i="4"/>
  <c r="T303" i="4" s="1"/>
  <c r="D303" i="4"/>
  <c r="P303" i="4" s="1"/>
  <c r="L302" i="4"/>
  <c r="I302" i="4"/>
  <c r="F302" i="4"/>
  <c r="E302" i="4"/>
  <c r="T302" i="4" s="1"/>
  <c r="D302" i="4"/>
  <c r="P302" i="4" s="1"/>
  <c r="A302" i="4"/>
  <c r="A303" i="4" s="1"/>
  <c r="A304" i="4" s="1"/>
  <c r="A305" i="4" s="1"/>
  <c r="A306" i="4" s="1"/>
  <c r="A307" i="4" s="1"/>
  <c r="A308" i="4" s="1"/>
  <c r="L301" i="4"/>
  <c r="I301" i="4"/>
  <c r="F301" i="4"/>
  <c r="E301" i="4"/>
  <c r="Q301" i="4" s="1"/>
  <c r="D301" i="4"/>
  <c r="P301" i="4" s="1"/>
  <c r="O301" i="4" s="1"/>
  <c r="L300" i="4"/>
  <c r="I300" i="4"/>
  <c r="F300" i="4"/>
  <c r="E300" i="4"/>
  <c r="D300" i="4"/>
  <c r="P300" i="4" s="1"/>
  <c r="A300" i="4"/>
  <c r="S299" i="4"/>
  <c r="L299" i="4"/>
  <c r="R299" i="4" s="1"/>
  <c r="I299" i="4"/>
  <c r="I297" i="4" s="1"/>
  <c r="F299" i="4"/>
  <c r="E299" i="4"/>
  <c r="D299" i="4"/>
  <c r="P299" i="4" s="1"/>
  <c r="C299" i="4"/>
  <c r="L298" i="4"/>
  <c r="I298" i="4"/>
  <c r="F298" i="4"/>
  <c r="F297" i="4" s="1"/>
  <c r="E298" i="4"/>
  <c r="Q298" i="4" s="1"/>
  <c r="D298" i="4"/>
  <c r="N297" i="4"/>
  <c r="M297" i="4"/>
  <c r="L297" i="4"/>
  <c r="K297" i="4"/>
  <c r="J297" i="4"/>
  <c r="H297" i="4"/>
  <c r="G297" i="4"/>
  <c r="D297" i="4"/>
  <c r="T296" i="4"/>
  <c r="L296" i="4"/>
  <c r="I296" i="4"/>
  <c r="F296" i="4"/>
  <c r="E296" i="4"/>
  <c r="Q296" i="4" s="1"/>
  <c r="D296" i="4"/>
  <c r="S295" i="4"/>
  <c r="L295" i="4"/>
  <c r="I295" i="4"/>
  <c r="F295" i="4"/>
  <c r="E295" i="4"/>
  <c r="D295" i="4"/>
  <c r="P295" i="4" s="1"/>
  <c r="T294" i="4"/>
  <c r="L294" i="4"/>
  <c r="I294" i="4"/>
  <c r="F294" i="4"/>
  <c r="E294" i="4"/>
  <c r="Q294" i="4" s="1"/>
  <c r="D294" i="4"/>
  <c r="S293" i="4"/>
  <c r="L293" i="4"/>
  <c r="I293" i="4"/>
  <c r="F293" i="4"/>
  <c r="E293" i="4"/>
  <c r="D293" i="4"/>
  <c r="P293" i="4" s="1"/>
  <c r="T292" i="4"/>
  <c r="L292" i="4"/>
  <c r="I292" i="4"/>
  <c r="F292" i="4"/>
  <c r="E292" i="4"/>
  <c r="Q292" i="4" s="1"/>
  <c r="D292" i="4"/>
  <c r="S291" i="4"/>
  <c r="L291" i="4"/>
  <c r="I291" i="4"/>
  <c r="F291" i="4"/>
  <c r="E291" i="4"/>
  <c r="D291" i="4"/>
  <c r="P291" i="4" s="1"/>
  <c r="C291" i="4"/>
  <c r="T290" i="4"/>
  <c r="L290" i="4"/>
  <c r="I290" i="4"/>
  <c r="F290" i="4"/>
  <c r="E290" i="4"/>
  <c r="Q290" i="4" s="1"/>
  <c r="D290" i="4"/>
  <c r="S289" i="4"/>
  <c r="L289" i="4"/>
  <c r="I289" i="4"/>
  <c r="F289" i="4"/>
  <c r="E289" i="4"/>
  <c r="D289" i="4"/>
  <c r="P289" i="4" s="1"/>
  <c r="C289" i="4"/>
  <c r="T288" i="4"/>
  <c r="L288" i="4"/>
  <c r="I288" i="4"/>
  <c r="F288" i="4"/>
  <c r="E288" i="4"/>
  <c r="Q288" i="4" s="1"/>
  <c r="D288" i="4"/>
  <c r="S287" i="4"/>
  <c r="L287" i="4"/>
  <c r="I287" i="4"/>
  <c r="F287" i="4"/>
  <c r="E287" i="4"/>
  <c r="D287" i="4"/>
  <c r="P287" i="4" s="1"/>
  <c r="T286" i="4"/>
  <c r="L286" i="4"/>
  <c r="I286" i="4"/>
  <c r="F286" i="4"/>
  <c r="E286" i="4"/>
  <c r="Q286" i="4" s="1"/>
  <c r="D286" i="4"/>
  <c r="S285" i="4"/>
  <c r="L285" i="4"/>
  <c r="I285" i="4"/>
  <c r="F285" i="4"/>
  <c r="E285" i="4"/>
  <c r="D285" i="4"/>
  <c r="P285" i="4" s="1"/>
  <c r="T284" i="4"/>
  <c r="L284" i="4"/>
  <c r="I284" i="4"/>
  <c r="F284" i="4"/>
  <c r="E284" i="4"/>
  <c r="Q284" i="4" s="1"/>
  <c r="D284" i="4"/>
  <c r="A284" i="4"/>
  <c r="A285" i="4" s="1"/>
  <c r="A286" i="4" s="1"/>
  <c r="A287" i="4" s="1"/>
  <c r="A288" i="4" s="1"/>
  <c r="A289" i="4" s="1"/>
  <c r="A290" i="4" s="1"/>
  <c r="A291" i="4" s="1"/>
  <c r="A292" i="4" s="1"/>
  <c r="A293" i="4" s="1"/>
  <c r="A294" i="4" s="1"/>
  <c r="A295" i="4" s="1"/>
  <c r="A296" i="4" s="1"/>
  <c r="S283" i="4"/>
  <c r="L283" i="4"/>
  <c r="I283" i="4"/>
  <c r="F283" i="4"/>
  <c r="E283" i="4"/>
  <c r="D283" i="4"/>
  <c r="P283" i="4" s="1"/>
  <c r="N282" i="4"/>
  <c r="M282" i="4"/>
  <c r="K282" i="4"/>
  <c r="J282" i="4"/>
  <c r="I282" i="4"/>
  <c r="H282" i="4"/>
  <c r="G282" i="4"/>
  <c r="S281" i="4"/>
  <c r="Q281" i="4"/>
  <c r="L281" i="4"/>
  <c r="I281" i="4"/>
  <c r="F281" i="4"/>
  <c r="E281" i="4"/>
  <c r="T281" i="4" s="1"/>
  <c r="D281" i="4"/>
  <c r="P281" i="4" s="1"/>
  <c r="O281" i="4" s="1"/>
  <c r="T280" i="4"/>
  <c r="P280" i="4"/>
  <c r="L280" i="4"/>
  <c r="I280" i="4"/>
  <c r="F280" i="4"/>
  <c r="E280" i="4"/>
  <c r="Q280" i="4" s="1"/>
  <c r="D280" i="4"/>
  <c r="S279" i="4"/>
  <c r="Q279" i="4"/>
  <c r="L279" i="4"/>
  <c r="R279" i="4" s="1"/>
  <c r="I279" i="4"/>
  <c r="F279" i="4"/>
  <c r="E279" i="4"/>
  <c r="T279" i="4" s="1"/>
  <c r="D279" i="4"/>
  <c r="P279" i="4" s="1"/>
  <c r="C279" i="4"/>
  <c r="T278" i="4"/>
  <c r="P278" i="4"/>
  <c r="L278" i="4"/>
  <c r="I278" i="4"/>
  <c r="F278" i="4"/>
  <c r="E278" i="4"/>
  <c r="Q278" i="4" s="1"/>
  <c r="D278" i="4"/>
  <c r="S277" i="4"/>
  <c r="Q277" i="4"/>
  <c r="L277" i="4"/>
  <c r="I277" i="4"/>
  <c r="F277" i="4"/>
  <c r="E277" i="4"/>
  <c r="T277" i="4" s="1"/>
  <c r="D277" i="4"/>
  <c r="P277" i="4" s="1"/>
  <c r="T276" i="4"/>
  <c r="P276" i="4"/>
  <c r="L276" i="4"/>
  <c r="I276" i="4"/>
  <c r="F276" i="4"/>
  <c r="E276" i="4"/>
  <c r="Q276" i="4" s="1"/>
  <c r="D276" i="4"/>
  <c r="S275" i="4"/>
  <c r="P275" i="4"/>
  <c r="L275" i="4"/>
  <c r="I275" i="4"/>
  <c r="F275" i="4"/>
  <c r="E275" i="4"/>
  <c r="T275" i="4" s="1"/>
  <c r="D275" i="4"/>
  <c r="T274" i="4"/>
  <c r="Q274" i="4"/>
  <c r="L274" i="4"/>
  <c r="I274" i="4"/>
  <c r="F274" i="4"/>
  <c r="E274" i="4"/>
  <c r="D274" i="4"/>
  <c r="A274" i="4"/>
  <c r="A275" i="4" s="1"/>
  <c r="A276" i="4" s="1"/>
  <c r="A277" i="4" s="1"/>
  <c r="A278" i="4" s="1"/>
  <c r="A279" i="4" s="1"/>
  <c r="A280" i="4" s="1"/>
  <c r="A281" i="4" s="1"/>
  <c r="S273" i="4"/>
  <c r="L273" i="4"/>
  <c r="I273" i="4"/>
  <c r="F273" i="4"/>
  <c r="E273" i="4"/>
  <c r="T273" i="4" s="1"/>
  <c r="D273" i="4"/>
  <c r="P273" i="4" s="1"/>
  <c r="T272" i="4"/>
  <c r="L272" i="4"/>
  <c r="L269" i="4" s="1"/>
  <c r="I272" i="4"/>
  <c r="F272" i="4"/>
  <c r="F269" i="4" s="1"/>
  <c r="E272" i="4"/>
  <c r="Q272" i="4" s="1"/>
  <c r="D272" i="4"/>
  <c r="D269" i="4" s="1"/>
  <c r="A272" i="4"/>
  <c r="A273" i="4" s="1"/>
  <c r="S271" i="4"/>
  <c r="Q271" i="4"/>
  <c r="P271" i="4"/>
  <c r="L271" i="4"/>
  <c r="R271" i="4" s="1"/>
  <c r="I271" i="4"/>
  <c r="F271" i="4"/>
  <c r="E271" i="4"/>
  <c r="D271" i="4"/>
  <c r="C271" i="4"/>
  <c r="A271" i="4"/>
  <c r="T270" i="4"/>
  <c r="Q270" i="4"/>
  <c r="P270" i="4"/>
  <c r="O270" i="4" s="1"/>
  <c r="L270" i="4"/>
  <c r="I270" i="4"/>
  <c r="F270" i="4"/>
  <c r="E270" i="4"/>
  <c r="D270" i="4"/>
  <c r="N269" i="4"/>
  <c r="M269" i="4"/>
  <c r="K269" i="4"/>
  <c r="J269" i="4"/>
  <c r="H269" i="4"/>
  <c r="G269" i="4"/>
  <c r="T268" i="4"/>
  <c r="P268" i="4"/>
  <c r="L268" i="4"/>
  <c r="L266" i="4" s="1"/>
  <c r="I268" i="4"/>
  <c r="F268" i="4"/>
  <c r="F266" i="4" s="1"/>
  <c r="E268" i="4"/>
  <c r="Q268" i="4" s="1"/>
  <c r="D268" i="4"/>
  <c r="A268" i="4"/>
  <c r="S267" i="4"/>
  <c r="P267" i="4"/>
  <c r="L267" i="4"/>
  <c r="I267" i="4"/>
  <c r="F267" i="4"/>
  <c r="E267" i="4"/>
  <c r="T267" i="4" s="1"/>
  <c r="D267" i="4"/>
  <c r="N266" i="4"/>
  <c r="M266" i="4"/>
  <c r="K266" i="4"/>
  <c r="J266" i="4"/>
  <c r="I266" i="4"/>
  <c r="H266" i="4"/>
  <c r="G266" i="4"/>
  <c r="S265" i="4"/>
  <c r="Q265" i="4"/>
  <c r="L265" i="4"/>
  <c r="I265" i="4"/>
  <c r="F265" i="4"/>
  <c r="E265" i="4"/>
  <c r="T265" i="4" s="1"/>
  <c r="D265" i="4"/>
  <c r="P265" i="4" s="1"/>
  <c r="O265" i="4" s="1"/>
  <c r="T264" i="4"/>
  <c r="P264" i="4"/>
  <c r="L264" i="4"/>
  <c r="I264" i="4"/>
  <c r="F264" i="4"/>
  <c r="E264" i="4"/>
  <c r="Q264" i="4" s="1"/>
  <c r="D264" i="4"/>
  <c r="S263" i="4"/>
  <c r="P263" i="4"/>
  <c r="L263" i="4"/>
  <c r="I263" i="4"/>
  <c r="F263" i="4"/>
  <c r="E263" i="4"/>
  <c r="T263" i="4" s="1"/>
  <c r="D263" i="4"/>
  <c r="T262" i="4"/>
  <c r="Q262" i="4"/>
  <c r="P262" i="4"/>
  <c r="O262" i="4" s="1"/>
  <c r="L262" i="4"/>
  <c r="I262" i="4"/>
  <c r="F262" i="4"/>
  <c r="E262" i="4"/>
  <c r="D262" i="4"/>
  <c r="S261" i="4"/>
  <c r="Q261" i="4"/>
  <c r="L261" i="4"/>
  <c r="R261" i="4" s="1"/>
  <c r="I261" i="4"/>
  <c r="F261" i="4"/>
  <c r="E261" i="4"/>
  <c r="T261" i="4" s="1"/>
  <c r="D261" i="4"/>
  <c r="P261" i="4" s="1"/>
  <c r="O261" i="4" s="1"/>
  <c r="C261" i="4"/>
  <c r="T260" i="4"/>
  <c r="P260" i="4"/>
  <c r="L260" i="4"/>
  <c r="I260" i="4"/>
  <c r="F260" i="4"/>
  <c r="E260" i="4"/>
  <c r="Q260" i="4" s="1"/>
  <c r="D260" i="4"/>
  <c r="S259" i="4"/>
  <c r="Q259" i="4"/>
  <c r="L259" i="4"/>
  <c r="I259" i="4"/>
  <c r="F259" i="4"/>
  <c r="E259" i="4"/>
  <c r="T259" i="4" s="1"/>
  <c r="D259" i="4"/>
  <c r="P259" i="4" s="1"/>
  <c r="O259" i="4" s="1"/>
  <c r="T258" i="4"/>
  <c r="P258" i="4"/>
  <c r="L258" i="4"/>
  <c r="I258" i="4"/>
  <c r="F258" i="4"/>
  <c r="E258" i="4"/>
  <c r="Q258" i="4" s="1"/>
  <c r="D258" i="4"/>
  <c r="S257" i="4"/>
  <c r="Q257" i="4"/>
  <c r="L257" i="4"/>
  <c r="R257" i="4" s="1"/>
  <c r="I257" i="4"/>
  <c r="F257" i="4"/>
  <c r="E257" i="4"/>
  <c r="T257" i="4" s="1"/>
  <c r="D257" i="4"/>
  <c r="P257" i="4" s="1"/>
  <c r="O257" i="4" s="1"/>
  <c r="C257" i="4"/>
  <c r="T256" i="4"/>
  <c r="P256" i="4"/>
  <c r="L256" i="4"/>
  <c r="I256" i="4"/>
  <c r="F256" i="4"/>
  <c r="E256" i="4"/>
  <c r="Q256" i="4" s="1"/>
  <c r="D256" i="4"/>
  <c r="S255" i="4"/>
  <c r="Q255" i="4"/>
  <c r="L255" i="4"/>
  <c r="I255" i="4"/>
  <c r="F255" i="4"/>
  <c r="E255" i="4"/>
  <c r="T255" i="4" s="1"/>
  <c r="D255" i="4"/>
  <c r="P255" i="4" s="1"/>
  <c r="O255" i="4" s="1"/>
  <c r="T254" i="4"/>
  <c r="P254" i="4"/>
  <c r="L254" i="4"/>
  <c r="I254" i="4"/>
  <c r="F254" i="4"/>
  <c r="E254" i="4"/>
  <c r="Q254" i="4" s="1"/>
  <c r="D254" i="4"/>
  <c r="S253" i="4"/>
  <c r="Q253" i="4"/>
  <c r="L253" i="4"/>
  <c r="R253" i="4" s="1"/>
  <c r="I253" i="4"/>
  <c r="F253" i="4"/>
  <c r="E253" i="4"/>
  <c r="T253" i="4" s="1"/>
  <c r="D253" i="4"/>
  <c r="P253" i="4" s="1"/>
  <c r="O253" i="4" s="1"/>
  <c r="C253" i="4"/>
  <c r="T252" i="4"/>
  <c r="P252" i="4"/>
  <c r="L252" i="4"/>
  <c r="I252" i="4"/>
  <c r="F252" i="4"/>
  <c r="E252" i="4"/>
  <c r="Q252" i="4" s="1"/>
  <c r="D252" i="4"/>
  <c r="S251" i="4"/>
  <c r="Q251" i="4"/>
  <c r="L251" i="4"/>
  <c r="I251" i="4"/>
  <c r="F251" i="4"/>
  <c r="E251" i="4"/>
  <c r="T251" i="4" s="1"/>
  <c r="D251" i="4"/>
  <c r="P251" i="4" s="1"/>
  <c r="O251" i="4" s="1"/>
  <c r="T250" i="4"/>
  <c r="P250" i="4"/>
  <c r="L250" i="4"/>
  <c r="I250" i="4"/>
  <c r="F250" i="4"/>
  <c r="E250" i="4"/>
  <c r="Q250" i="4" s="1"/>
  <c r="D250" i="4"/>
  <c r="S249" i="4"/>
  <c r="Q249" i="4"/>
  <c r="L249" i="4"/>
  <c r="R249" i="4" s="1"/>
  <c r="I249" i="4"/>
  <c r="F249" i="4"/>
  <c r="E249" i="4"/>
  <c r="T249" i="4" s="1"/>
  <c r="D249" i="4"/>
  <c r="P249" i="4" s="1"/>
  <c r="O249" i="4" s="1"/>
  <c r="C249" i="4"/>
  <c r="S248" i="4"/>
  <c r="L248" i="4"/>
  <c r="I248" i="4"/>
  <c r="F248" i="4"/>
  <c r="E248" i="4"/>
  <c r="Q248" i="4" s="1"/>
  <c r="D248" i="4"/>
  <c r="P248" i="4" s="1"/>
  <c r="T247" i="4"/>
  <c r="P247" i="4"/>
  <c r="L247" i="4"/>
  <c r="I247" i="4"/>
  <c r="F247" i="4"/>
  <c r="E247" i="4"/>
  <c r="Q247" i="4" s="1"/>
  <c r="D247" i="4"/>
  <c r="C247" i="4" s="1"/>
  <c r="S246" i="4"/>
  <c r="Q246" i="4"/>
  <c r="O246" i="4" s="1"/>
  <c r="P246" i="4"/>
  <c r="L246" i="4"/>
  <c r="R246" i="4" s="1"/>
  <c r="I246" i="4"/>
  <c r="I243" i="4" s="1"/>
  <c r="F246" i="4"/>
  <c r="E246" i="4"/>
  <c r="T246" i="4" s="1"/>
  <c r="D246" i="4"/>
  <c r="C246" i="4"/>
  <c r="T245" i="4"/>
  <c r="Q245" i="4"/>
  <c r="L245" i="4"/>
  <c r="I245" i="4"/>
  <c r="F245" i="4"/>
  <c r="F243" i="4" s="1"/>
  <c r="E245" i="4"/>
  <c r="D245" i="4"/>
  <c r="P245" i="4" s="1"/>
  <c r="O245" i="4" s="1"/>
  <c r="A245" i="4"/>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S244" i="4"/>
  <c r="L244" i="4"/>
  <c r="L243" i="4" s="1"/>
  <c r="I244" i="4"/>
  <c r="F244" i="4"/>
  <c r="E244" i="4"/>
  <c r="Q244" i="4" s="1"/>
  <c r="D244" i="4"/>
  <c r="P244" i="4" s="1"/>
  <c r="N243" i="4"/>
  <c r="M243" i="4"/>
  <c r="K243" i="4"/>
  <c r="J243" i="4"/>
  <c r="H243" i="4"/>
  <c r="G243" i="4"/>
  <c r="S242" i="4"/>
  <c r="Q242" i="4"/>
  <c r="O242" i="4" s="1"/>
  <c r="P242" i="4"/>
  <c r="L242" i="4"/>
  <c r="R242" i="4" s="1"/>
  <c r="I242" i="4"/>
  <c r="F242" i="4"/>
  <c r="E242" i="4"/>
  <c r="T242" i="4" s="1"/>
  <c r="D242" i="4"/>
  <c r="C242" i="4"/>
  <c r="T241" i="4"/>
  <c r="Q241" i="4"/>
  <c r="L241" i="4"/>
  <c r="I241" i="4"/>
  <c r="F241" i="4"/>
  <c r="E241" i="4"/>
  <c r="D241" i="4"/>
  <c r="P241" i="4" s="1"/>
  <c r="O241" i="4" s="1"/>
  <c r="S240" i="4"/>
  <c r="L240" i="4"/>
  <c r="I240" i="4"/>
  <c r="F240" i="4"/>
  <c r="E240" i="4"/>
  <c r="Q240" i="4" s="1"/>
  <c r="D240" i="4"/>
  <c r="P240" i="4" s="1"/>
  <c r="T239" i="4"/>
  <c r="P239" i="4"/>
  <c r="L239" i="4"/>
  <c r="I239" i="4"/>
  <c r="F239" i="4"/>
  <c r="E239" i="4"/>
  <c r="Q239" i="4" s="1"/>
  <c r="D239" i="4"/>
  <c r="C239" i="4" s="1"/>
  <c r="S238" i="4"/>
  <c r="Q238" i="4"/>
  <c r="O238" i="4" s="1"/>
  <c r="P238" i="4"/>
  <c r="L238" i="4"/>
  <c r="R238" i="4" s="1"/>
  <c r="I238" i="4"/>
  <c r="F238" i="4"/>
  <c r="E238" i="4"/>
  <c r="T238" i="4" s="1"/>
  <c r="D238" i="4"/>
  <c r="C238" i="4"/>
  <c r="T237" i="4"/>
  <c r="Q237" i="4"/>
  <c r="L237" i="4"/>
  <c r="I237" i="4"/>
  <c r="F237" i="4"/>
  <c r="E237" i="4"/>
  <c r="D237" i="4"/>
  <c r="P237" i="4" s="1"/>
  <c r="O237" i="4" s="1"/>
  <c r="S236" i="4"/>
  <c r="L236" i="4"/>
  <c r="I236" i="4"/>
  <c r="F236" i="4"/>
  <c r="E236" i="4"/>
  <c r="Q236" i="4" s="1"/>
  <c r="D236" i="4"/>
  <c r="P236" i="4" s="1"/>
  <c r="O236" i="4" s="1"/>
  <c r="T235" i="4"/>
  <c r="P235" i="4"/>
  <c r="L235" i="4"/>
  <c r="I235" i="4"/>
  <c r="F235" i="4"/>
  <c r="E235" i="4"/>
  <c r="Q235" i="4" s="1"/>
  <c r="D235" i="4"/>
  <c r="C235" i="4" s="1"/>
  <c r="S234" i="4"/>
  <c r="Q234" i="4"/>
  <c r="O234" i="4" s="1"/>
  <c r="P234" i="4"/>
  <c r="L234" i="4"/>
  <c r="R234" i="4" s="1"/>
  <c r="I234" i="4"/>
  <c r="F234" i="4"/>
  <c r="E234" i="4"/>
  <c r="T234" i="4" s="1"/>
  <c r="D234" i="4"/>
  <c r="C234" i="4"/>
  <c r="T233" i="4"/>
  <c r="Q233" i="4"/>
  <c r="L233" i="4"/>
  <c r="I233" i="4"/>
  <c r="F233" i="4"/>
  <c r="E233" i="4"/>
  <c r="D233" i="4"/>
  <c r="P233" i="4" s="1"/>
  <c r="O233" i="4" s="1"/>
  <c r="S232" i="4"/>
  <c r="L232" i="4"/>
  <c r="I232" i="4"/>
  <c r="F232" i="4"/>
  <c r="E232" i="4"/>
  <c r="Q232" i="4" s="1"/>
  <c r="D232" i="4"/>
  <c r="P232" i="4" s="1"/>
  <c r="T231" i="4"/>
  <c r="P231" i="4"/>
  <c r="L231" i="4"/>
  <c r="I231" i="4"/>
  <c r="F231" i="4"/>
  <c r="E231" i="4"/>
  <c r="Q231" i="4" s="1"/>
  <c r="D231" i="4"/>
  <c r="C231" i="4" s="1"/>
  <c r="S230" i="4"/>
  <c r="Q230" i="4"/>
  <c r="L230" i="4"/>
  <c r="R230" i="4" s="1"/>
  <c r="I230" i="4"/>
  <c r="F230" i="4"/>
  <c r="E230" i="4"/>
  <c r="T230" i="4" s="1"/>
  <c r="D230" i="4"/>
  <c r="P230" i="4" s="1"/>
  <c r="O230" i="4" s="1"/>
  <c r="C230" i="4"/>
  <c r="T229" i="4"/>
  <c r="L229" i="4"/>
  <c r="I229" i="4"/>
  <c r="F229" i="4"/>
  <c r="E229" i="4"/>
  <c r="Q229" i="4" s="1"/>
  <c r="D229" i="4"/>
  <c r="P229" i="4" s="1"/>
  <c r="O229" i="4" s="1"/>
  <c r="S228" i="4"/>
  <c r="L228" i="4"/>
  <c r="I228" i="4"/>
  <c r="F228" i="4"/>
  <c r="E228" i="4"/>
  <c r="Q228" i="4" s="1"/>
  <c r="D228" i="4"/>
  <c r="P228" i="4" s="1"/>
  <c r="O228" i="4" s="1"/>
  <c r="T227" i="4"/>
  <c r="P227" i="4"/>
  <c r="L227" i="4"/>
  <c r="I227" i="4"/>
  <c r="F227" i="4"/>
  <c r="E227" i="4"/>
  <c r="Q227" i="4" s="1"/>
  <c r="D227" i="4"/>
  <c r="C227" i="4" s="1"/>
  <c r="S226" i="4"/>
  <c r="Q226" i="4"/>
  <c r="L226" i="4"/>
  <c r="R226" i="4" s="1"/>
  <c r="I226" i="4"/>
  <c r="F226" i="4"/>
  <c r="E226" i="4"/>
  <c r="T226" i="4" s="1"/>
  <c r="D226" i="4"/>
  <c r="P226" i="4" s="1"/>
  <c r="O226" i="4" s="1"/>
  <c r="C226" i="4"/>
  <c r="T225" i="4"/>
  <c r="L225" i="4"/>
  <c r="I225" i="4"/>
  <c r="F225" i="4"/>
  <c r="E225" i="4"/>
  <c r="Q225" i="4" s="1"/>
  <c r="D225" i="4"/>
  <c r="S224" i="4"/>
  <c r="L224" i="4"/>
  <c r="I224" i="4"/>
  <c r="F224" i="4"/>
  <c r="E224" i="4"/>
  <c r="D224" i="4"/>
  <c r="P224" i="4" s="1"/>
  <c r="T223" i="4"/>
  <c r="P223" i="4"/>
  <c r="L223" i="4"/>
  <c r="I223" i="4"/>
  <c r="F223" i="4"/>
  <c r="E223" i="4"/>
  <c r="Q223" i="4" s="1"/>
  <c r="D223" i="4"/>
  <c r="C223" i="4" s="1"/>
  <c r="S222" i="4"/>
  <c r="Q222" i="4"/>
  <c r="O222" i="4" s="1"/>
  <c r="P222" i="4"/>
  <c r="L222" i="4"/>
  <c r="I222" i="4"/>
  <c r="I211" i="4" s="1"/>
  <c r="F222" i="4"/>
  <c r="E222" i="4"/>
  <c r="T222" i="4" s="1"/>
  <c r="D222" i="4"/>
  <c r="C222" i="4"/>
  <c r="T221" i="4"/>
  <c r="L221" i="4"/>
  <c r="I221" i="4"/>
  <c r="F221" i="4"/>
  <c r="E221" i="4"/>
  <c r="Q221" i="4" s="1"/>
  <c r="D221" i="4"/>
  <c r="S220" i="4"/>
  <c r="L220" i="4"/>
  <c r="I220" i="4"/>
  <c r="F220" i="4"/>
  <c r="E220" i="4"/>
  <c r="D220" i="4"/>
  <c r="P220" i="4" s="1"/>
  <c r="T219" i="4"/>
  <c r="P219" i="4"/>
  <c r="L219" i="4"/>
  <c r="I219" i="4"/>
  <c r="F219" i="4"/>
  <c r="E219" i="4"/>
  <c r="Q219" i="4" s="1"/>
  <c r="D219" i="4"/>
  <c r="C219" i="4" s="1"/>
  <c r="S218" i="4"/>
  <c r="Q218" i="4"/>
  <c r="O218" i="4" s="1"/>
  <c r="P218" i="4"/>
  <c r="L218" i="4"/>
  <c r="R218" i="4" s="1"/>
  <c r="I218" i="4"/>
  <c r="F218" i="4"/>
  <c r="E218" i="4"/>
  <c r="T218" i="4" s="1"/>
  <c r="D218" i="4"/>
  <c r="C218" i="4"/>
  <c r="T217" i="4"/>
  <c r="Q217" i="4"/>
  <c r="L217" i="4"/>
  <c r="I217" i="4"/>
  <c r="F217" i="4"/>
  <c r="E217" i="4"/>
  <c r="D217" i="4"/>
  <c r="S216" i="4"/>
  <c r="L216" i="4"/>
  <c r="R216" i="4" s="1"/>
  <c r="I216" i="4"/>
  <c r="F216" i="4"/>
  <c r="E216" i="4"/>
  <c r="D216" i="4"/>
  <c r="P216" i="4" s="1"/>
  <c r="C216" i="4"/>
  <c r="T215" i="4"/>
  <c r="P215" i="4"/>
  <c r="L215" i="4"/>
  <c r="I215" i="4"/>
  <c r="F215" i="4"/>
  <c r="E215" i="4"/>
  <c r="Q215" i="4" s="1"/>
  <c r="D215" i="4"/>
  <c r="A215" i="4"/>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S214" i="4"/>
  <c r="Q214" i="4"/>
  <c r="L214" i="4"/>
  <c r="I214" i="4"/>
  <c r="F214" i="4"/>
  <c r="E214" i="4"/>
  <c r="T214" i="4" s="1"/>
  <c r="D214" i="4"/>
  <c r="P214" i="4" s="1"/>
  <c r="O214" i="4" s="1"/>
  <c r="T213" i="4"/>
  <c r="P213" i="4"/>
  <c r="L213" i="4"/>
  <c r="I213" i="4"/>
  <c r="F213" i="4"/>
  <c r="E213" i="4"/>
  <c r="Q213" i="4" s="1"/>
  <c r="D213" i="4"/>
  <c r="A213" i="4"/>
  <c r="A214" i="4" s="1"/>
  <c r="S212" i="4"/>
  <c r="Q212" i="4"/>
  <c r="L212" i="4"/>
  <c r="R212" i="4" s="1"/>
  <c r="I212" i="4"/>
  <c r="F212" i="4"/>
  <c r="E212" i="4"/>
  <c r="T212" i="4" s="1"/>
  <c r="D212" i="4"/>
  <c r="P212" i="4" s="1"/>
  <c r="O212" i="4" s="1"/>
  <c r="C212" i="4"/>
  <c r="N211" i="4"/>
  <c r="M211" i="4"/>
  <c r="K211" i="4"/>
  <c r="J211" i="4"/>
  <c r="H211" i="4"/>
  <c r="G211" i="4"/>
  <c r="E211" i="4"/>
  <c r="S210" i="4"/>
  <c r="L210" i="4"/>
  <c r="I210" i="4"/>
  <c r="F210" i="4"/>
  <c r="E210" i="4"/>
  <c r="T210" i="4" s="1"/>
  <c r="D210" i="4"/>
  <c r="P210" i="4" s="1"/>
  <c r="C210" i="4"/>
  <c r="T209" i="4"/>
  <c r="L209" i="4"/>
  <c r="I209" i="4"/>
  <c r="F209" i="4"/>
  <c r="E209" i="4"/>
  <c r="Q209" i="4" s="1"/>
  <c r="D209" i="4"/>
  <c r="S208" i="4"/>
  <c r="L208" i="4"/>
  <c r="I208" i="4"/>
  <c r="F208" i="4"/>
  <c r="E208" i="4"/>
  <c r="T208" i="4" s="1"/>
  <c r="D208" i="4"/>
  <c r="P208" i="4" s="1"/>
  <c r="T207" i="4"/>
  <c r="L207" i="4"/>
  <c r="I207" i="4"/>
  <c r="F207" i="4"/>
  <c r="E207" i="4"/>
  <c r="Q207" i="4" s="1"/>
  <c r="D207" i="4"/>
  <c r="P207" i="4" s="1"/>
  <c r="O207" i="4" s="1"/>
  <c r="S206" i="4"/>
  <c r="L206" i="4"/>
  <c r="I206" i="4"/>
  <c r="F206" i="4"/>
  <c r="E206" i="4"/>
  <c r="T206" i="4" s="1"/>
  <c r="D206" i="4"/>
  <c r="P206" i="4" s="1"/>
  <c r="C206" i="4"/>
  <c r="T205" i="4"/>
  <c r="L205" i="4"/>
  <c r="I205" i="4"/>
  <c r="F205" i="4"/>
  <c r="E205" i="4"/>
  <c r="Q205" i="4" s="1"/>
  <c r="D205" i="4"/>
  <c r="S204" i="4"/>
  <c r="L204" i="4"/>
  <c r="I204" i="4"/>
  <c r="F204" i="4"/>
  <c r="E204" i="4"/>
  <c r="T204" i="4" s="1"/>
  <c r="D204" i="4"/>
  <c r="P204" i="4" s="1"/>
  <c r="T203" i="4"/>
  <c r="L203" i="4"/>
  <c r="I203" i="4"/>
  <c r="F203" i="4"/>
  <c r="E203" i="4"/>
  <c r="Q203" i="4" s="1"/>
  <c r="D203" i="4"/>
  <c r="P203" i="4" s="1"/>
  <c r="O203" i="4" s="1"/>
  <c r="S202" i="4"/>
  <c r="L202" i="4"/>
  <c r="I202" i="4"/>
  <c r="F202" i="4"/>
  <c r="E202" i="4"/>
  <c r="T202" i="4" s="1"/>
  <c r="D202" i="4"/>
  <c r="P202" i="4" s="1"/>
  <c r="C202" i="4"/>
  <c r="T201" i="4"/>
  <c r="L201" i="4"/>
  <c r="I201" i="4"/>
  <c r="F201" i="4"/>
  <c r="E201" i="4"/>
  <c r="Q201" i="4" s="1"/>
  <c r="D201" i="4"/>
  <c r="S200" i="4"/>
  <c r="L200" i="4"/>
  <c r="I200" i="4"/>
  <c r="F200" i="4"/>
  <c r="E200" i="4"/>
  <c r="T200" i="4" s="1"/>
  <c r="D200" i="4"/>
  <c r="P200" i="4" s="1"/>
  <c r="T199" i="4"/>
  <c r="L199" i="4"/>
  <c r="I199" i="4"/>
  <c r="F199" i="4"/>
  <c r="E199" i="4"/>
  <c r="Q199" i="4" s="1"/>
  <c r="D199" i="4"/>
  <c r="P199" i="4" s="1"/>
  <c r="O199" i="4" s="1"/>
  <c r="S198" i="4"/>
  <c r="L198" i="4"/>
  <c r="I198" i="4"/>
  <c r="F198" i="4"/>
  <c r="E198" i="4"/>
  <c r="T198" i="4" s="1"/>
  <c r="D198" i="4"/>
  <c r="P198" i="4" s="1"/>
  <c r="C198" i="4"/>
  <c r="T197" i="4"/>
  <c r="L197" i="4"/>
  <c r="I197" i="4"/>
  <c r="F197" i="4"/>
  <c r="E197" i="4"/>
  <c r="Q197" i="4" s="1"/>
  <c r="D197" i="4"/>
  <c r="S196" i="4"/>
  <c r="L196" i="4"/>
  <c r="I196" i="4"/>
  <c r="F196" i="4"/>
  <c r="E196" i="4"/>
  <c r="T196" i="4" s="1"/>
  <c r="D196" i="4"/>
  <c r="P196" i="4" s="1"/>
  <c r="T195" i="4"/>
  <c r="L195" i="4"/>
  <c r="L192" i="4" s="1"/>
  <c r="I195" i="4"/>
  <c r="F195" i="4"/>
  <c r="E195" i="4"/>
  <c r="Q195" i="4" s="1"/>
  <c r="D195" i="4"/>
  <c r="P195" i="4" s="1"/>
  <c r="O195" i="4" s="1"/>
  <c r="A195" i="4"/>
  <c r="A196" i="4" s="1"/>
  <c r="A197" i="4" s="1"/>
  <c r="A198" i="4" s="1"/>
  <c r="A199" i="4" s="1"/>
  <c r="A200" i="4" s="1"/>
  <c r="A201" i="4" s="1"/>
  <c r="A202" i="4" s="1"/>
  <c r="A203" i="4" s="1"/>
  <c r="A204" i="4" s="1"/>
  <c r="A205" i="4" s="1"/>
  <c r="A206" i="4" s="1"/>
  <c r="A207" i="4" s="1"/>
  <c r="A208" i="4" s="1"/>
  <c r="A209" i="4" s="1"/>
  <c r="A210" i="4" s="1"/>
  <c r="S194" i="4"/>
  <c r="L194" i="4"/>
  <c r="I194" i="4"/>
  <c r="I192" i="4" s="1"/>
  <c r="F194" i="4"/>
  <c r="E194" i="4"/>
  <c r="Q194" i="4" s="1"/>
  <c r="O194" i="4" s="1"/>
  <c r="D194" i="4"/>
  <c r="P194" i="4" s="1"/>
  <c r="C194" i="4"/>
  <c r="A194" i="4"/>
  <c r="T193" i="4"/>
  <c r="P193" i="4"/>
  <c r="L193" i="4"/>
  <c r="I193" i="4"/>
  <c r="F193" i="4"/>
  <c r="E193" i="4"/>
  <c r="Q193" i="4" s="1"/>
  <c r="D193" i="4"/>
  <c r="N192" i="4"/>
  <c r="M192" i="4"/>
  <c r="K192" i="4"/>
  <c r="J192" i="4"/>
  <c r="H192" i="4"/>
  <c r="G192" i="4"/>
  <c r="F192" i="4"/>
  <c r="T191" i="4"/>
  <c r="P191" i="4"/>
  <c r="L191" i="4"/>
  <c r="I191" i="4"/>
  <c r="F191" i="4"/>
  <c r="E191" i="4"/>
  <c r="Q191" i="4" s="1"/>
  <c r="D191" i="4"/>
  <c r="S190" i="4"/>
  <c r="Q190" i="4"/>
  <c r="L190" i="4"/>
  <c r="R190" i="4" s="1"/>
  <c r="I190" i="4"/>
  <c r="F190" i="4"/>
  <c r="E190" i="4"/>
  <c r="T190" i="4" s="1"/>
  <c r="D190" i="4"/>
  <c r="P190" i="4" s="1"/>
  <c r="C190" i="4"/>
  <c r="T189" i="4"/>
  <c r="P189" i="4"/>
  <c r="L189" i="4"/>
  <c r="I189" i="4"/>
  <c r="F189" i="4"/>
  <c r="E189" i="4"/>
  <c r="Q189" i="4" s="1"/>
  <c r="D189" i="4"/>
  <c r="S188" i="4"/>
  <c r="Q188" i="4"/>
  <c r="L188" i="4"/>
  <c r="R188" i="4" s="1"/>
  <c r="I188" i="4"/>
  <c r="F188" i="4"/>
  <c r="E188" i="4"/>
  <c r="T188" i="4" s="1"/>
  <c r="D188" i="4"/>
  <c r="P188" i="4" s="1"/>
  <c r="O188" i="4" s="1"/>
  <c r="C188" i="4"/>
  <c r="P187" i="4"/>
  <c r="L187" i="4"/>
  <c r="I187" i="4"/>
  <c r="F187" i="4"/>
  <c r="E187" i="4"/>
  <c r="D187" i="4"/>
  <c r="L186" i="4"/>
  <c r="I186" i="4"/>
  <c r="F186" i="4"/>
  <c r="E186" i="4"/>
  <c r="T186" i="4" s="1"/>
  <c r="D186" i="4"/>
  <c r="S185" i="4"/>
  <c r="L185" i="4"/>
  <c r="I185" i="4"/>
  <c r="F185" i="4"/>
  <c r="E185" i="4"/>
  <c r="D185" i="4"/>
  <c r="P185" i="4" s="1"/>
  <c r="T184" i="4"/>
  <c r="P184" i="4"/>
  <c r="L184" i="4"/>
  <c r="I184" i="4"/>
  <c r="F184" i="4"/>
  <c r="E184" i="4"/>
  <c r="Q184" i="4" s="1"/>
  <c r="D184" i="4"/>
  <c r="C184" i="4" s="1"/>
  <c r="S183" i="4"/>
  <c r="Q183" i="4"/>
  <c r="L183" i="4"/>
  <c r="R183" i="4" s="1"/>
  <c r="I183" i="4"/>
  <c r="F183" i="4"/>
  <c r="E183" i="4"/>
  <c r="T183" i="4" s="1"/>
  <c r="D183" i="4"/>
  <c r="P183" i="4" s="1"/>
  <c r="O183" i="4" s="1"/>
  <c r="C183" i="4"/>
  <c r="T182" i="4"/>
  <c r="L182" i="4"/>
  <c r="I182" i="4"/>
  <c r="F182" i="4"/>
  <c r="E182" i="4"/>
  <c r="Q182" i="4" s="1"/>
  <c r="D182" i="4"/>
  <c r="S181" i="4"/>
  <c r="L181" i="4"/>
  <c r="I181" i="4"/>
  <c r="F181" i="4"/>
  <c r="E181" i="4"/>
  <c r="T181" i="4" s="1"/>
  <c r="D181" i="4"/>
  <c r="P181" i="4" s="1"/>
  <c r="T180" i="4"/>
  <c r="L180" i="4"/>
  <c r="I180" i="4"/>
  <c r="F180" i="4"/>
  <c r="E180" i="4"/>
  <c r="Q180" i="4" s="1"/>
  <c r="D180" i="4"/>
  <c r="S179" i="4"/>
  <c r="L179" i="4"/>
  <c r="I179" i="4"/>
  <c r="F179" i="4"/>
  <c r="E179" i="4"/>
  <c r="T179" i="4" s="1"/>
  <c r="D179" i="4"/>
  <c r="P179" i="4" s="1"/>
  <c r="C179" i="4"/>
  <c r="T178" i="4"/>
  <c r="L178" i="4"/>
  <c r="I178" i="4"/>
  <c r="F178" i="4"/>
  <c r="E178" i="4"/>
  <c r="Q178" i="4" s="1"/>
  <c r="D178" i="4"/>
  <c r="P178" i="4" s="1"/>
  <c r="O178" i="4" s="1"/>
  <c r="S177" i="4"/>
  <c r="L177" i="4"/>
  <c r="I177" i="4"/>
  <c r="F177" i="4"/>
  <c r="E177" i="4"/>
  <c r="T177" i="4" s="1"/>
  <c r="D177" i="4"/>
  <c r="P177" i="4" s="1"/>
  <c r="C177" i="4"/>
  <c r="T176" i="4"/>
  <c r="L176" i="4"/>
  <c r="I176" i="4"/>
  <c r="F176" i="4"/>
  <c r="E176" i="4"/>
  <c r="Q176" i="4" s="1"/>
  <c r="D176" i="4"/>
  <c r="S175" i="4"/>
  <c r="L175" i="4"/>
  <c r="I175" i="4"/>
  <c r="F175" i="4"/>
  <c r="E175" i="4"/>
  <c r="T175" i="4" s="1"/>
  <c r="D175" i="4"/>
  <c r="P175" i="4" s="1"/>
  <c r="T174" i="4"/>
  <c r="L174" i="4"/>
  <c r="I174" i="4"/>
  <c r="F174" i="4"/>
  <c r="E174" i="4"/>
  <c r="Q174" i="4" s="1"/>
  <c r="D174" i="4"/>
  <c r="P174" i="4" s="1"/>
  <c r="O174" i="4" s="1"/>
  <c r="S173" i="4"/>
  <c r="L173" i="4"/>
  <c r="I173" i="4"/>
  <c r="F173" i="4"/>
  <c r="E173" i="4"/>
  <c r="T173" i="4" s="1"/>
  <c r="D173" i="4"/>
  <c r="P173" i="4" s="1"/>
  <c r="C173" i="4"/>
  <c r="T172" i="4"/>
  <c r="L172" i="4"/>
  <c r="I172" i="4"/>
  <c r="F172" i="4"/>
  <c r="E172" i="4"/>
  <c r="Q172" i="4" s="1"/>
  <c r="D172" i="4"/>
  <c r="S171" i="4"/>
  <c r="L171" i="4"/>
  <c r="I171" i="4"/>
  <c r="F171" i="4"/>
  <c r="E171" i="4"/>
  <c r="T171" i="4" s="1"/>
  <c r="D171" i="4"/>
  <c r="P171" i="4" s="1"/>
  <c r="T170" i="4"/>
  <c r="L170" i="4"/>
  <c r="I170" i="4"/>
  <c r="F170" i="4"/>
  <c r="E170" i="4"/>
  <c r="Q170" i="4" s="1"/>
  <c r="D170" i="4"/>
  <c r="P170" i="4" s="1"/>
  <c r="O170" i="4" s="1"/>
  <c r="S169" i="4"/>
  <c r="L169" i="4"/>
  <c r="I169" i="4"/>
  <c r="F169" i="4"/>
  <c r="E169" i="4"/>
  <c r="T169" i="4" s="1"/>
  <c r="D169" i="4"/>
  <c r="P169" i="4" s="1"/>
  <c r="C169" i="4"/>
  <c r="T168" i="4"/>
  <c r="L168" i="4"/>
  <c r="I168" i="4"/>
  <c r="F168" i="4"/>
  <c r="E168" i="4"/>
  <c r="Q168" i="4" s="1"/>
  <c r="D168" i="4"/>
  <c r="S167" i="4"/>
  <c r="L167" i="4"/>
  <c r="I167" i="4"/>
  <c r="F167" i="4"/>
  <c r="E167" i="4"/>
  <c r="T167" i="4" s="1"/>
  <c r="D167" i="4"/>
  <c r="P167" i="4" s="1"/>
  <c r="T166" i="4"/>
  <c r="L166" i="4"/>
  <c r="L163" i="4" s="1"/>
  <c r="I166" i="4"/>
  <c r="F166" i="4"/>
  <c r="E166" i="4"/>
  <c r="Q166" i="4" s="1"/>
  <c r="D166" i="4"/>
  <c r="P166" i="4" s="1"/>
  <c r="A166" i="4"/>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S165" i="4"/>
  <c r="L165" i="4"/>
  <c r="I165" i="4"/>
  <c r="I163" i="4" s="1"/>
  <c r="F165" i="4"/>
  <c r="E165" i="4"/>
  <c r="Q165" i="4" s="1"/>
  <c r="O165" i="4" s="1"/>
  <c r="D165" i="4"/>
  <c r="P165" i="4" s="1"/>
  <c r="C165" i="4"/>
  <c r="A165" i="4"/>
  <c r="T164" i="4"/>
  <c r="P164" i="4"/>
  <c r="L164" i="4"/>
  <c r="I164" i="4"/>
  <c r="F164" i="4"/>
  <c r="E164" i="4"/>
  <c r="Q164" i="4" s="1"/>
  <c r="D164" i="4"/>
  <c r="N163" i="4"/>
  <c r="M163" i="4"/>
  <c r="K163" i="4"/>
  <c r="J163" i="4"/>
  <c r="H163" i="4"/>
  <c r="G163" i="4"/>
  <c r="F163" i="4"/>
  <c r="T162" i="4"/>
  <c r="Q162" i="4"/>
  <c r="L162" i="4"/>
  <c r="I162" i="4"/>
  <c r="F162" i="4"/>
  <c r="E162" i="4"/>
  <c r="D162" i="4"/>
  <c r="P162" i="4" s="1"/>
  <c r="O162" i="4" s="1"/>
  <c r="S161" i="4"/>
  <c r="L161" i="4"/>
  <c r="I161" i="4"/>
  <c r="F161" i="4"/>
  <c r="E161" i="4"/>
  <c r="T161" i="4" s="1"/>
  <c r="D161" i="4"/>
  <c r="P161" i="4" s="1"/>
  <c r="C161" i="4"/>
  <c r="T160" i="4"/>
  <c r="L160" i="4"/>
  <c r="I160" i="4"/>
  <c r="F160" i="4"/>
  <c r="E160" i="4"/>
  <c r="Q160" i="4" s="1"/>
  <c r="D160" i="4"/>
  <c r="S159" i="4"/>
  <c r="L159" i="4"/>
  <c r="I159" i="4"/>
  <c r="F159" i="4"/>
  <c r="E159" i="4"/>
  <c r="T159" i="4" s="1"/>
  <c r="D159" i="4"/>
  <c r="P159" i="4" s="1"/>
  <c r="T158" i="4"/>
  <c r="L158" i="4"/>
  <c r="I158" i="4"/>
  <c r="F158" i="4"/>
  <c r="E158" i="4"/>
  <c r="Q158" i="4" s="1"/>
  <c r="D158" i="4"/>
  <c r="P158" i="4" s="1"/>
  <c r="O158" i="4" s="1"/>
  <c r="S157" i="4"/>
  <c r="L157" i="4"/>
  <c r="I157" i="4"/>
  <c r="F157" i="4"/>
  <c r="E157" i="4"/>
  <c r="T157" i="4" s="1"/>
  <c r="D157" i="4"/>
  <c r="P157" i="4" s="1"/>
  <c r="C157" i="4"/>
  <c r="T156" i="4"/>
  <c r="L156" i="4"/>
  <c r="I156" i="4"/>
  <c r="F156" i="4"/>
  <c r="E156" i="4"/>
  <c r="Q156" i="4" s="1"/>
  <c r="D156" i="4"/>
  <c r="S155" i="4"/>
  <c r="L155" i="4"/>
  <c r="I155" i="4"/>
  <c r="F155" i="4"/>
  <c r="E155" i="4"/>
  <c r="T155" i="4" s="1"/>
  <c r="D155" i="4"/>
  <c r="P155" i="4" s="1"/>
  <c r="T154" i="4"/>
  <c r="L154" i="4"/>
  <c r="I154" i="4"/>
  <c r="F154" i="4"/>
  <c r="E154" i="4"/>
  <c r="Q154" i="4" s="1"/>
  <c r="D154" i="4"/>
  <c r="P154" i="4" s="1"/>
  <c r="O154" i="4" s="1"/>
  <c r="S153" i="4"/>
  <c r="L153" i="4"/>
  <c r="I153" i="4"/>
  <c r="F153" i="4"/>
  <c r="E153" i="4"/>
  <c r="T153" i="4" s="1"/>
  <c r="D153" i="4"/>
  <c r="P153" i="4" s="1"/>
  <c r="C153" i="4"/>
  <c r="T152" i="4"/>
  <c r="L152" i="4"/>
  <c r="I152" i="4"/>
  <c r="F152" i="4"/>
  <c r="E152" i="4"/>
  <c r="Q152" i="4" s="1"/>
  <c r="D152" i="4"/>
  <c r="S151" i="4"/>
  <c r="L151" i="4"/>
  <c r="I151" i="4"/>
  <c r="F151" i="4"/>
  <c r="E151" i="4"/>
  <c r="T151" i="4" s="1"/>
  <c r="D151" i="4"/>
  <c r="P151" i="4" s="1"/>
  <c r="T150" i="4"/>
  <c r="L150" i="4"/>
  <c r="I150" i="4"/>
  <c r="F150" i="4"/>
  <c r="E150" i="4"/>
  <c r="Q150" i="4" s="1"/>
  <c r="D150" i="4"/>
  <c r="P150" i="4" s="1"/>
  <c r="O150" i="4" s="1"/>
  <c r="S149" i="4"/>
  <c r="L149" i="4"/>
  <c r="I149" i="4"/>
  <c r="F149" i="4"/>
  <c r="E149" i="4"/>
  <c r="T149" i="4" s="1"/>
  <c r="D149" i="4"/>
  <c r="P149" i="4" s="1"/>
  <c r="C149" i="4"/>
  <c r="T148" i="4"/>
  <c r="L148" i="4"/>
  <c r="I148" i="4"/>
  <c r="F148" i="4"/>
  <c r="E148" i="4"/>
  <c r="Q148" i="4" s="1"/>
  <c r="D148" i="4"/>
  <c r="S147" i="4"/>
  <c r="Q147" i="4"/>
  <c r="O147" i="4" s="1"/>
  <c r="P147" i="4"/>
  <c r="L147" i="4"/>
  <c r="R147" i="4" s="1"/>
  <c r="I147" i="4"/>
  <c r="F147" i="4"/>
  <c r="E147" i="4"/>
  <c r="T147" i="4" s="1"/>
  <c r="D147" i="4"/>
  <c r="C147" i="4"/>
  <c r="T146" i="4"/>
  <c r="Q146" i="4"/>
  <c r="L146" i="4"/>
  <c r="I146" i="4"/>
  <c r="F146" i="4"/>
  <c r="E146" i="4"/>
  <c r="D146" i="4"/>
  <c r="S145" i="4"/>
  <c r="L145" i="4"/>
  <c r="I145" i="4"/>
  <c r="F145" i="4"/>
  <c r="E145" i="4"/>
  <c r="D145" i="4"/>
  <c r="P145" i="4" s="1"/>
  <c r="T144" i="4"/>
  <c r="L144" i="4"/>
  <c r="I144" i="4"/>
  <c r="F144" i="4"/>
  <c r="E144" i="4"/>
  <c r="Q144" i="4" s="1"/>
  <c r="D144" i="4"/>
  <c r="P144" i="4" s="1"/>
  <c r="O144" i="4" s="1"/>
  <c r="A144" i="4"/>
  <c r="A145" i="4" s="1"/>
  <c r="A146" i="4" s="1"/>
  <c r="A147" i="4" s="1"/>
  <c r="A148" i="4" s="1"/>
  <c r="A149" i="4" s="1"/>
  <c r="A150" i="4" s="1"/>
  <c r="A151" i="4" s="1"/>
  <c r="A152" i="4" s="1"/>
  <c r="A153" i="4" s="1"/>
  <c r="A154" i="4" s="1"/>
  <c r="A155" i="4" s="1"/>
  <c r="A156" i="4" s="1"/>
  <c r="A157" i="4" s="1"/>
  <c r="A158" i="4" s="1"/>
  <c r="A159" i="4" s="1"/>
  <c r="A160" i="4" s="1"/>
  <c r="A161" i="4" s="1"/>
  <c r="A162" i="4" s="1"/>
  <c r="S143" i="4"/>
  <c r="L143" i="4"/>
  <c r="I143" i="4"/>
  <c r="I140" i="4" s="1"/>
  <c r="F143" i="4"/>
  <c r="E143" i="4"/>
  <c r="T143" i="4" s="1"/>
  <c r="D143" i="4"/>
  <c r="P143" i="4" s="1"/>
  <c r="C143" i="4"/>
  <c r="T142" i="4"/>
  <c r="L142" i="4"/>
  <c r="I142" i="4"/>
  <c r="F142" i="4"/>
  <c r="E142" i="4"/>
  <c r="Q142" i="4" s="1"/>
  <c r="D142" i="4"/>
  <c r="A142" i="4"/>
  <c r="A143" i="4" s="1"/>
  <c r="S141" i="4"/>
  <c r="L141" i="4"/>
  <c r="I141" i="4"/>
  <c r="F141" i="4"/>
  <c r="E141" i="4"/>
  <c r="D141" i="4"/>
  <c r="P141" i="4" s="1"/>
  <c r="N140" i="4"/>
  <c r="M140" i="4"/>
  <c r="K140" i="4"/>
  <c r="J140" i="4"/>
  <c r="H140" i="4"/>
  <c r="G140" i="4"/>
  <c r="S139" i="4"/>
  <c r="Q139" i="4"/>
  <c r="L139" i="4"/>
  <c r="R139" i="4" s="1"/>
  <c r="I139" i="4"/>
  <c r="F139" i="4"/>
  <c r="E139" i="4"/>
  <c r="T139" i="4" s="1"/>
  <c r="D139" i="4"/>
  <c r="P139" i="4" s="1"/>
  <c r="C139" i="4"/>
  <c r="T138" i="4"/>
  <c r="Q138" i="4"/>
  <c r="L138" i="4"/>
  <c r="I138" i="4"/>
  <c r="F138" i="4"/>
  <c r="E138" i="4"/>
  <c r="D138" i="4"/>
  <c r="S137" i="4"/>
  <c r="L137" i="4"/>
  <c r="I137" i="4"/>
  <c r="F137" i="4"/>
  <c r="E137" i="4"/>
  <c r="D137" i="4"/>
  <c r="P137" i="4" s="1"/>
  <c r="T136" i="4"/>
  <c r="L136" i="4"/>
  <c r="I136" i="4"/>
  <c r="F136" i="4"/>
  <c r="E136" i="4"/>
  <c r="Q136" i="4" s="1"/>
  <c r="D136" i="4"/>
  <c r="S135" i="4"/>
  <c r="P135" i="4"/>
  <c r="L135" i="4"/>
  <c r="I135" i="4"/>
  <c r="F135" i="4"/>
  <c r="E135" i="4"/>
  <c r="T135" i="4" s="1"/>
  <c r="D135" i="4"/>
  <c r="T134" i="4"/>
  <c r="Q134" i="4"/>
  <c r="L134" i="4"/>
  <c r="I134" i="4"/>
  <c r="F134" i="4"/>
  <c r="E134" i="4"/>
  <c r="D134" i="4"/>
  <c r="S133" i="4"/>
  <c r="L133" i="4"/>
  <c r="I133" i="4"/>
  <c r="F133" i="4"/>
  <c r="E133" i="4"/>
  <c r="D133" i="4"/>
  <c r="P133" i="4" s="1"/>
  <c r="C133" i="4"/>
  <c r="T132" i="4"/>
  <c r="L132" i="4"/>
  <c r="I132" i="4"/>
  <c r="F132" i="4"/>
  <c r="E132" i="4"/>
  <c r="Q132" i="4" s="1"/>
  <c r="D132" i="4"/>
  <c r="S131" i="4"/>
  <c r="Q131" i="4"/>
  <c r="O131" i="4" s="1"/>
  <c r="P131" i="4"/>
  <c r="L131" i="4"/>
  <c r="R131" i="4" s="1"/>
  <c r="I131" i="4"/>
  <c r="F131" i="4"/>
  <c r="E131" i="4"/>
  <c r="T131" i="4" s="1"/>
  <c r="D131" i="4"/>
  <c r="C131" i="4"/>
  <c r="T130" i="4"/>
  <c r="Q130" i="4"/>
  <c r="L130" i="4"/>
  <c r="I130" i="4"/>
  <c r="F130" i="4"/>
  <c r="E130" i="4"/>
  <c r="D130" i="4"/>
  <c r="S129" i="4"/>
  <c r="L129" i="4"/>
  <c r="I129" i="4"/>
  <c r="F129" i="4"/>
  <c r="E129" i="4"/>
  <c r="D129" i="4"/>
  <c r="P129" i="4" s="1"/>
  <c r="T128" i="4"/>
  <c r="L128" i="4"/>
  <c r="I128" i="4"/>
  <c r="F128" i="4"/>
  <c r="E128" i="4"/>
  <c r="Q128" i="4" s="1"/>
  <c r="D128" i="4"/>
  <c r="S127" i="4"/>
  <c r="P127" i="4"/>
  <c r="L127" i="4"/>
  <c r="I127" i="4"/>
  <c r="F127" i="4"/>
  <c r="E127" i="4"/>
  <c r="T127" i="4" s="1"/>
  <c r="D127" i="4"/>
  <c r="T126" i="4"/>
  <c r="Q126" i="4"/>
  <c r="L126" i="4"/>
  <c r="I126" i="4"/>
  <c r="F126" i="4"/>
  <c r="E126" i="4"/>
  <c r="D126" i="4"/>
  <c r="S125" i="4"/>
  <c r="L125" i="4"/>
  <c r="I125" i="4"/>
  <c r="F125" i="4"/>
  <c r="E125" i="4"/>
  <c r="D125" i="4"/>
  <c r="P125" i="4" s="1"/>
  <c r="C125" i="4"/>
  <c r="T124" i="4"/>
  <c r="L124" i="4"/>
  <c r="I124" i="4"/>
  <c r="F124" i="4"/>
  <c r="E124" i="4"/>
  <c r="Q124" i="4" s="1"/>
  <c r="D124" i="4"/>
  <c r="T123" i="4"/>
  <c r="L123" i="4"/>
  <c r="I123" i="4"/>
  <c r="F123" i="4"/>
  <c r="E123" i="4"/>
  <c r="Q123" i="4" s="1"/>
  <c r="D123" i="4"/>
  <c r="S123" i="4" s="1"/>
  <c r="C123" i="4"/>
  <c r="T122" i="4"/>
  <c r="L122" i="4"/>
  <c r="I122" i="4"/>
  <c r="F122" i="4"/>
  <c r="E122" i="4"/>
  <c r="Q122" i="4" s="1"/>
  <c r="D122" i="4"/>
  <c r="S121" i="4"/>
  <c r="P121" i="4"/>
  <c r="L121" i="4"/>
  <c r="I121" i="4"/>
  <c r="F121" i="4"/>
  <c r="E121" i="4"/>
  <c r="T121" i="4" s="1"/>
  <c r="D121" i="4"/>
  <c r="T120" i="4"/>
  <c r="Q120" i="4"/>
  <c r="L120" i="4"/>
  <c r="I120" i="4"/>
  <c r="F120" i="4"/>
  <c r="E120" i="4"/>
  <c r="D120" i="4"/>
  <c r="S119" i="4"/>
  <c r="L119" i="4"/>
  <c r="I119" i="4"/>
  <c r="F119" i="4"/>
  <c r="E119" i="4"/>
  <c r="T119" i="4" s="1"/>
  <c r="D119" i="4"/>
  <c r="P119" i="4" s="1"/>
  <c r="T118" i="4"/>
  <c r="L118" i="4"/>
  <c r="I118" i="4"/>
  <c r="F118" i="4"/>
  <c r="E118" i="4"/>
  <c r="Q118" i="4" s="1"/>
  <c r="D118" i="4"/>
  <c r="P118" i="4" s="1"/>
  <c r="O118" i="4" s="1"/>
  <c r="S117" i="4"/>
  <c r="Q117" i="4"/>
  <c r="O117" i="4" s="1"/>
  <c r="P117" i="4"/>
  <c r="L117" i="4"/>
  <c r="R117" i="4" s="1"/>
  <c r="I117" i="4"/>
  <c r="F117" i="4"/>
  <c r="E117" i="4"/>
  <c r="T117" i="4" s="1"/>
  <c r="D117" i="4"/>
  <c r="C117" i="4"/>
  <c r="T116" i="4"/>
  <c r="Q116" i="4"/>
  <c r="L116" i="4"/>
  <c r="I116" i="4"/>
  <c r="F116" i="4"/>
  <c r="E116" i="4"/>
  <c r="D116" i="4"/>
  <c r="P116" i="4" s="1"/>
  <c r="O116" i="4" s="1"/>
  <c r="S115" i="4"/>
  <c r="L115" i="4"/>
  <c r="I115" i="4"/>
  <c r="F115" i="4"/>
  <c r="E115" i="4"/>
  <c r="T115" i="4" s="1"/>
  <c r="D115" i="4"/>
  <c r="P115" i="4" s="1"/>
  <c r="C115" i="4"/>
  <c r="T114" i="4"/>
  <c r="L114" i="4"/>
  <c r="I114" i="4"/>
  <c r="F114" i="4"/>
  <c r="E114" i="4"/>
  <c r="Q114" i="4" s="1"/>
  <c r="D114" i="4"/>
  <c r="S113" i="4"/>
  <c r="P113" i="4"/>
  <c r="L113" i="4"/>
  <c r="I113" i="4"/>
  <c r="F113" i="4"/>
  <c r="E113" i="4"/>
  <c r="T113" i="4" s="1"/>
  <c r="D113" i="4"/>
  <c r="T112" i="4"/>
  <c r="Q112" i="4"/>
  <c r="L112" i="4"/>
  <c r="I112" i="4"/>
  <c r="F112" i="4"/>
  <c r="E112" i="4"/>
  <c r="D112" i="4"/>
  <c r="A112" i="4"/>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S111" i="4"/>
  <c r="L111" i="4"/>
  <c r="I111" i="4"/>
  <c r="I108" i="4" s="1"/>
  <c r="F111" i="4"/>
  <c r="E111" i="4"/>
  <c r="T111" i="4" s="1"/>
  <c r="D111" i="4"/>
  <c r="P111" i="4" s="1"/>
  <c r="T110" i="4"/>
  <c r="L110" i="4"/>
  <c r="I110" i="4"/>
  <c r="F110" i="4"/>
  <c r="F108" i="4" s="1"/>
  <c r="E110" i="4"/>
  <c r="Q110" i="4" s="1"/>
  <c r="D110" i="4"/>
  <c r="P110" i="4" s="1"/>
  <c r="A110" i="4"/>
  <c r="A111" i="4" s="1"/>
  <c r="S109" i="4"/>
  <c r="Q109" i="4"/>
  <c r="O109" i="4" s="1"/>
  <c r="P109" i="4"/>
  <c r="L109" i="4"/>
  <c r="R109" i="4" s="1"/>
  <c r="I109" i="4"/>
  <c r="F109" i="4"/>
  <c r="E109" i="4"/>
  <c r="T109" i="4" s="1"/>
  <c r="D109" i="4"/>
  <c r="C109" i="4"/>
  <c r="N108" i="4"/>
  <c r="M108" i="4"/>
  <c r="K108" i="4"/>
  <c r="J108" i="4"/>
  <c r="H108" i="4"/>
  <c r="G108" i="4"/>
  <c r="E108" i="4"/>
  <c r="T108" i="4" s="1"/>
  <c r="S107" i="4"/>
  <c r="L107" i="4"/>
  <c r="I107" i="4"/>
  <c r="F107" i="4"/>
  <c r="E107" i="4"/>
  <c r="T107" i="4" s="1"/>
  <c r="D107" i="4"/>
  <c r="P107" i="4" s="1"/>
  <c r="T106" i="4"/>
  <c r="L106" i="4"/>
  <c r="I106" i="4"/>
  <c r="F106" i="4"/>
  <c r="E106" i="4"/>
  <c r="Q106" i="4" s="1"/>
  <c r="D106" i="4"/>
  <c r="P106" i="4" s="1"/>
  <c r="O106" i="4" s="1"/>
  <c r="S105" i="4"/>
  <c r="L105" i="4"/>
  <c r="I105" i="4"/>
  <c r="F105" i="4"/>
  <c r="E105" i="4"/>
  <c r="T105" i="4" s="1"/>
  <c r="D105" i="4"/>
  <c r="P105" i="4" s="1"/>
  <c r="C105" i="4"/>
  <c r="T104" i="4"/>
  <c r="L104" i="4"/>
  <c r="I104" i="4"/>
  <c r="F104" i="4"/>
  <c r="E104" i="4"/>
  <c r="Q104" i="4" s="1"/>
  <c r="D104" i="4"/>
  <c r="A104" i="4"/>
  <c r="A105" i="4" s="1"/>
  <c r="A106" i="4" s="1"/>
  <c r="A107" i="4" s="1"/>
  <c r="S103" i="4"/>
  <c r="L103" i="4"/>
  <c r="I103" i="4"/>
  <c r="F103" i="4"/>
  <c r="E103" i="4"/>
  <c r="T103" i="4" s="1"/>
  <c r="D103" i="4"/>
  <c r="P103" i="4" s="1"/>
  <c r="T102" i="4"/>
  <c r="L102" i="4"/>
  <c r="I102" i="4"/>
  <c r="F102" i="4"/>
  <c r="F100" i="4" s="1"/>
  <c r="E102" i="4"/>
  <c r="Q102" i="4" s="1"/>
  <c r="D102" i="4"/>
  <c r="P102" i="4" s="1"/>
  <c r="O102" i="4" s="1"/>
  <c r="A102" i="4"/>
  <c r="A103" i="4" s="1"/>
  <c r="S101" i="4"/>
  <c r="L101" i="4"/>
  <c r="I101" i="4"/>
  <c r="F101" i="4"/>
  <c r="E101" i="4"/>
  <c r="T101" i="4" s="1"/>
  <c r="D101" i="4"/>
  <c r="P101" i="4" s="1"/>
  <c r="C101" i="4"/>
  <c r="N100" i="4"/>
  <c r="M100" i="4"/>
  <c r="K100" i="4"/>
  <c r="J100" i="4"/>
  <c r="I100" i="4"/>
  <c r="H100" i="4"/>
  <c r="G100" i="4"/>
  <c r="S99" i="4"/>
  <c r="P99" i="4"/>
  <c r="L99" i="4"/>
  <c r="I99" i="4"/>
  <c r="F99" i="4"/>
  <c r="E99" i="4"/>
  <c r="T99" i="4" s="1"/>
  <c r="D99" i="4"/>
  <c r="T98" i="4"/>
  <c r="Q98" i="4"/>
  <c r="P98" i="4"/>
  <c r="O98" i="4" s="1"/>
  <c r="L98" i="4"/>
  <c r="I98" i="4"/>
  <c r="F98" i="4"/>
  <c r="E98" i="4"/>
  <c r="D98" i="4"/>
  <c r="S97" i="4"/>
  <c r="Q97" i="4"/>
  <c r="L97" i="4"/>
  <c r="R97" i="4" s="1"/>
  <c r="I97" i="4"/>
  <c r="F97" i="4"/>
  <c r="E97" i="4"/>
  <c r="T97" i="4" s="1"/>
  <c r="D97" i="4"/>
  <c r="P97" i="4" s="1"/>
  <c r="O97" i="4" s="1"/>
  <c r="C97" i="4"/>
  <c r="T96" i="4"/>
  <c r="P96" i="4"/>
  <c r="L96" i="4"/>
  <c r="I96" i="4"/>
  <c r="F96" i="4"/>
  <c r="E96" i="4"/>
  <c r="Q96" i="4" s="1"/>
  <c r="D96" i="4"/>
  <c r="S95" i="4"/>
  <c r="Q95" i="4"/>
  <c r="O95" i="4" s="1"/>
  <c r="P95" i="4"/>
  <c r="L95" i="4"/>
  <c r="I95" i="4"/>
  <c r="F95" i="4"/>
  <c r="E95" i="4"/>
  <c r="T95" i="4" s="1"/>
  <c r="D95" i="4"/>
  <c r="C95" i="4"/>
  <c r="T94" i="4"/>
  <c r="Q94" i="4"/>
  <c r="P94" i="4"/>
  <c r="O94" i="4" s="1"/>
  <c r="L94" i="4"/>
  <c r="I94" i="4"/>
  <c r="F94" i="4"/>
  <c r="E94" i="4"/>
  <c r="D94" i="4"/>
  <c r="S93" i="4"/>
  <c r="Q93" i="4"/>
  <c r="L93" i="4"/>
  <c r="I93" i="4"/>
  <c r="F93" i="4"/>
  <c r="E93" i="4"/>
  <c r="T93" i="4" s="1"/>
  <c r="D93" i="4"/>
  <c r="P93" i="4" s="1"/>
  <c r="O93" i="4" s="1"/>
  <c r="T92" i="4"/>
  <c r="P92" i="4"/>
  <c r="L92" i="4"/>
  <c r="I92" i="4"/>
  <c r="F92" i="4"/>
  <c r="E92" i="4"/>
  <c r="Q92" i="4" s="1"/>
  <c r="D92" i="4"/>
  <c r="S91" i="4"/>
  <c r="P91" i="4"/>
  <c r="L91" i="4"/>
  <c r="I91" i="4"/>
  <c r="F91" i="4"/>
  <c r="E91" i="4"/>
  <c r="T91" i="4" s="1"/>
  <c r="D91" i="4"/>
  <c r="T90" i="4"/>
  <c r="L90" i="4"/>
  <c r="I90" i="4"/>
  <c r="F90" i="4"/>
  <c r="E90" i="4"/>
  <c r="Q90" i="4" s="1"/>
  <c r="D90" i="4"/>
  <c r="P90" i="4" s="1"/>
  <c r="O90" i="4" s="1"/>
  <c r="S89" i="4"/>
  <c r="L89" i="4"/>
  <c r="I89" i="4"/>
  <c r="F89" i="4"/>
  <c r="E89" i="4"/>
  <c r="T89" i="4" s="1"/>
  <c r="D89" i="4"/>
  <c r="P89" i="4" s="1"/>
  <c r="C89" i="4"/>
  <c r="T88" i="4"/>
  <c r="L88" i="4"/>
  <c r="I88" i="4"/>
  <c r="F88" i="4"/>
  <c r="E88" i="4"/>
  <c r="Q88" i="4" s="1"/>
  <c r="D88" i="4"/>
  <c r="S87" i="4"/>
  <c r="L87" i="4"/>
  <c r="I87" i="4"/>
  <c r="F87" i="4"/>
  <c r="E87" i="4"/>
  <c r="T87" i="4" s="1"/>
  <c r="D87" i="4"/>
  <c r="P87" i="4" s="1"/>
  <c r="T86" i="4"/>
  <c r="L86" i="4"/>
  <c r="I86" i="4"/>
  <c r="F86" i="4"/>
  <c r="E86" i="4"/>
  <c r="Q86" i="4" s="1"/>
  <c r="D86" i="4"/>
  <c r="P86" i="4" s="1"/>
  <c r="O86" i="4" s="1"/>
  <c r="S85" i="4"/>
  <c r="L85" i="4"/>
  <c r="I85" i="4"/>
  <c r="F85" i="4"/>
  <c r="E85" i="4"/>
  <c r="T85" i="4" s="1"/>
  <c r="D85" i="4"/>
  <c r="P85" i="4" s="1"/>
  <c r="C85" i="4"/>
  <c r="T84" i="4"/>
  <c r="L84" i="4"/>
  <c r="I84" i="4"/>
  <c r="F84" i="4"/>
  <c r="E84" i="4"/>
  <c r="Q84" i="4" s="1"/>
  <c r="D84" i="4"/>
  <c r="S83" i="4"/>
  <c r="L83" i="4"/>
  <c r="I83" i="4"/>
  <c r="F83" i="4"/>
  <c r="E83" i="4"/>
  <c r="T83" i="4" s="1"/>
  <c r="D83" i="4"/>
  <c r="P83" i="4" s="1"/>
  <c r="T82" i="4"/>
  <c r="L82" i="4"/>
  <c r="I82" i="4"/>
  <c r="F82" i="4"/>
  <c r="E82" i="4"/>
  <c r="Q82" i="4" s="1"/>
  <c r="D82" i="4"/>
  <c r="P82" i="4" s="1"/>
  <c r="O82" i="4" s="1"/>
  <c r="S81" i="4"/>
  <c r="L81" i="4"/>
  <c r="I81" i="4"/>
  <c r="F81" i="4"/>
  <c r="E81" i="4"/>
  <c r="T81" i="4" s="1"/>
  <c r="D81" i="4"/>
  <c r="P81" i="4" s="1"/>
  <c r="C81" i="4"/>
  <c r="T80" i="4"/>
  <c r="L80" i="4"/>
  <c r="I80" i="4"/>
  <c r="F80" i="4"/>
  <c r="E80" i="4"/>
  <c r="Q80" i="4" s="1"/>
  <c r="D80" i="4"/>
  <c r="S79" i="4"/>
  <c r="L79" i="4"/>
  <c r="I79" i="4"/>
  <c r="F79" i="4"/>
  <c r="E79" i="4"/>
  <c r="T79" i="4" s="1"/>
  <c r="D79" i="4"/>
  <c r="P79" i="4" s="1"/>
  <c r="T78" i="4"/>
  <c r="L78" i="4"/>
  <c r="I78" i="4"/>
  <c r="F78" i="4"/>
  <c r="F73" i="4" s="1"/>
  <c r="E78" i="4"/>
  <c r="Q78" i="4" s="1"/>
  <c r="D78" i="4"/>
  <c r="P78" i="4" s="1"/>
  <c r="O78" i="4" s="1"/>
  <c r="S77" i="4"/>
  <c r="L77" i="4"/>
  <c r="I77" i="4"/>
  <c r="F77" i="4"/>
  <c r="E77" i="4"/>
  <c r="T77" i="4" s="1"/>
  <c r="D77" i="4"/>
  <c r="P77" i="4" s="1"/>
  <c r="C77" i="4"/>
  <c r="T76" i="4"/>
  <c r="L76" i="4"/>
  <c r="I76" i="4"/>
  <c r="F76" i="4"/>
  <c r="E76" i="4"/>
  <c r="Q76" i="4" s="1"/>
  <c r="D76" i="4"/>
  <c r="A76" i="4"/>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S75" i="4"/>
  <c r="L75" i="4"/>
  <c r="I75" i="4"/>
  <c r="F75" i="4"/>
  <c r="E75" i="4"/>
  <c r="D75" i="4"/>
  <c r="P75" i="4" s="1"/>
  <c r="A75" i="4"/>
  <c r="T74" i="4"/>
  <c r="P74" i="4"/>
  <c r="L74" i="4"/>
  <c r="I74" i="4"/>
  <c r="F74" i="4"/>
  <c r="E74" i="4"/>
  <c r="Q74" i="4" s="1"/>
  <c r="D74" i="4"/>
  <c r="N73" i="4"/>
  <c r="M73" i="4"/>
  <c r="K73" i="4"/>
  <c r="J73" i="4"/>
  <c r="H73" i="4"/>
  <c r="G73" i="4"/>
  <c r="T72" i="4"/>
  <c r="P72" i="4"/>
  <c r="L72" i="4"/>
  <c r="I72" i="4"/>
  <c r="F72" i="4"/>
  <c r="E72" i="4"/>
  <c r="Q72" i="4" s="1"/>
  <c r="D72" i="4"/>
  <c r="L71" i="4"/>
  <c r="I71" i="4"/>
  <c r="F71" i="4"/>
  <c r="E71" i="4"/>
  <c r="T71" i="4" s="1"/>
  <c r="D71" i="4"/>
  <c r="P71" i="4" s="1"/>
  <c r="T70" i="4"/>
  <c r="P70" i="4"/>
  <c r="L70" i="4"/>
  <c r="I70" i="4"/>
  <c r="F70" i="4"/>
  <c r="E70" i="4"/>
  <c r="Q70" i="4" s="1"/>
  <c r="D70" i="4"/>
  <c r="C70" i="4" s="1"/>
  <c r="S69" i="4"/>
  <c r="Q69" i="4"/>
  <c r="L69" i="4"/>
  <c r="R69" i="4" s="1"/>
  <c r="I69" i="4"/>
  <c r="F69" i="4"/>
  <c r="E69" i="4"/>
  <c r="T69" i="4" s="1"/>
  <c r="D69" i="4"/>
  <c r="P69" i="4" s="1"/>
  <c r="O69" i="4" s="1"/>
  <c r="C69" i="4"/>
  <c r="T68" i="4"/>
  <c r="L68" i="4"/>
  <c r="I68" i="4"/>
  <c r="F68" i="4"/>
  <c r="E68" i="4"/>
  <c r="Q68" i="4" s="1"/>
  <c r="D68" i="4"/>
  <c r="S68" i="4" s="1"/>
  <c r="A68" i="4"/>
  <c r="A69" i="4" s="1"/>
  <c r="A70" i="4" s="1"/>
  <c r="A71" i="4" s="1"/>
  <c r="A72" i="4" s="1"/>
  <c r="S67" i="4"/>
  <c r="L67" i="4"/>
  <c r="I67" i="4"/>
  <c r="I65" i="4" s="1"/>
  <c r="F67" i="4"/>
  <c r="E67" i="4"/>
  <c r="Q67" i="4" s="1"/>
  <c r="D67" i="4"/>
  <c r="P67" i="4" s="1"/>
  <c r="A67" i="4"/>
  <c r="T66" i="4"/>
  <c r="P66" i="4"/>
  <c r="L66" i="4"/>
  <c r="I66" i="4"/>
  <c r="F66" i="4"/>
  <c r="F65" i="4" s="1"/>
  <c r="E66" i="4"/>
  <c r="Q66" i="4" s="1"/>
  <c r="D66" i="4"/>
  <c r="C66" i="4" s="1"/>
  <c r="N65" i="4"/>
  <c r="N41" i="4" s="1"/>
  <c r="M65" i="4"/>
  <c r="S65" i="4" s="1"/>
  <c r="L65" i="4"/>
  <c r="K65" i="4"/>
  <c r="J65" i="4"/>
  <c r="J41" i="4" s="1"/>
  <c r="H65" i="4"/>
  <c r="H41" i="4" s="1"/>
  <c r="H9" i="4" s="1"/>
  <c r="G65" i="4"/>
  <c r="D65" i="4"/>
  <c r="T64" i="4"/>
  <c r="L64" i="4"/>
  <c r="I64" i="4"/>
  <c r="F64" i="4"/>
  <c r="E64" i="4"/>
  <c r="Q64" i="4" s="1"/>
  <c r="D64" i="4"/>
  <c r="S64" i="4" s="1"/>
  <c r="S63" i="4"/>
  <c r="L63" i="4"/>
  <c r="I63" i="4"/>
  <c r="F63" i="4"/>
  <c r="E63" i="4"/>
  <c r="T63" i="4" s="1"/>
  <c r="D63" i="4"/>
  <c r="P63" i="4" s="1"/>
  <c r="T62" i="4"/>
  <c r="P62" i="4"/>
  <c r="L62" i="4"/>
  <c r="I62" i="4"/>
  <c r="F62" i="4"/>
  <c r="E62" i="4"/>
  <c r="Q62" i="4" s="1"/>
  <c r="D62" i="4"/>
  <c r="C62" i="4" s="1"/>
  <c r="S61" i="4"/>
  <c r="Q61" i="4"/>
  <c r="L61" i="4"/>
  <c r="R61" i="4" s="1"/>
  <c r="I61" i="4"/>
  <c r="F61" i="4"/>
  <c r="E61" i="4"/>
  <c r="T61" i="4" s="1"/>
  <c r="D61" i="4"/>
  <c r="P61" i="4" s="1"/>
  <c r="O61" i="4" s="1"/>
  <c r="C61" i="4"/>
  <c r="T60" i="4"/>
  <c r="L60" i="4"/>
  <c r="I60" i="4"/>
  <c r="F60" i="4"/>
  <c r="E60" i="4"/>
  <c r="Q60" i="4" s="1"/>
  <c r="D60" i="4"/>
  <c r="S60" i="4" s="1"/>
  <c r="S59" i="4"/>
  <c r="L59" i="4"/>
  <c r="I59" i="4"/>
  <c r="F59" i="4"/>
  <c r="E59" i="4"/>
  <c r="T59" i="4" s="1"/>
  <c r="D59" i="4"/>
  <c r="P59" i="4" s="1"/>
  <c r="T58" i="4"/>
  <c r="P58" i="4"/>
  <c r="L58" i="4"/>
  <c r="I58" i="4"/>
  <c r="F58" i="4"/>
  <c r="E58" i="4"/>
  <c r="Q58" i="4" s="1"/>
  <c r="D58" i="4"/>
  <c r="C58" i="4" s="1"/>
  <c r="S57" i="4"/>
  <c r="Q57" i="4"/>
  <c r="L57" i="4"/>
  <c r="R57" i="4" s="1"/>
  <c r="I57" i="4"/>
  <c r="F57" i="4"/>
  <c r="E57" i="4"/>
  <c r="T57" i="4" s="1"/>
  <c r="D57" i="4"/>
  <c r="P57" i="4" s="1"/>
  <c r="O57" i="4" s="1"/>
  <c r="C57" i="4"/>
  <c r="T56" i="4"/>
  <c r="L56" i="4"/>
  <c r="I56" i="4"/>
  <c r="F56" i="4"/>
  <c r="E56" i="4"/>
  <c r="Q56" i="4" s="1"/>
  <c r="D56" i="4"/>
  <c r="S56" i="4" s="1"/>
  <c r="S55" i="4"/>
  <c r="L55" i="4"/>
  <c r="I55" i="4"/>
  <c r="F55" i="4"/>
  <c r="E55" i="4"/>
  <c r="Q55" i="4" s="1"/>
  <c r="D55" i="4"/>
  <c r="P55" i="4" s="1"/>
  <c r="O55" i="4" s="1"/>
  <c r="T54" i="4"/>
  <c r="P54" i="4"/>
  <c r="L54" i="4"/>
  <c r="I54" i="4"/>
  <c r="F54" i="4"/>
  <c r="E54" i="4"/>
  <c r="Q54" i="4" s="1"/>
  <c r="D54" i="4"/>
  <c r="C54" i="4" s="1"/>
  <c r="S53" i="4"/>
  <c r="Q53" i="4"/>
  <c r="L53" i="4"/>
  <c r="R53" i="4" s="1"/>
  <c r="I53" i="4"/>
  <c r="F53" i="4"/>
  <c r="E53" i="4"/>
  <c r="T53" i="4" s="1"/>
  <c r="D53" i="4"/>
  <c r="P53" i="4" s="1"/>
  <c r="O53" i="4" s="1"/>
  <c r="C53" i="4"/>
  <c r="T52" i="4"/>
  <c r="L52" i="4"/>
  <c r="I52" i="4"/>
  <c r="F52" i="4"/>
  <c r="E52" i="4"/>
  <c r="Q52" i="4" s="1"/>
  <c r="D52" i="4"/>
  <c r="P52" i="4" s="1"/>
  <c r="S51" i="4"/>
  <c r="L51" i="4"/>
  <c r="I51" i="4"/>
  <c r="F51" i="4"/>
  <c r="E51" i="4"/>
  <c r="Q51" i="4" s="1"/>
  <c r="D51" i="4"/>
  <c r="P51" i="4" s="1"/>
  <c r="T50" i="4"/>
  <c r="P50" i="4"/>
  <c r="L50" i="4"/>
  <c r="I50" i="4"/>
  <c r="F50" i="4"/>
  <c r="E50" i="4"/>
  <c r="Q50" i="4" s="1"/>
  <c r="D50" i="4"/>
  <c r="C50" i="4" s="1"/>
  <c r="S49" i="4"/>
  <c r="Q49" i="4"/>
  <c r="O49" i="4" s="1"/>
  <c r="P49" i="4"/>
  <c r="L49" i="4"/>
  <c r="R49" i="4" s="1"/>
  <c r="I49" i="4"/>
  <c r="F49" i="4"/>
  <c r="E49" i="4"/>
  <c r="T49" i="4" s="1"/>
  <c r="D49" i="4"/>
  <c r="C49" i="4"/>
  <c r="T48" i="4"/>
  <c r="L48" i="4"/>
  <c r="I48" i="4"/>
  <c r="F48" i="4"/>
  <c r="E48" i="4"/>
  <c r="Q48" i="4" s="1"/>
  <c r="D48" i="4"/>
  <c r="S48" i="4" s="1"/>
  <c r="S47" i="4"/>
  <c r="L47" i="4"/>
  <c r="I47" i="4"/>
  <c r="F47" i="4"/>
  <c r="E47" i="4"/>
  <c r="C47" i="4" s="1"/>
  <c r="D47" i="4"/>
  <c r="P47" i="4" s="1"/>
  <c r="T46" i="4"/>
  <c r="P46" i="4"/>
  <c r="L46" i="4"/>
  <c r="I46" i="4"/>
  <c r="F46" i="4"/>
  <c r="E46" i="4"/>
  <c r="Q46" i="4" s="1"/>
  <c r="D46" i="4"/>
  <c r="C46" i="4" s="1"/>
  <c r="S45" i="4"/>
  <c r="Q45" i="4"/>
  <c r="L45" i="4"/>
  <c r="R45" i="4" s="1"/>
  <c r="I45" i="4"/>
  <c r="I42" i="4" s="1"/>
  <c r="F45" i="4"/>
  <c r="E45" i="4"/>
  <c r="T45" i="4" s="1"/>
  <c r="D45" i="4"/>
  <c r="P45" i="4" s="1"/>
  <c r="O45" i="4" s="1"/>
  <c r="C45" i="4"/>
  <c r="T44" i="4"/>
  <c r="L44" i="4"/>
  <c r="L42" i="4" s="1"/>
  <c r="I44" i="4"/>
  <c r="F44" i="4"/>
  <c r="F42" i="4" s="1"/>
  <c r="E44" i="4"/>
  <c r="Q44" i="4" s="1"/>
  <c r="D44" i="4"/>
  <c r="P44" i="4" s="1"/>
  <c r="O44" i="4" s="1"/>
  <c r="A44" i="4"/>
  <c r="A45" i="4" s="1"/>
  <c r="A46" i="4" s="1"/>
  <c r="A47" i="4" s="1"/>
  <c r="A48" i="4" s="1"/>
  <c r="A49" i="4" s="1"/>
  <c r="A50" i="4" s="1"/>
  <c r="A51" i="4" s="1"/>
  <c r="A52" i="4" s="1"/>
  <c r="A53" i="4" s="1"/>
  <c r="A54" i="4" s="1"/>
  <c r="A55" i="4" s="1"/>
  <c r="A56" i="4" s="1"/>
  <c r="A57" i="4" s="1"/>
  <c r="A58" i="4" s="1"/>
  <c r="A59" i="4" s="1"/>
  <c r="A60" i="4" s="1"/>
  <c r="A61" i="4" s="1"/>
  <c r="A62" i="4" s="1"/>
  <c r="A63" i="4" s="1"/>
  <c r="A64" i="4" s="1"/>
  <c r="S43" i="4"/>
  <c r="L43" i="4"/>
  <c r="I43" i="4"/>
  <c r="F43" i="4"/>
  <c r="E43" i="4"/>
  <c r="T43" i="4" s="1"/>
  <c r="D43" i="4"/>
  <c r="P43" i="4" s="1"/>
  <c r="N42" i="4"/>
  <c r="M42" i="4"/>
  <c r="K42" i="4"/>
  <c r="K41" i="4" s="1"/>
  <c r="J42" i="4"/>
  <c r="H42" i="4"/>
  <c r="G42" i="4"/>
  <c r="G41" i="4" s="1"/>
  <c r="M41" i="4"/>
  <c r="S40" i="4"/>
  <c r="L40" i="4"/>
  <c r="I40" i="4"/>
  <c r="F40" i="4"/>
  <c r="E40" i="4"/>
  <c r="T40" i="4" s="1"/>
  <c r="D40" i="4"/>
  <c r="P40" i="4" s="1"/>
  <c r="S39" i="4"/>
  <c r="L39" i="4"/>
  <c r="I39" i="4"/>
  <c r="F39" i="4"/>
  <c r="E39" i="4"/>
  <c r="Q39" i="4" s="1"/>
  <c r="D39" i="4"/>
  <c r="P39" i="4" s="1"/>
  <c r="O39" i="4" s="1"/>
  <c r="S38" i="4"/>
  <c r="L38" i="4"/>
  <c r="I38" i="4"/>
  <c r="F38" i="4"/>
  <c r="E38" i="4"/>
  <c r="T38" i="4" s="1"/>
  <c r="D38" i="4"/>
  <c r="P38" i="4" s="1"/>
  <c r="S37" i="4"/>
  <c r="L37" i="4"/>
  <c r="I37" i="4"/>
  <c r="F37" i="4"/>
  <c r="E37" i="4"/>
  <c r="T37" i="4" s="1"/>
  <c r="D37" i="4"/>
  <c r="P37" i="4" s="1"/>
  <c r="S36" i="4"/>
  <c r="L36" i="4"/>
  <c r="I36" i="4"/>
  <c r="F36" i="4"/>
  <c r="E36" i="4"/>
  <c r="Q36" i="4" s="1"/>
  <c r="D36" i="4"/>
  <c r="P36" i="4" s="1"/>
  <c r="O36" i="4" s="1"/>
  <c r="L35" i="4"/>
  <c r="I35" i="4"/>
  <c r="F35" i="4"/>
  <c r="E35" i="4"/>
  <c r="T35" i="4" s="1"/>
  <c r="D35" i="4"/>
  <c r="C35" i="4" s="1"/>
  <c r="Q34" i="4"/>
  <c r="L34" i="4"/>
  <c r="R34" i="4" s="1"/>
  <c r="I34" i="4"/>
  <c r="F34" i="4"/>
  <c r="E34" i="4"/>
  <c r="T34" i="4" s="1"/>
  <c r="D34" i="4"/>
  <c r="P34" i="4" s="1"/>
  <c r="O34" i="4" s="1"/>
  <c r="C34" i="4"/>
  <c r="P33" i="4"/>
  <c r="L33" i="4"/>
  <c r="I33" i="4"/>
  <c r="F33" i="4"/>
  <c r="E33" i="4"/>
  <c r="Q33" i="4" s="1"/>
  <c r="D33" i="4"/>
  <c r="C33" i="4" s="1"/>
  <c r="L32" i="4"/>
  <c r="I32" i="4"/>
  <c r="F32" i="4"/>
  <c r="E32" i="4"/>
  <c r="C32" i="4" s="1"/>
  <c r="D32" i="4"/>
  <c r="P32" i="4" s="1"/>
  <c r="L31" i="4"/>
  <c r="I31" i="4"/>
  <c r="F31" i="4"/>
  <c r="E31" i="4"/>
  <c r="T31" i="4" s="1"/>
  <c r="D31" i="4"/>
  <c r="C31" i="4" s="1"/>
  <c r="Q30" i="4"/>
  <c r="L30" i="4"/>
  <c r="R30" i="4" s="1"/>
  <c r="I30" i="4"/>
  <c r="F30" i="4"/>
  <c r="E30" i="4"/>
  <c r="T30" i="4" s="1"/>
  <c r="D30" i="4"/>
  <c r="P30" i="4" s="1"/>
  <c r="O30" i="4" s="1"/>
  <c r="C30" i="4"/>
  <c r="P29" i="4"/>
  <c r="L29" i="4"/>
  <c r="I29" i="4"/>
  <c r="F29" i="4"/>
  <c r="E29" i="4"/>
  <c r="Q29" i="4" s="1"/>
  <c r="D29" i="4"/>
  <c r="C29" i="4" s="1"/>
  <c r="L28" i="4"/>
  <c r="I28" i="4"/>
  <c r="F28" i="4"/>
  <c r="E28" i="4"/>
  <c r="T28" i="4" s="1"/>
  <c r="D28" i="4"/>
  <c r="P28" i="4" s="1"/>
  <c r="L27" i="4"/>
  <c r="I27" i="4"/>
  <c r="F27" i="4"/>
  <c r="E27" i="4"/>
  <c r="T27" i="4" s="1"/>
  <c r="D27" i="4"/>
  <c r="P27" i="4" s="1"/>
  <c r="Q26" i="4"/>
  <c r="L26" i="4"/>
  <c r="R26" i="4" s="1"/>
  <c r="I26" i="4"/>
  <c r="F26" i="4"/>
  <c r="E26" i="4"/>
  <c r="T26" i="4" s="1"/>
  <c r="D26" i="4"/>
  <c r="P26" i="4" s="1"/>
  <c r="O26" i="4" s="1"/>
  <c r="C26" i="4"/>
  <c r="P25" i="4"/>
  <c r="L25" i="4"/>
  <c r="R25" i="4" s="1"/>
  <c r="I25" i="4"/>
  <c r="F25" i="4"/>
  <c r="E25" i="4"/>
  <c r="Q25" i="4" s="1"/>
  <c r="D25" i="4"/>
  <c r="C25" i="4" s="1"/>
  <c r="L24" i="4"/>
  <c r="I24" i="4"/>
  <c r="F24" i="4"/>
  <c r="E24" i="4"/>
  <c r="Q24" i="4" s="1"/>
  <c r="D24" i="4"/>
  <c r="P24" i="4" s="1"/>
  <c r="L23" i="4"/>
  <c r="I23" i="4"/>
  <c r="F23" i="4"/>
  <c r="E23" i="4"/>
  <c r="T23" i="4" s="1"/>
  <c r="D23" i="4"/>
  <c r="C23" i="4" s="1"/>
  <c r="Q22" i="4"/>
  <c r="L22" i="4"/>
  <c r="R22" i="4" s="1"/>
  <c r="I22" i="4"/>
  <c r="F22" i="4"/>
  <c r="E22" i="4"/>
  <c r="T22" i="4" s="1"/>
  <c r="D22" i="4"/>
  <c r="P22" i="4" s="1"/>
  <c r="O22" i="4" s="1"/>
  <c r="C22" i="4"/>
  <c r="P21" i="4"/>
  <c r="L21" i="4"/>
  <c r="I21" i="4"/>
  <c r="F21" i="4"/>
  <c r="E21" i="4"/>
  <c r="Q21" i="4" s="1"/>
  <c r="D21" i="4"/>
  <c r="C21" i="4" s="1"/>
  <c r="L20" i="4"/>
  <c r="I20" i="4"/>
  <c r="F20" i="4"/>
  <c r="E20" i="4"/>
  <c r="Q20" i="4" s="1"/>
  <c r="D20" i="4"/>
  <c r="P20" i="4" s="1"/>
  <c r="O20" i="4" s="1"/>
  <c r="L19" i="4"/>
  <c r="I19" i="4"/>
  <c r="F19" i="4"/>
  <c r="E19" i="4"/>
  <c r="T19" i="4" s="1"/>
  <c r="D19" i="4"/>
  <c r="C19" i="4" s="1"/>
  <c r="Q18" i="4"/>
  <c r="L18" i="4"/>
  <c r="R18" i="4" s="1"/>
  <c r="I18" i="4"/>
  <c r="F18" i="4"/>
  <c r="E18" i="4"/>
  <c r="T18" i="4" s="1"/>
  <c r="D18" i="4"/>
  <c r="P18" i="4" s="1"/>
  <c r="O18" i="4" s="1"/>
  <c r="C18" i="4"/>
  <c r="P17" i="4"/>
  <c r="L17" i="4"/>
  <c r="I17" i="4"/>
  <c r="F17" i="4"/>
  <c r="E17" i="4"/>
  <c r="Q17" i="4" s="1"/>
  <c r="D17" i="4"/>
  <c r="C17" i="4" s="1"/>
  <c r="L16" i="4"/>
  <c r="I16" i="4"/>
  <c r="F16" i="4"/>
  <c r="E16" i="4"/>
  <c r="T16" i="4" s="1"/>
  <c r="D16" i="4"/>
  <c r="P16" i="4" s="1"/>
  <c r="L15" i="4"/>
  <c r="I15" i="4"/>
  <c r="F15" i="4"/>
  <c r="E15" i="4"/>
  <c r="T15" i="4" s="1"/>
  <c r="D15" i="4"/>
  <c r="C15" i="4" s="1"/>
  <c r="Q14" i="4"/>
  <c r="L14" i="4"/>
  <c r="R14" i="4" s="1"/>
  <c r="I14" i="4"/>
  <c r="I10" i="4" s="1"/>
  <c r="F14" i="4"/>
  <c r="E14" i="4"/>
  <c r="T14" i="4" s="1"/>
  <c r="D14" i="4"/>
  <c r="P14" i="4" s="1"/>
  <c r="O14" i="4" s="1"/>
  <c r="C14" i="4"/>
  <c r="P13" i="4"/>
  <c r="L13" i="4"/>
  <c r="I13" i="4"/>
  <c r="F13" i="4"/>
  <c r="F10" i="4" s="1"/>
  <c r="E13" i="4"/>
  <c r="Q13" i="4" s="1"/>
  <c r="D13" i="4"/>
  <c r="C13" i="4" s="1"/>
  <c r="S12" i="4"/>
  <c r="L12" i="4"/>
  <c r="I12" i="4"/>
  <c r="F12" i="4"/>
  <c r="E12" i="4"/>
  <c r="Q12" i="4" s="1"/>
  <c r="D12" i="4"/>
  <c r="P12" i="4" s="1"/>
  <c r="S11" i="4"/>
  <c r="L11" i="4"/>
  <c r="I11" i="4"/>
  <c r="F11" i="4"/>
  <c r="E11" i="4"/>
  <c r="Q11" i="4" s="1"/>
  <c r="D11" i="4"/>
  <c r="P11" i="4" s="1"/>
  <c r="N10" i="4"/>
  <c r="M10" i="4"/>
  <c r="K10" i="4"/>
  <c r="K9" i="4" s="1"/>
  <c r="J10" i="4"/>
  <c r="J9" i="4" s="1"/>
  <c r="H10" i="4"/>
  <c r="G10" i="4"/>
  <c r="G9" i="4" s="1"/>
  <c r="M9" i="4"/>
  <c r="O54" i="4" l="1"/>
  <c r="O63" i="4"/>
  <c r="R66" i="4"/>
  <c r="P65" i="4"/>
  <c r="O67" i="4"/>
  <c r="R88" i="4"/>
  <c r="O11" i="4"/>
  <c r="R13" i="4"/>
  <c r="O17" i="4"/>
  <c r="R19" i="4"/>
  <c r="O24" i="4"/>
  <c r="R29" i="4"/>
  <c r="O33" i="4"/>
  <c r="R35" i="4"/>
  <c r="O46" i="4"/>
  <c r="R48" i="4"/>
  <c r="O50" i="4"/>
  <c r="O52" i="4"/>
  <c r="R62" i="4"/>
  <c r="Q65" i="4"/>
  <c r="O66" i="4"/>
  <c r="R70" i="4"/>
  <c r="R76" i="4"/>
  <c r="O110" i="4"/>
  <c r="R120" i="4"/>
  <c r="O62" i="4"/>
  <c r="R112" i="4"/>
  <c r="O13" i="4"/>
  <c r="R15" i="4"/>
  <c r="R20" i="4"/>
  <c r="O29" i="4"/>
  <c r="R31" i="4"/>
  <c r="O38" i="4"/>
  <c r="R55" i="4"/>
  <c r="R58" i="4"/>
  <c r="O70" i="4"/>
  <c r="O12" i="4"/>
  <c r="R21" i="4"/>
  <c r="O25" i="4"/>
  <c r="R32" i="4"/>
  <c r="R43" i="4"/>
  <c r="R47" i="4"/>
  <c r="O51" i="4"/>
  <c r="R51" i="4"/>
  <c r="R54" i="4"/>
  <c r="O58" i="4"/>
  <c r="N9" i="4"/>
  <c r="R68" i="4"/>
  <c r="R104" i="4"/>
  <c r="R128" i="4"/>
  <c r="R17" i="4"/>
  <c r="O21" i="4"/>
  <c r="R23" i="4"/>
  <c r="R28" i="4"/>
  <c r="R33" i="4"/>
  <c r="R46" i="4"/>
  <c r="R50" i="4"/>
  <c r="E10" i="4"/>
  <c r="T10" i="4" s="1"/>
  <c r="C12" i="4"/>
  <c r="R12" i="4" s="1"/>
  <c r="P15" i="4"/>
  <c r="O15" i="4" s="1"/>
  <c r="C16" i="4"/>
  <c r="R16" i="4" s="1"/>
  <c r="Q16" i="4"/>
  <c r="Q10" i="4" s="1"/>
  <c r="P19" i="4"/>
  <c r="P23" i="4"/>
  <c r="O23" i="4" s="1"/>
  <c r="C28" i="4"/>
  <c r="Q28" i="4"/>
  <c r="O28" i="4" s="1"/>
  <c r="P31" i="4"/>
  <c r="Q32" i="4"/>
  <c r="O32" i="4" s="1"/>
  <c r="P35" i="4"/>
  <c r="C37" i="4"/>
  <c r="R37" i="4" s="1"/>
  <c r="Q37" i="4"/>
  <c r="O37" i="4" s="1"/>
  <c r="C38" i="4"/>
  <c r="R38" i="4" s="1"/>
  <c r="Q38" i="4"/>
  <c r="C40" i="4"/>
  <c r="R40" i="4" s="1"/>
  <c r="Q40" i="4"/>
  <c r="O40" i="4" s="1"/>
  <c r="E42" i="4"/>
  <c r="C43" i="4"/>
  <c r="Q43" i="4"/>
  <c r="O43" i="4" s="1"/>
  <c r="Q47" i="4"/>
  <c r="O47" i="4" s="1"/>
  <c r="P48" i="4"/>
  <c r="O48" i="4" s="1"/>
  <c r="C51" i="4"/>
  <c r="P56" i="4"/>
  <c r="O56" i="4" s="1"/>
  <c r="C59" i="4"/>
  <c r="R59" i="4" s="1"/>
  <c r="Q59" i="4"/>
  <c r="O59" i="4" s="1"/>
  <c r="P60" i="4"/>
  <c r="O60" i="4" s="1"/>
  <c r="C63" i="4"/>
  <c r="R63" i="4" s="1"/>
  <c r="Q63" i="4"/>
  <c r="P64" i="4"/>
  <c r="O64" i="4" s="1"/>
  <c r="P68" i="4"/>
  <c r="O68" i="4" s="1"/>
  <c r="C71" i="4"/>
  <c r="R71" i="4" s="1"/>
  <c r="S13" i="4"/>
  <c r="Q15" i="4"/>
  <c r="T17" i="4"/>
  <c r="Q19" i="4"/>
  <c r="T21" i="4"/>
  <c r="Q23" i="4"/>
  <c r="T25" i="4"/>
  <c r="C27" i="4"/>
  <c r="R27" i="4" s="1"/>
  <c r="Q27" i="4"/>
  <c r="O27" i="4" s="1"/>
  <c r="T29" i="4"/>
  <c r="Q31" i="4"/>
  <c r="T33" i="4"/>
  <c r="Q35" i="4"/>
  <c r="C44" i="4"/>
  <c r="S46" i="4"/>
  <c r="C48" i="4"/>
  <c r="S50" i="4"/>
  <c r="C52" i="4"/>
  <c r="R52" i="4" s="1"/>
  <c r="S54" i="4"/>
  <c r="C56" i="4"/>
  <c r="R56" i="4" s="1"/>
  <c r="S58" i="4"/>
  <c r="C60" i="4"/>
  <c r="R60" i="4" s="1"/>
  <c r="S62" i="4"/>
  <c r="C64" i="4"/>
  <c r="R64" i="4" s="1"/>
  <c r="S66" i="4"/>
  <c r="C68" i="4"/>
  <c r="S70" i="4"/>
  <c r="S71" i="4"/>
  <c r="L73" i="4"/>
  <c r="Q77" i="4"/>
  <c r="O77" i="4" s="1"/>
  <c r="Q81" i="4"/>
  <c r="O81" i="4" s="1"/>
  <c r="R83" i="4"/>
  <c r="Q85" i="4"/>
  <c r="O85" i="4" s="1"/>
  <c r="Q89" i="4"/>
  <c r="O89" i="4" s="1"/>
  <c r="R91" i="4"/>
  <c r="S94" i="4"/>
  <c r="C94" i="4"/>
  <c r="R94" i="4" s="1"/>
  <c r="C96" i="4"/>
  <c r="R96" i="4" s="1"/>
  <c r="S96" i="4"/>
  <c r="Q101" i="4"/>
  <c r="Q105" i="4"/>
  <c r="O105" i="4" s="1"/>
  <c r="R111" i="4"/>
  <c r="Q115" i="4"/>
  <c r="O115" i="4" s="1"/>
  <c r="R119" i="4"/>
  <c r="T129" i="4"/>
  <c r="Q129" i="4"/>
  <c r="O129" i="4" s="1"/>
  <c r="R135" i="4"/>
  <c r="T137" i="4"/>
  <c r="Q137" i="4"/>
  <c r="O137" i="4" s="1"/>
  <c r="S142" i="4"/>
  <c r="D140" i="4"/>
  <c r="S140" i="4" s="1"/>
  <c r="C142" i="4"/>
  <c r="P142" i="4"/>
  <c r="O142" i="4" s="1"/>
  <c r="L140" i="4"/>
  <c r="R142" i="4"/>
  <c r="R178" i="4"/>
  <c r="T24" i="4"/>
  <c r="T32" i="4"/>
  <c r="R44" i="4"/>
  <c r="C80" i="4"/>
  <c r="R80" i="4" s="1"/>
  <c r="S80" i="4"/>
  <c r="C84" i="4"/>
  <c r="R84" i="4" s="1"/>
  <c r="S84" i="4"/>
  <c r="C88" i="4"/>
  <c r="S88" i="4"/>
  <c r="O96" i="4"/>
  <c r="T100" i="4"/>
  <c r="C104" i="4"/>
  <c r="S104" i="4"/>
  <c r="C112" i="4"/>
  <c r="S112" i="4"/>
  <c r="S114" i="4"/>
  <c r="C114" i="4"/>
  <c r="R114" i="4" s="1"/>
  <c r="C120" i="4"/>
  <c r="S120" i="4"/>
  <c r="S122" i="4"/>
  <c r="C122" i="4"/>
  <c r="R122" i="4" s="1"/>
  <c r="S126" i="4"/>
  <c r="C126" i="4"/>
  <c r="R126" i="4" s="1"/>
  <c r="P126" i="4"/>
  <c r="O126" i="4" s="1"/>
  <c r="S134" i="4"/>
  <c r="C134" i="4"/>
  <c r="R134" i="4" s="1"/>
  <c r="P134" i="4"/>
  <c r="O134" i="4" s="1"/>
  <c r="T141" i="4"/>
  <c r="C141" i="4"/>
  <c r="Q141" i="4"/>
  <c r="E140" i="4"/>
  <c r="O166" i="4"/>
  <c r="T20" i="4"/>
  <c r="T75" i="4"/>
  <c r="E73" i="4"/>
  <c r="T73" i="4" s="1"/>
  <c r="C76" i="4"/>
  <c r="S76" i="4"/>
  <c r="D10" i="4"/>
  <c r="L10" i="4"/>
  <c r="T11" i="4"/>
  <c r="T36" i="4"/>
  <c r="T39" i="4"/>
  <c r="D42" i="4"/>
  <c r="S44" i="4"/>
  <c r="T47" i="4"/>
  <c r="T51" i="4"/>
  <c r="S52" i="4"/>
  <c r="T55" i="4"/>
  <c r="E65" i="4"/>
  <c r="T65" i="4" s="1"/>
  <c r="T67" i="4"/>
  <c r="C72" i="4"/>
  <c r="R72" i="4" s="1"/>
  <c r="S72" i="4"/>
  <c r="D73" i="4"/>
  <c r="S73" i="4" s="1"/>
  <c r="S74" i="4"/>
  <c r="C74" i="4"/>
  <c r="Q75" i="4"/>
  <c r="O75" i="4" s="1"/>
  <c r="P76" i="4"/>
  <c r="R77" i="4"/>
  <c r="Q79" i="4"/>
  <c r="O79" i="4" s="1"/>
  <c r="P80" i="4"/>
  <c r="O80" i="4" s="1"/>
  <c r="R81" i="4"/>
  <c r="Q83" i="4"/>
  <c r="O83" i="4" s="1"/>
  <c r="P84" i="4"/>
  <c r="O84" i="4" s="1"/>
  <c r="R85" i="4"/>
  <c r="Q87" i="4"/>
  <c r="O87" i="4" s="1"/>
  <c r="P88" i="4"/>
  <c r="O88" i="4" s="1"/>
  <c r="R89" i="4"/>
  <c r="C92" i="4"/>
  <c r="R92" i="4" s="1"/>
  <c r="S92" i="4"/>
  <c r="C93" i="4"/>
  <c r="R95" i="4"/>
  <c r="S98" i="4"/>
  <c r="C98" i="4"/>
  <c r="R98" i="4" s="1"/>
  <c r="E100" i="4"/>
  <c r="P100" i="4"/>
  <c r="R101" i="4"/>
  <c r="Q103" i="4"/>
  <c r="O103" i="4" s="1"/>
  <c r="P104" i="4"/>
  <c r="O104" i="4" s="1"/>
  <c r="R105" i="4"/>
  <c r="Q107" i="4"/>
  <c r="O107" i="4" s="1"/>
  <c r="Q111" i="4"/>
  <c r="O111" i="4" s="1"/>
  <c r="P112" i="4"/>
  <c r="O112" i="4" s="1"/>
  <c r="O108" i="4" s="1"/>
  <c r="C113" i="4"/>
  <c r="Q113" i="4"/>
  <c r="O113" i="4" s="1"/>
  <c r="P114" i="4"/>
  <c r="O114" i="4" s="1"/>
  <c r="R115" i="4"/>
  <c r="Q119" i="4"/>
  <c r="O119" i="4" s="1"/>
  <c r="P120" i="4"/>
  <c r="O120" i="4" s="1"/>
  <c r="C121" i="4"/>
  <c r="Q121" i="4"/>
  <c r="O121" i="4" s="1"/>
  <c r="P122" i="4"/>
  <c r="O122" i="4" s="1"/>
  <c r="C124" i="4"/>
  <c r="R124" i="4" s="1"/>
  <c r="S124" i="4"/>
  <c r="P124" i="4"/>
  <c r="O124" i="4" s="1"/>
  <c r="C129" i="4"/>
  <c r="S130" i="4"/>
  <c r="C130" i="4"/>
  <c r="P130" i="4"/>
  <c r="O130" i="4" s="1"/>
  <c r="R130" i="4"/>
  <c r="C132" i="4"/>
  <c r="R132" i="4" s="1"/>
  <c r="S132" i="4"/>
  <c r="P132" i="4"/>
  <c r="O132" i="4" s="1"/>
  <c r="C137" i="4"/>
  <c r="S138" i="4"/>
  <c r="C138" i="4"/>
  <c r="P138" i="4"/>
  <c r="O138" i="4" s="1"/>
  <c r="R138" i="4"/>
  <c r="O139" i="4"/>
  <c r="T145" i="4"/>
  <c r="C145" i="4"/>
  <c r="R145" i="4" s="1"/>
  <c r="Q145" i="4"/>
  <c r="O145" i="4" s="1"/>
  <c r="C11" i="4"/>
  <c r="C20" i="4"/>
  <c r="C24" i="4"/>
  <c r="R24" i="4" s="1"/>
  <c r="C36" i="4"/>
  <c r="R36" i="4" s="1"/>
  <c r="C39" i="4"/>
  <c r="R39" i="4" s="1"/>
  <c r="C55" i="4"/>
  <c r="C67" i="4"/>
  <c r="C65" i="4" s="1"/>
  <c r="R65" i="4" s="1"/>
  <c r="Q71" i="4"/>
  <c r="O71" i="4" s="1"/>
  <c r="O72" i="4"/>
  <c r="O74" i="4"/>
  <c r="C75" i="4"/>
  <c r="R75" i="4" s="1"/>
  <c r="I73" i="4"/>
  <c r="S78" i="4"/>
  <c r="C78" i="4"/>
  <c r="R78" i="4" s="1"/>
  <c r="C79" i="4"/>
  <c r="R79" i="4" s="1"/>
  <c r="S82" i="4"/>
  <c r="C82" i="4"/>
  <c r="R82" i="4" s="1"/>
  <c r="C83" i="4"/>
  <c r="S86" i="4"/>
  <c r="C86" i="4"/>
  <c r="R86" i="4" s="1"/>
  <c r="C87" i="4"/>
  <c r="R87" i="4" s="1"/>
  <c r="S90" i="4"/>
  <c r="C90" i="4"/>
  <c r="R90" i="4" s="1"/>
  <c r="C91" i="4"/>
  <c r="Q91" i="4"/>
  <c r="O91" i="4" s="1"/>
  <c r="O92" i="4"/>
  <c r="R93" i="4"/>
  <c r="C99" i="4"/>
  <c r="R99" i="4" s="1"/>
  <c r="Q99" i="4"/>
  <c r="O99" i="4" s="1"/>
  <c r="S102" i="4"/>
  <c r="D100" i="4"/>
  <c r="S100" i="4" s="1"/>
  <c r="C102" i="4"/>
  <c r="L100" i="4"/>
  <c r="C103" i="4"/>
  <c r="R103" i="4" s="1"/>
  <c r="S106" i="4"/>
  <c r="C106" i="4"/>
  <c r="R106" i="4" s="1"/>
  <c r="C107" i="4"/>
  <c r="R107" i="4" s="1"/>
  <c r="S110" i="4"/>
  <c r="D108" i="4"/>
  <c r="S108" i="4" s="1"/>
  <c r="C110" i="4"/>
  <c r="L108" i="4"/>
  <c r="C111" i="4"/>
  <c r="R113" i="4"/>
  <c r="C116" i="4"/>
  <c r="R116" i="4" s="1"/>
  <c r="S116" i="4"/>
  <c r="S118" i="4"/>
  <c r="C118" i="4"/>
  <c r="R118" i="4" s="1"/>
  <c r="C119" i="4"/>
  <c r="R121" i="4"/>
  <c r="T125" i="4"/>
  <c r="Q125" i="4"/>
  <c r="O125" i="4" s="1"/>
  <c r="C128" i="4"/>
  <c r="S128" i="4"/>
  <c r="P128" i="4"/>
  <c r="O128" i="4" s="1"/>
  <c r="T133" i="4"/>
  <c r="Q133" i="4"/>
  <c r="O133" i="4" s="1"/>
  <c r="C136" i="4"/>
  <c r="R136" i="4" s="1"/>
  <c r="S136" i="4"/>
  <c r="P136" i="4"/>
  <c r="O136" i="4" s="1"/>
  <c r="R148" i="4"/>
  <c r="P123" i="4"/>
  <c r="O123" i="4" s="1"/>
  <c r="C127" i="4"/>
  <c r="R127" i="4" s="1"/>
  <c r="Q127" i="4"/>
  <c r="O127" i="4" s="1"/>
  <c r="R129" i="4"/>
  <c r="C135" i="4"/>
  <c r="Q135" i="4"/>
  <c r="O135" i="4" s="1"/>
  <c r="R137" i="4"/>
  <c r="R141" i="4"/>
  <c r="Q143" i="4"/>
  <c r="O143" i="4" s="1"/>
  <c r="Q149" i="4"/>
  <c r="O149" i="4" s="1"/>
  <c r="Q153" i="4"/>
  <c r="O153" i="4" s="1"/>
  <c r="Q157" i="4"/>
  <c r="O157" i="4" s="1"/>
  <c r="Q161" i="4"/>
  <c r="O161" i="4" s="1"/>
  <c r="D163" i="4"/>
  <c r="C164" i="4"/>
  <c r="S164" i="4"/>
  <c r="R167" i="4"/>
  <c r="Q169" i="4"/>
  <c r="O169" i="4" s="1"/>
  <c r="Q173" i="4"/>
  <c r="O173" i="4" s="1"/>
  <c r="R175" i="4"/>
  <c r="Q177" i="4"/>
  <c r="O177" i="4" s="1"/>
  <c r="R179" i="4"/>
  <c r="Q181" i="4"/>
  <c r="O181" i="4" s="1"/>
  <c r="O184" i="4"/>
  <c r="Q187" i="4"/>
  <c r="O187" i="4" s="1"/>
  <c r="T187" i="4"/>
  <c r="S146" i="4"/>
  <c r="C146" i="4"/>
  <c r="R146" i="4" s="1"/>
  <c r="C148" i="4"/>
  <c r="S148" i="4"/>
  <c r="C152" i="4"/>
  <c r="R152" i="4" s="1"/>
  <c r="S152" i="4"/>
  <c r="C156" i="4"/>
  <c r="R156" i="4" s="1"/>
  <c r="S156" i="4"/>
  <c r="C160" i="4"/>
  <c r="R160" i="4" s="1"/>
  <c r="S160" i="4"/>
  <c r="O164" i="4"/>
  <c r="C168" i="4"/>
  <c r="R168" i="4" s="1"/>
  <c r="S168" i="4"/>
  <c r="C172" i="4"/>
  <c r="R172" i="4" s="1"/>
  <c r="S172" i="4"/>
  <c r="C176" i="4"/>
  <c r="R176" i="4" s="1"/>
  <c r="S176" i="4"/>
  <c r="C180" i="4"/>
  <c r="R180" i="4" s="1"/>
  <c r="S180" i="4"/>
  <c r="C181" i="4"/>
  <c r="R181" i="4" s="1"/>
  <c r="P186" i="4"/>
  <c r="C186" i="4"/>
  <c r="R186" i="4" s="1"/>
  <c r="R191" i="4"/>
  <c r="O193" i="4"/>
  <c r="S211" i="4"/>
  <c r="R123" i="4"/>
  <c r="R125" i="4"/>
  <c r="R133" i="4"/>
  <c r="R143" i="4"/>
  <c r="P146" i="4"/>
  <c r="O146" i="4" s="1"/>
  <c r="P148" i="4"/>
  <c r="O148" i="4" s="1"/>
  <c r="R149" i="4"/>
  <c r="Q151" i="4"/>
  <c r="O151" i="4" s="1"/>
  <c r="P152" i="4"/>
  <c r="O152" i="4" s="1"/>
  <c r="R153" i="4"/>
  <c r="Q155" i="4"/>
  <c r="O155" i="4" s="1"/>
  <c r="P156" i="4"/>
  <c r="O156" i="4" s="1"/>
  <c r="R157" i="4"/>
  <c r="Q159" i="4"/>
  <c r="O159" i="4" s="1"/>
  <c r="P160" i="4"/>
  <c r="O160" i="4" s="1"/>
  <c r="R161" i="4"/>
  <c r="R165" i="4"/>
  <c r="Q167" i="4"/>
  <c r="O167" i="4" s="1"/>
  <c r="P168" i="4"/>
  <c r="O168" i="4" s="1"/>
  <c r="R169" i="4"/>
  <c r="Q171" i="4"/>
  <c r="O171" i="4" s="1"/>
  <c r="P172" i="4"/>
  <c r="O172" i="4" s="1"/>
  <c r="R173" i="4"/>
  <c r="Q175" i="4"/>
  <c r="O175" i="4" s="1"/>
  <c r="P176" i="4"/>
  <c r="O176" i="4" s="1"/>
  <c r="R177" i="4"/>
  <c r="Q179" i="4"/>
  <c r="O179" i="4" s="1"/>
  <c r="P180" i="4"/>
  <c r="O180" i="4" s="1"/>
  <c r="R185" i="4"/>
  <c r="S186" i="4"/>
  <c r="O190" i="4"/>
  <c r="O191" i="4"/>
  <c r="T140" i="4"/>
  <c r="F140" i="4"/>
  <c r="F41" i="4" s="1"/>
  <c r="C144" i="4"/>
  <c r="R144" i="4" s="1"/>
  <c r="S144" i="4"/>
  <c r="S150" i="4"/>
  <c r="C150" i="4"/>
  <c r="R150" i="4" s="1"/>
  <c r="C151" i="4"/>
  <c r="R151" i="4" s="1"/>
  <c r="S154" i="4"/>
  <c r="C154" i="4"/>
  <c r="R154" i="4" s="1"/>
  <c r="C155" i="4"/>
  <c r="R155" i="4" s="1"/>
  <c r="S158" i="4"/>
  <c r="C158" i="4"/>
  <c r="R158" i="4" s="1"/>
  <c r="C159" i="4"/>
  <c r="R159" i="4" s="1"/>
  <c r="S162" i="4"/>
  <c r="C162" i="4"/>
  <c r="R162" i="4" s="1"/>
  <c r="S163" i="4"/>
  <c r="T165" i="4"/>
  <c r="E163" i="4"/>
  <c r="T163" i="4" s="1"/>
  <c r="S166" i="4"/>
  <c r="C166" i="4"/>
  <c r="R166" i="4" s="1"/>
  <c r="C167" i="4"/>
  <c r="S170" i="4"/>
  <c r="C170" i="4"/>
  <c r="R170" i="4" s="1"/>
  <c r="C171" i="4"/>
  <c r="R171" i="4" s="1"/>
  <c r="S174" i="4"/>
  <c r="C174" i="4"/>
  <c r="R174" i="4" s="1"/>
  <c r="C175" i="4"/>
  <c r="S178" i="4"/>
  <c r="C178" i="4"/>
  <c r="P182" i="4"/>
  <c r="O182" i="4" s="1"/>
  <c r="S182" i="4"/>
  <c r="C182" i="4"/>
  <c r="R182" i="4" s="1"/>
  <c r="R184" i="4"/>
  <c r="Q185" i="4"/>
  <c r="O185" i="4" s="1"/>
  <c r="C185" i="4"/>
  <c r="T185" i="4"/>
  <c r="O216" i="4"/>
  <c r="S184" i="4"/>
  <c r="Q186" i="4"/>
  <c r="C187" i="4"/>
  <c r="R187" i="4" s="1"/>
  <c r="S187" i="4"/>
  <c r="C191" i="4"/>
  <c r="S191" i="4"/>
  <c r="D192" i="4"/>
  <c r="S193" i="4"/>
  <c r="C193" i="4"/>
  <c r="R196" i="4"/>
  <c r="Q198" i="4"/>
  <c r="O198" i="4" s="1"/>
  <c r="Q202" i="4"/>
  <c r="O202" i="4" s="1"/>
  <c r="R204" i="4"/>
  <c r="Q206" i="4"/>
  <c r="O206" i="4" s="1"/>
  <c r="Q210" i="4"/>
  <c r="O210" i="4" s="1"/>
  <c r="S213" i="4"/>
  <c r="D211" i="4"/>
  <c r="C213" i="4"/>
  <c r="L211" i="4"/>
  <c r="C214" i="4"/>
  <c r="R214" i="4" s="1"/>
  <c r="Q216" i="4"/>
  <c r="Q211" i="4" s="1"/>
  <c r="T216" i="4"/>
  <c r="R219" i="4"/>
  <c r="Q220" i="4"/>
  <c r="O220" i="4" s="1"/>
  <c r="C220" i="4"/>
  <c r="T220" i="4"/>
  <c r="O223" i="4"/>
  <c r="R227" i="4"/>
  <c r="O231" i="4"/>
  <c r="R235" i="4"/>
  <c r="O240" i="4"/>
  <c r="P243" i="4"/>
  <c r="O244" i="4"/>
  <c r="O247" i="4"/>
  <c r="R260" i="4"/>
  <c r="S197" i="4"/>
  <c r="C197" i="4"/>
  <c r="R197" i="4" s="1"/>
  <c r="S201" i="4"/>
  <c r="C201" i="4"/>
  <c r="R201" i="4" s="1"/>
  <c r="S205" i="4"/>
  <c r="C205" i="4"/>
  <c r="R205" i="4" s="1"/>
  <c r="S209" i="4"/>
  <c r="C209" i="4"/>
  <c r="R209" i="4" s="1"/>
  <c r="O213" i="4"/>
  <c r="O219" i="4"/>
  <c r="P225" i="4"/>
  <c r="O225" i="4" s="1"/>
  <c r="S225" i="4"/>
  <c r="C225" i="4"/>
  <c r="R225" i="4" s="1"/>
  <c r="O227" i="4"/>
  <c r="O235" i="4"/>
  <c r="R239" i="4"/>
  <c r="Q243" i="4"/>
  <c r="R294" i="4"/>
  <c r="S189" i="4"/>
  <c r="C189" i="4"/>
  <c r="R189" i="4" s="1"/>
  <c r="R194" i="4"/>
  <c r="Q196" i="4"/>
  <c r="O196" i="4" s="1"/>
  <c r="P197" i="4"/>
  <c r="R198" i="4"/>
  <c r="Q200" i="4"/>
  <c r="O200" i="4" s="1"/>
  <c r="P201" i="4"/>
  <c r="O201" i="4" s="1"/>
  <c r="R202" i="4"/>
  <c r="Q204" i="4"/>
  <c r="O204" i="4" s="1"/>
  <c r="P205" i="4"/>
  <c r="O205" i="4" s="1"/>
  <c r="R206" i="4"/>
  <c r="Q208" i="4"/>
  <c r="O208" i="4" s="1"/>
  <c r="P209" i="4"/>
  <c r="O209" i="4" s="1"/>
  <c r="R210" i="4"/>
  <c r="T211" i="4"/>
  <c r="F211" i="4"/>
  <c r="C215" i="4"/>
  <c r="R215" i="4" s="1"/>
  <c r="S215" i="4"/>
  <c r="P217" i="4"/>
  <c r="O217" i="4" s="1"/>
  <c r="S217" i="4"/>
  <c r="C217" i="4"/>
  <c r="R217" i="4" s="1"/>
  <c r="P221" i="4"/>
  <c r="O221" i="4" s="1"/>
  <c r="S221" i="4"/>
  <c r="C221" i="4"/>
  <c r="R221" i="4" s="1"/>
  <c r="R222" i="4"/>
  <c r="O232" i="4"/>
  <c r="O239" i="4"/>
  <c r="O248" i="4"/>
  <c r="R252" i="4"/>
  <c r="O189" i="4"/>
  <c r="S192" i="4"/>
  <c r="T194" i="4"/>
  <c r="E192" i="4"/>
  <c r="T192" i="4" s="1"/>
  <c r="C195" i="4"/>
  <c r="R195" i="4" s="1"/>
  <c r="S195" i="4"/>
  <c r="C196" i="4"/>
  <c r="C199" i="4"/>
  <c r="R199" i="4" s="1"/>
  <c r="S199" i="4"/>
  <c r="C200" i="4"/>
  <c r="R200" i="4" s="1"/>
  <c r="C203" i="4"/>
  <c r="R203" i="4" s="1"/>
  <c r="S203" i="4"/>
  <c r="C204" i="4"/>
  <c r="C207" i="4"/>
  <c r="R207" i="4" s="1"/>
  <c r="S207" i="4"/>
  <c r="C208" i="4"/>
  <c r="R208" i="4" s="1"/>
  <c r="O215" i="4"/>
  <c r="O211" i="4" s="1"/>
  <c r="R220" i="4"/>
  <c r="R223" i="4"/>
  <c r="Q224" i="4"/>
  <c r="O224" i="4" s="1"/>
  <c r="C224" i="4"/>
  <c r="R224" i="4" s="1"/>
  <c r="T224" i="4"/>
  <c r="R228" i="4"/>
  <c r="R231" i="4"/>
  <c r="R236" i="4"/>
  <c r="R247" i="4"/>
  <c r="R256" i="4"/>
  <c r="R286" i="4"/>
  <c r="S219" i="4"/>
  <c r="S223" i="4"/>
  <c r="S227" i="4"/>
  <c r="C229" i="4"/>
  <c r="R229" i="4" s="1"/>
  <c r="S231" i="4"/>
  <c r="C233" i="4"/>
  <c r="R233" i="4" s="1"/>
  <c r="S235" i="4"/>
  <c r="C237" i="4"/>
  <c r="R237" i="4" s="1"/>
  <c r="S239" i="4"/>
  <c r="C241" i="4"/>
  <c r="R241" i="4" s="1"/>
  <c r="C245" i="4"/>
  <c r="R245" i="4" s="1"/>
  <c r="S247" i="4"/>
  <c r="S252" i="4"/>
  <c r="C252" i="4"/>
  <c r="S256" i="4"/>
  <c r="C256" i="4"/>
  <c r="S260" i="4"/>
  <c r="C260" i="4"/>
  <c r="E266" i="4"/>
  <c r="T266" i="4" s="1"/>
  <c r="I269" i="4"/>
  <c r="I41" i="4" s="1"/>
  <c r="P272" i="4"/>
  <c r="R273" i="4"/>
  <c r="O277" i="4"/>
  <c r="O279" i="4"/>
  <c r="C284" i="4"/>
  <c r="R284" i="4" s="1"/>
  <c r="S284" i="4"/>
  <c r="D282" i="4"/>
  <c r="S282" i="4" s="1"/>
  <c r="P284" i="4"/>
  <c r="O284" i="4" s="1"/>
  <c r="L282" i="4"/>
  <c r="T287" i="4"/>
  <c r="Q287" i="4"/>
  <c r="O287" i="4" s="1"/>
  <c r="C292" i="4"/>
  <c r="R292" i="4" s="1"/>
  <c r="S292" i="4"/>
  <c r="P292" i="4"/>
  <c r="O292" i="4" s="1"/>
  <c r="T295" i="4"/>
  <c r="Q295" i="4"/>
  <c r="O295" i="4" s="1"/>
  <c r="J319" i="4"/>
  <c r="N319" i="4"/>
  <c r="O300" i="4"/>
  <c r="O252" i="4"/>
  <c r="O256" i="4"/>
  <c r="O260" i="4"/>
  <c r="S269" i="4"/>
  <c r="C274" i="4"/>
  <c r="R274" i="4" s="1"/>
  <c r="S274" i="4"/>
  <c r="O278" i="4"/>
  <c r="O280" i="4"/>
  <c r="T282" i="4"/>
  <c r="T283" i="4"/>
  <c r="E282" i="4"/>
  <c r="Q283" i="4"/>
  <c r="T285" i="4"/>
  <c r="Q285" i="4"/>
  <c r="O285" i="4" s="1"/>
  <c r="S290" i="4"/>
  <c r="C290" i="4"/>
  <c r="R290" i="4" s="1"/>
  <c r="P290" i="4"/>
  <c r="O290" i="4" s="1"/>
  <c r="T293" i="4"/>
  <c r="Q293" i="4"/>
  <c r="O293" i="4" s="1"/>
  <c r="R304" i="4"/>
  <c r="T228" i="4"/>
  <c r="S229" i="4"/>
  <c r="T232" i="4"/>
  <c r="S233" i="4"/>
  <c r="T236" i="4"/>
  <c r="S237" i="4"/>
  <c r="T240" i="4"/>
  <c r="S241" i="4"/>
  <c r="D243" i="4"/>
  <c r="S243" i="4" s="1"/>
  <c r="T244" i="4"/>
  <c r="S245" i="4"/>
  <c r="T248" i="4"/>
  <c r="C250" i="4"/>
  <c r="R250" i="4" s="1"/>
  <c r="S250" i="4"/>
  <c r="C251" i="4"/>
  <c r="C254" i="4"/>
  <c r="R254" i="4" s="1"/>
  <c r="S254" i="4"/>
  <c r="C255" i="4"/>
  <c r="R255" i="4" s="1"/>
  <c r="C258" i="4"/>
  <c r="R258" i="4" s="1"/>
  <c r="S258" i="4"/>
  <c r="C259" i="4"/>
  <c r="C262" i="4"/>
  <c r="R262" i="4" s="1"/>
  <c r="S262" i="4"/>
  <c r="S264" i="4"/>
  <c r="C264" i="4"/>
  <c r="R264" i="4" s="1"/>
  <c r="C265" i="4"/>
  <c r="R265" i="4" s="1"/>
  <c r="S268" i="4"/>
  <c r="D266" i="4"/>
  <c r="S266" i="4" s="1"/>
  <c r="C268" i="4"/>
  <c r="R268" i="4" s="1"/>
  <c r="C270" i="4"/>
  <c r="S270" i="4"/>
  <c r="T271" i="4"/>
  <c r="E269" i="4"/>
  <c r="T269" i="4" s="1"/>
  <c r="O271" i="4"/>
  <c r="Q273" i="4"/>
  <c r="O273" i="4" s="1"/>
  <c r="P274" i="4"/>
  <c r="O274" i="4" s="1"/>
  <c r="C275" i="4"/>
  <c r="Q275" i="4"/>
  <c r="O275" i="4" s="1"/>
  <c r="O276" i="4"/>
  <c r="F282" i="4"/>
  <c r="C287" i="4"/>
  <c r="C288" i="4"/>
  <c r="R288" i="4" s="1"/>
  <c r="S288" i="4"/>
  <c r="P288" i="4"/>
  <c r="O288" i="4" s="1"/>
  <c r="T291" i="4"/>
  <c r="Q291" i="4"/>
  <c r="O291" i="4" s="1"/>
  <c r="C295" i="4"/>
  <c r="C296" i="4"/>
  <c r="R296" i="4" s="1"/>
  <c r="S296" i="4"/>
  <c r="P296" i="4"/>
  <c r="O296" i="4" s="1"/>
  <c r="G319" i="4"/>
  <c r="S298" i="4"/>
  <c r="C298" i="4"/>
  <c r="P298" i="4"/>
  <c r="C228" i="4"/>
  <c r="C232" i="4"/>
  <c r="R232" i="4" s="1"/>
  <c r="C236" i="4"/>
  <c r="C240" i="4"/>
  <c r="R240" i="4" s="1"/>
  <c r="E243" i="4"/>
  <c r="T243" i="4" s="1"/>
  <c r="C244" i="4"/>
  <c r="R244" i="4" s="1"/>
  <c r="C248" i="4"/>
  <c r="R248" i="4" s="1"/>
  <c r="O250" i="4"/>
  <c r="R251" i="4"/>
  <c r="O254" i="4"/>
  <c r="O258" i="4"/>
  <c r="R259" i="4"/>
  <c r="C263" i="4"/>
  <c r="R263" i="4" s="1"/>
  <c r="Q263" i="4"/>
  <c r="O263" i="4" s="1"/>
  <c r="O264" i="4"/>
  <c r="C267" i="4"/>
  <c r="C266" i="4" s="1"/>
  <c r="R266" i="4" s="1"/>
  <c r="Q267" i="4"/>
  <c r="O268" i="4"/>
  <c r="P266" i="4"/>
  <c r="S272" i="4"/>
  <c r="C272" i="4"/>
  <c r="R272" i="4" s="1"/>
  <c r="C273" i="4"/>
  <c r="R275" i="4"/>
  <c r="C283" i="4"/>
  <c r="C282" i="4" s="1"/>
  <c r="C285" i="4"/>
  <c r="S286" i="4"/>
  <c r="C286" i="4"/>
  <c r="P286" i="4"/>
  <c r="O286" i="4" s="1"/>
  <c r="T289" i="4"/>
  <c r="Q289" i="4"/>
  <c r="O289" i="4" s="1"/>
  <c r="C293" i="4"/>
  <c r="S294" i="4"/>
  <c r="C294" i="4"/>
  <c r="P294" i="4"/>
  <c r="O294" i="4" s="1"/>
  <c r="C276" i="4"/>
  <c r="R276" i="4" s="1"/>
  <c r="S276" i="4"/>
  <c r="C277" i="4"/>
  <c r="R277" i="4" s="1"/>
  <c r="C280" i="4"/>
  <c r="R280" i="4" s="1"/>
  <c r="S280" i="4"/>
  <c r="C281" i="4"/>
  <c r="R281" i="4" s="1"/>
  <c r="R285" i="4"/>
  <c r="R289" i="4"/>
  <c r="R293" i="4"/>
  <c r="K319" i="4"/>
  <c r="Q299" i="4"/>
  <c r="O299" i="4" s="1"/>
  <c r="E297" i="4"/>
  <c r="Q300" i="4"/>
  <c r="C300" i="4"/>
  <c r="R303" i="4"/>
  <c r="R307" i="4"/>
  <c r="R312" i="4"/>
  <c r="O307" i="4"/>
  <c r="R314" i="4"/>
  <c r="S278" i="4"/>
  <c r="C278" i="4"/>
  <c r="R278" i="4" s="1"/>
  <c r="R287" i="4"/>
  <c r="R291" i="4"/>
  <c r="R295" i="4"/>
  <c r="H319" i="4"/>
  <c r="M319" i="4"/>
  <c r="R308" i="4"/>
  <c r="O310" i="4"/>
  <c r="O315" i="4"/>
  <c r="O318" i="4"/>
  <c r="R311" i="4"/>
  <c r="R316" i="4"/>
  <c r="C301" i="4"/>
  <c r="R301" i="4" s="1"/>
  <c r="C302" i="4"/>
  <c r="R302" i="4" s="1"/>
  <c r="Q302" i="4"/>
  <c r="O302" i="4" s="1"/>
  <c r="C303" i="4"/>
  <c r="Q303" i="4"/>
  <c r="O303" i="4" s="1"/>
  <c r="C304" i="4"/>
  <c r="Q304" i="4"/>
  <c r="O304" i="4" s="1"/>
  <c r="C305" i="4"/>
  <c r="R305" i="4" s="1"/>
  <c r="Q305" i="4"/>
  <c r="O305" i="4" s="1"/>
  <c r="C306" i="4"/>
  <c r="R306" i="4" s="1"/>
  <c r="Q306" i="4"/>
  <c r="O306" i="4" s="1"/>
  <c r="Q307" i="4"/>
  <c r="Q308" i="4"/>
  <c r="O308" i="4" s="1"/>
  <c r="Q312" i="4"/>
  <c r="O312" i="4" s="1"/>
  <c r="T314" i="4"/>
  <c r="Q316" i="4"/>
  <c r="O316" i="4" s="1"/>
  <c r="C318" i="4"/>
  <c r="R318" i="4" s="1"/>
  <c r="C311" i="4"/>
  <c r="Q311" i="4"/>
  <c r="O311" i="4" s="1"/>
  <c r="P314" i="4"/>
  <c r="O314" i="4" s="1"/>
  <c r="C315" i="4"/>
  <c r="R315" i="4" s="1"/>
  <c r="Q315" i="4"/>
  <c r="S297" i="4"/>
  <c r="S301" i="4"/>
  <c r="I9" i="4" l="1"/>
  <c r="I319" i="4"/>
  <c r="I322" i="4" s="1"/>
  <c r="C320" i="4" s="1"/>
  <c r="F9" i="4"/>
  <c r="F319" i="4"/>
  <c r="O42" i="4"/>
  <c r="P282" i="4"/>
  <c r="Q297" i="4"/>
  <c r="O272" i="4"/>
  <c r="O269" i="4" s="1"/>
  <c r="P269" i="4"/>
  <c r="P211" i="4"/>
  <c r="Q192" i="4"/>
  <c r="O186" i="4"/>
  <c r="C140" i="4"/>
  <c r="R140" i="4" s="1"/>
  <c r="C42" i="4"/>
  <c r="O35" i="4"/>
  <c r="L41" i="4"/>
  <c r="O65" i="4"/>
  <c r="E319" i="4"/>
  <c r="T319" i="4" s="1"/>
  <c r="O298" i="4"/>
  <c r="O297" i="4" s="1"/>
  <c r="P297" i="4"/>
  <c r="Q282" i="4"/>
  <c r="O283" i="4"/>
  <c r="O282" i="4" s="1"/>
  <c r="R282" i="4"/>
  <c r="Q269" i="4"/>
  <c r="R100" i="4"/>
  <c r="C10" i="4"/>
  <c r="C73" i="4"/>
  <c r="R73" i="4" s="1"/>
  <c r="R74" i="4"/>
  <c r="S42" i="4"/>
  <c r="D41" i="4"/>
  <c r="R10" i="4"/>
  <c r="L9" i="4"/>
  <c r="O101" i="4"/>
  <c r="O100" i="4" s="1"/>
  <c r="Q100" i="4"/>
  <c r="E41" i="4"/>
  <c r="P42" i="4"/>
  <c r="O16" i="4"/>
  <c r="O10" i="4" s="1"/>
  <c r="P108" i="4"/>
  <c r="P10" i="4"/>
  <c r="R67" i="4"/>
  <c r="R283" i="4"/>
  <c r="O267" i="4"/>
  <c r="O266" i="4" s="1"/>
  <c r="Q266" i="4"/>
  <c r="C297" i="4"/>
  <c r="R298" i="4"/>
  <c r="C269" i="4"/>
  <c r="R269" i="4" s="1"/>
  <c r="R270" i="4"/>
  <c r="O197" i="4"/>
  <c r="O192" i="4" s="1"/>
  <c r="P192" i="4"/>
  <c r="O243" i="4"/>
  <c r="C192" i="4"/>
  <c r="R192" i="4" s="1"/>
  <c r="R193" i="4"/>
  <c r="O163" i="4"/>
  <c r="R110" i="4"/>
  <c r="C108" i="4"/>
  <c r="R108" i="4" s="1"/>
  <c r="R102" i="4"/>
  <c r="C100" i="4"/>
  <c r="S10" i="4"/>
  <c r="D9" i="4"/>
  <c r="S9" i="4" s="1"/>
  <c r="Q73" i="4"/>
  <c r="O31" i="4"/>
  <c r="O19" i="4"/>
  <c r="T42" i="4"/>
  <c r="C243" i="4"/>
  <c r="R243" i="4" s="1"/>
  <c r="T297" i="4"/>
  <c r="R267" i="4"/>
  <c r="R213" i="4"/>
  <c r="C211" i="4"/>
  <c r="R211" i="4" s="1"/>
  <c r="Q163" i="4"/>
  <c r="C163" i="4"/>
  <c r="R163" i="4" s="1"/>
  <c r="R164" i="4"/>
  <c r="P140" i="4"/>
  <c r="Q108" i="4"/>
  <c r="O76" i="4"/>
  <c r="O73" i="4" s="1"/>
  <c r="P73" i="4"/>
  <c r="P163" i="4"/>
  <c r="Q140" i="4"/>
  <c r="O141" i="4"/>
  <c r="O140" i="4" s="1"/>
  <c r="Q42" i="4"/>
  <c r="E9" i="4"/>
  <c r="T9" i="4" s="1"/>
  <c r="R11" i="4"/>
  <c r="R297" i="4" l="1"/>
  <c r="C41" i="4"/>
  <c r="C319" i="4" s="1"/>
  <c r="R42" i="4"/>
  <c r="Q41" i="4"/>
  <c r="Q9" i="4" s="1"/>
  <c r="T41" i="4"/>
  <c r="P319" i="4"/>
  <c r="P41" i="4"/>
  <c r="S41" i="4"/>
  <c r="D319" i="4"/>
  <c r="S319" i="4" s="1"/>
  <c r="C9" i="4"/>
  <c r="R9" i="4" s="1"/>
  <c r="R41" i="4"/>
  <c r="L319" i="4"/>
  <c r="O41" i="4" l="1"/>
  <c r="P9" i="4"/>
  <c r="Q319" i="4"/>
  <c r="R319" i="4"/>
  <c r="O9" i="4" l="1"/>
  <c r="O319" i="4"/>
  <c r="BM21" i="2" l="1"/>
  <c r="BL21" i="2"/>
  <c r="BL23" i="2" s="1"/>
  <c r="BK21" i="2"/>
  <c r="BJ21" i="2"/>
  <c r="BI21" i="2"/>
  <c r="BH21" i="2"/>
  <c r="BG21" i="2"/>
  <c r="BF21" i="2"/>
  <c r="BE21" i="2"/>
  <c r="BD21" i="2"/>
  <c r="BB21" i="2"/>
  <c r="BA21" i="2"/>
  <c r="AY21" i="2"/>
  <c r="AW21" i="2"/>
  <c r="AV21" i="2"/>
  <c r="AU21" i="2"/>
  <c r="AT21" i="2"/>
  <c r="AP21" i="2"/>
  <c r="AO21" i="2"/>
  <c r="AN21" i="2"/>
  <c r="AM21" i="2"/>
  <c r="AL21" i="2"/>
  <c r="AK21" i="2"/>
  <c r="AJ21" i="2"/>
  <c r="AI21" i="2"/>
  <c r="AG21" i="2"/>
  <c r="AF21" i="2"/>
  <c r="AE21" i="2"/>
  <c r="AD21" i="2"/>
  <c r="AB21" i="2"/>
  <c r="AA21" i="2"/>
  <c r="Z21" i="2"/>
  <c r="Y21" i="2"/>
  <c r="U21" i="2"/>
  <c r="T21" i="2"/>
  <c r="S21" i="2"/>
  <c r="R21" i="2"/>
  <c r="Q21" i="2"/>
  <c r="P21" i="2"/>
  <c r="O21" i="2"/>
  <c r="N21" i="2"/>
  <c r="L21" i="2"/>
  <c r="K21" i="2"/>
  <c r="J21" i="2"/>
  <c r="I21" i="2"/>
  <c r="G21" i="2"/>
  <c r="F21" i="2"/>
  <c r="E21" i="2"/>
  <c r="D21" i="2"/>
  <c r="BC20" i="2"/>
  <c r="BP20" i="2" s="1"/>
  <c r="AX20" i="2"/>
  <c r="BR20" i="2" s="1"/>
  <c r="AS20" i="2"/>
  <c r="BQ20" i="2" s="1"/>
  <c r="AR20" i="2"/>
  <c r="AQ20" i="2"/>
  <c r="AH20" i="2"/>
  <c r="AC20" i="2"/>
  <c r="BO20" i="2" s="1"/>
  <c r="X20" i="2"/>
  <c r="W20" i="2"/>
  <c r="V20" i="2"/>
  <c r="M20" i="2"/>
  <c r="H20" i="2"/>
  <c r="C20" i="2"/>
  <c r="BC19" i="2"/>
  <c r="BS19" i="2" s="1"/>
  <c r="AX19" i="2"/>
  <c r="BR19" i="2" s="1"/>
  <c r="AS19" i="2"/>
  <c r="BN19" i="2" s="1"/>
  <c r="AR19" i="2"/>
  <c r="AQ19" i="2"/>
  <c r="AH19" i="2"/>
  <c r="BP19" i="2" s="1"/>
  <c r="AC19" i="2"/>
  <c r="BO19" i="2" s="1"/>
  <c r="X19" i="2"/>
  <c r="W19" i="2"/>
  <c r="V19" i="2"/>
  <c r="M19" i="2"/>
  <c r="H19" i="2"/>
  <c r="C19" i="2"/>
  <c r="BS18" i="2"/>
  <c r="BC18" i="2"/>
  <c r="AX18" i="2"/>
  <c r="BR18" i="2" s="1"/>
  <c r="AS18" i="2"/>
  <c r="BN18" i="2" s="1"/>
  <c r="AR18" i="2"/>
  <c r="AQ18" i="2"/>
  <c r="AH18" i="2"/>
  <c r="BP18" i="2" s="1"/>
  <c r="AC18" i="2"/>
  <c r="BO18" i="2" s="1"/>
  <c r="X18" i="2"/>
  <c r="W18" i="2"/>
  <c r="V18" i="2"/>
  <c r="M18" i="2"/>
  <c r="H18" i="2"/>
  <c r="C18" i="2"/>
  <c r="BS17" i="2"/>
  <c r="BR17" i="2"/>
  <c r="BC17" i="2"/>
  <c r="BP17" i="2" s="1"/>
  <c r="AX17" i="2"/>
  <c r="AS17" i="2"/>
  <c r="BQ17" i="2" s="1"/>
  <c r="AR17" i="2"/>
  <c r="AQ17" i="2"/>
  <c r="AH17" i="2"/>
  <c r="AC17" i="2"/>
  <c r="BO17" i="2" s="1"/>
  <c r="X17" i="2"/>
  <c r="BN17" i="2" s="1"/>
  <c r="W17" i="2"/>
  <c r="V17" i="2"/>
  <c r="M17" i="2"/>
  <c r="H17" i="2"/>
  <c r="C17" i="2"/>
  <c r="BR16" i="2"/>
  <c r="BQ16" i="2"/>
  <c r="BC16" i="2"/>
  <c r="BP16" i="2" s="1"/>
  <c r="AX16" i="2"/>
  <c r="AS16" i="2"/>
  <c r="AR16" i="2"/>
  <c r="AQ16" i="2"/>
  <c r="AH16" i="2"/>
  <c r="AC16" i="2"/>
  <c r="BO16" i="2" s="1"/>
  <c r="X16" i="2"/>
  <c r="BN16" i="2" s="1"/>
  <c r="W16" i="2"/>
  <c r="V16" i="2"/>
  <c r="M16" i="2"/>
  <c r="H16" i="2"/>
  <c r="C16" i="2"/>
  <c r="BQ15" i="2"/>
  <c r="BC15" i="2"/>
  <c r="BS15" i="2" s="1"/>
  <c r="AX15" i="2"/>
  <c r="BR15" i="2" s="1"/>
  <c r="AS15" i="2"/>
  <c r="BN15" i="2" s="1"/>
  <c r="AR15" i="2"/>
  <c r="AQ15" i="2"/>
  <c r="AH15" i="2"/>
  <c r="BP15" i="2" s="1"/>
  <c r="AC15" i="2"/>
  <c r="BO15" i="2" s="1"/>
  <c r="X15" i="2"/>
  <c r="W15" i="2"/>
  <c r="V15" i="2"/>
  <c r="M15" i="2"/>
  <c r="H15" i="2"/>
  <c r="C15" i="2"/>
  <c r="BS14" i="2"/>
  <c r="BC14" i="2"/>
  <c r="AX14" i="2"/>
  <c r="BR14" i="2" s="1"/>
  <c r="AS14" i="2"/>
  <c r="BN14" i="2" s="1"/>
  <c r="AR14" i="2"/>
  <c r="AQ14" i="2"/>
  <c r="AH14" i="2"/>
  <c r="BP14" i="2" s="1"/>
  <c r="AC14" i="2"/>
  <c r="BO14" i="2" s="1"/>
  <c r="X14" i="2"/>
  <c r="W14" i="2"/>
  <c r="V14" i="2"/>
  <c r="M14" i="2"/>
  <c r="H14" i="2"/>
  <c r="C14" i="2"/>
  <c r="BS13" i="2"/>
  <c r="BR13" i="2"/>
  <c r="BC13" i="2"/>
  <c r="AX13" i="2"/>
  <c r="AS13" i="2"/>
  <c r="BQ13" i="2" s="1"/>
  <c r="AR13" i="2"/>
  <c r="AQ13" i="2"/>
  <c r="AH13" i="2"/>
  <c r="BP13" i="2" s="1"/>
  <c r="AC13" i="2"/>
  <c r="BO13" i="2" s="1"/>
  <c r="X13" i="2"/>
  <c r="BN13" i="2" s="1"/>
  <c r="W13" i="2"/>
  <c r="V13" i="2"/>
  <c r="M13" i="2"/>
  <c r="H13" i="2"/>
  <c r="C13" i="2"/>
  <c r="BR12" i="2"/>
  <c r="BQ12" i="2"/>
  <c r="BN12" i="2"/>
  <c r="BC12" i="2"/>
  <c r="BP12" i="2" s="1"/>
  <c r="AS12" i="2"/>
  <c r="AR12" i="2"/>
  <c r="AQ12" i="2"/>
  <c r="AH12" i="2"/>
  <c r="AC12" i="2"/>
  <c r="BO12" i="2" s="1"/>
  <c r="X12" i="2"/>
  <c r="W12" i="2"/>
  <c r="V12" i="2"/>
  <c r="M12" i="2"/>
  <c r="H12" i="2"/>
  <c r="C12" i="2"/>
  <c r="BS11" i="2"/>
  <c r="BC11" i="2"/>
  <c r="AX11" i="2"/>
  <c r="BR11" i="2" s="1"/>
  <c r="AS11" i="2"/>
  <c r="BN11" i="2" s="1"/>
  <c r="AR11" i="2"/>
  <c r="AQ11" i="2"/>
  <c r="AH11" i="2"/>
  <c r="BP11" i="2" s="1"/>
  <c r="AC11" i="2"/>
  <c r="BO11" i="2" s="1"/>
  <c r="X11" i="2"/>
  <c r="W11" i="2"/>
  <c r="V11" i="2"/>
  <c r="M11" i="2"/>
  <c r="H11" i="2"/>
  <c r="C11" i="2"/>
  <c r="BS10" i="2"/>
  <c r="BR10" i="2"/>
  <c r="BC10" i="2"/>
  <c r="AZ10" i="2"/>
  <c r="AZ21" i="2" s="1"/>
  <c r="AX10" i="2"/>
  <c r="AS10" i="2"/>
  <c r="BN10" i="2" s="1"/>
  <c r="AR10" i="2"/>
  <c r="AQ10" i="2"/>
  <c r="AH10" i="2"/>
  <c r="BP10" i="2" s="1"/>
  <c r="AC10" i="2"/>
  <c r="BO10" i="2" s="1"/>
  <c r="X10" i="2"/>
  <c r="W10" i="2"/>
  <c r="V10" i="2"/>
  <c r="M10" i="2"/>
  <c r="H10" i="2"/>
  <c r="C10" i="2"/>
  <c r="BS9" i="2"/>
  <c r="BR9" i="2"/>
  <c r="BC9" i="2"/>
  <c r="AX9" i="2"/>
  <c r="AS9" i="2"/>
  <c r="BQ9" i="2" s="1"/>
  <c r="AR9" i="2"/>
  <c r="AQ9" i="2"/>
  <c r="AH9" i="2"/>
  <c r="BP9" i="2" s="1"/>
  <c r="AC9" i="2"/>
  <c r="BO9" i="2" s="1"/>
  <c r="X9" i="2"/>
  <c r="BN9" i="2" s="1"/>
  <c r="W9" i="2"/>
  <c r="V9" i="2"/>
  <c r="M9" i="2"/>
  <c r="H9" i="2"/>
  <c r="C9" i="2"/>
  <c r="BR8" i="2"/>
  <c r="BQ8" i="2"/>
  <c r="BC8" i="2"/>
  <c r="BC21" i="2" s="1"/>
  <c r="AX8" i="2"/>
  <c r="AX21" i="2" s="1"/>
  <c r="AS8" i="2"/>
  <c r="AS21" i="2" s="1"/>
  <c r="AR8" i="2"/>
  <c r="AR21" i="2" s="1"/>
  <c r="AQ8" i="2"/>
  <c r="AQ21" i="2" s="1"/>
  <c r="AH8" i="2"/>
  <c r="AH21" i="2" s="1"/>
  <c r="AC8" i="2"/>
  <c r="BO8" i="2" s="1"/>
  <c r="X8" i="2"/>
  <c r="X21" i="2" s="1"/>
  <c r="W8" i="2"/>
  <c r="W21" i="2" s="1"/>
  <c r="V8" i="2"/>
  <c r="V21" i="2" s="1"/>
  <c r="M8" i="2"/>
  <c r="M21" i="2" s="1"/>
  <c r="H8" i="2"/>
  <c r="H21" i="2" s="1"/>
  <c r="C8" i="2"/>
  <c r="C21" i="2" s="1"/>
  <c r="AL2" i="2"/>
  <c r="J26" i="1"/>
  <c r="J18" i="1"/>
  <c r="G18" i="1"/>
  <c r="F18" i="1"/>
  <c r="E18" i="1"/>
  <c r="D18" i="1"/>
  <c r="C18" i="1"/>
  <c r="H17" i="1"/>
  <c r="F17" i="1"/>
  <c r="H16" i="1"/>
  <c r="F16" i="1"/>
  <c r="H15" i="1"/>
  <c r="F15" i="1"/>
  <c r="H14" i="1"/>
  <c r="F14" i="1"/>
  <c r="H13" i="1"/>
  <c r="F13" i="1"/>
  <c r="H12" i="1"/>
  <c r="F12" i="1"/>
  <c r="H11" i="1"/>
  <c r="H10" i="1"/>
  <c r="F10" i="1"/>
  <c r="H9" i="1"/>
  <c r="F9" i="1"/>
  <c r="H8" i="1"/>
  <c r="F8" i="1"/>
  <c r="H7" i="1"/>
  <c r="F7" i="1"/>
  <c r="H6" i="1"/>
  <c r="F6" i="1"/>
  <c r="N5" i="1"/>
  <c r="H5" i="1"/>
  <c r="H18" i="1" s="1"/>
  <c r="F5" i="1"/>
  <c r="BN21" i="2" l="1"/>
  <c r="BR21" i="2"/>
  <c r="BP21" i="2"/>
  <c r="BQ19" i="2"/>
  <c r="BN20" i="2"/>
  <c r="AC21" i="2"/>
  <c r="BO21" i="2" s="1"/>
  <c r="BN8" i="2"/>
  <c r="BS8" i="2"/>
  <c r="BQ11" i="2"/>
  <c r="BS12" i="2"/>
  <c r="BQ14" i="2"/>
  <c r="BS16" i="2"/>
  <c r="BQ18" i="2"/>
  <c r="BS20" i="2"/>
  <c r="BP8" i="2"/>
  <c r="BQ10" i="2"/>
  <c r="BQ21" i="2" s="1"/>
  <c r="BS21" i="2" l="1"/>
</calcChain>
</file>

<file path=xl/sharedStrings.xml><?xml version="1.0" encoding="utf-8"?>
<sst xmlns="http://schemas.openxmlformats.org/spreadsheetml/2006/main" count="541" uniqueCount="387">
  <si>
    <t>(Kèm theo Văn bản số:         /SNN -TL ngày      /11/2019 của Sở Nông nghiệp và PTNT)</t>
  </si>
  <si>
    <t>TT</t>
  </si>
  <si>
    <t>Địa phương</t>
  </si>
  <si>
    <t>Kế hoạch UBND tỉnh giao</t>
  </si>
  <si>
    <t>Khối lượng thực hiện</t>
  </si>
  <si>
    <t>Kết quả tuần trước</t>
  </si>
  <si>
    <t>Thực hiện trong tuần</t>
  </si>
  <si>
    <t>Chi tiết xã</t>
  </si>
  <si>
    <t>Chiều dài kênh mương (km)</t>
  </si>
  <si>
    <t>Xi măng (tấn)</t>
  </si>
  <si>
    <t>So với kế hoạch tỉnh giao (%)</t>
  </si>
  <si>
    <t>Kỳ Anh</t>
  </si>
  <si>
    <t>Kỳ Hải 0,45km, Kỳ Thư 0,3km, Kỳ Giang 1,32km, Kỳ Châu 0,744km, Kỳ Lạc 0,25km, Kỳ Tân 0,153km, Kỳ Thọ 0,2km</t>
  </si>
  <si>
    <t>TX Kỳ Anh</t>
  </si>
  <si>
    <t>Cẩm Xuyên</t>
  </si>
  <si>
    <r>
      <rPr>
        <sz val="10"/>
        <color rgb="FFFF0000"/>
        <rFont val="Times New Roman"/>
        <family val="1"/>
      </rPr>
      <t>Cẩm Yên 5,048km</t>
    </r>
    <r>
      <rPr>
        <sz val="10"/>
        <rFont val="Times New Roman"/>
        <family val="1"/>
      </rPr>
      <t>,</t>
    </r>
    <r>
      <rPr>
        <sz val="10"/>
        <color rgb="FFFF0000"/>
        <rFont val="Times New Roman"/>
        <family val="1"/>
      </rPr>
      <t xml:space="preserve"> Cẩm Bình 3,82km, Cẩm Quan 1,654km, TT Thiên Cầm 0,5km,</t>
    </r>
    <r>
      <rPr>
        <sz val="10"/>
        <rFont val="Times New Roman"/>
        <family val="1"/>
      </rPr>
      <t xml:space="preserve"> </t>
    </r>
    <r>
      <rPr>
        <sz val="10"/>
        <color rgb="FFFF0000"/>
        <rFont val="Times New Roman"/>
        <family val="1"/>
      </rPr>
      <t>Cẩm Mỹ 0,65km,</t>
    </r>
    <r>
      <rPr>
        <sz val="10"/>
        <rFont val="Times New Roman"/>
        <family val="1"/>
      </rPr>
      <t xml:space="preserve"> </t>
    </r>
    <r>
      <rPr>
        <sz val="10"/>
        <color rgb="FFFF0000"/>
        <rFont val="Times New Roman"/>
        <family val="1"/>
      </rPr>
      <t>Cẩm Hà 1,063km,</t>
    </r>
    <r>
      <rPr>
        <sz val="10"/>
        <rFont val="Times New Roman"/>
        <family val="1"/>
      </rPr>
      <t xml:space="preserve"> </t>
    </r>
    <r>
      <rPr>
        <sz val="10"/>
        <color rgb="FFFF0000"/>
        <rFont val="Times New Roman"/>
        <family val="1"/>
      </rPr>
      <t>Cẩm Thạch 1,11km,</t>
    </r>
    <r>
      <rPr>
        <sz val="10"/>
        <rFont val="Times New Roman"/>
        <family val="1"/>
      </rPr>
      <t xml:space="preserve"> </t>
    </r>
    <r>
      <rPr>
        <sz val="10"/>
        <color rgb="FFFF0000"/>
        <rFont val="Times New Roman"/>
        <family val="1"/>
      </rPr>
      <t>Cẩm Duệ 1,022km</t>
    </r>
    <r>
      <rPr>
        <sz val="10"/>
        <rFont val="Times New Roman"/>
        <family val="1"/>
      </rPr>
      <t xml:space="preserve">, </t>
    </r>
    <r>
      <rPr>
        <sz val="10"/>
        <color rgb="FFFF0000"/>
        <rFont val="Times New Roman"/>
        <family val="1"/>
      </rPr>
      <t>Cẩm hưng 0,6km, Cẩm Thăng 1,108km</t>
    </r>
    <r>
      <rPr>
        <sz val="10"/>
        <rFont val="Times New Roman"/>
        <family val="1"/>
      </rPr>
      <t xml:space="preserve">, </t>
    </r>
    <r>
      <rPr>
        <sz val="10"/>
        <color rgb="FFFF0000"/>
        <rFont val="Times New Roman"/>
        <family val="1"/>
      </rPr>
      <t>Cẩm Lộc 0,32km, Cẩm Sơn 0,55km</t>
    </r>
    <r>
      <rPr>
        <sz val="10"/>
        <rFont val="Times New Roman"/>
        <family val="1"/>
      </rPr>
      <t xml:space="preserve">, </t>
    </r>
    <r>
      <rPr>
        <sz val="10"/>
        <color rgb="FFFF0000"/>
        <rFont val="Times New Roman"/>
        <family val="1"/>
      </rPr>
      <t>Cẩm Nam 0,35km</t>
    </r>
    <r>
      <rPr>
        <sz val="10"/>
        <rFont val="Times New Roman"/>
        <family val="1"/>
      </rPr>
      <t xml:space="preserve">, </t>
    </r>
    <r>
      <rPr>
        <sz val="10"/>
        <color rgb="FFFF0000"/>
        <rFont val="Times New Roman"/>
        <family val="1"/>
      </rPr>
      <t>Cẩm Minh 0,5km</t>
    </r>
  </si>
  <si>
    <t>TP Hà Tĩnh</t>
  </si>
  <si>
    <t>Thạch Trung 0,2km, Thạch Đồng 0,96km</t>
  </si>
  <si>
    <t>Thạch Hà</t>
  </si>
  <si>
    <t>Ngọc Sơn 0,9km, Thạch Ngọc 0,4km, Thạch Tân 1km, Thạch Thắng 2km, Thạch Thanh 0,9km, Thạch Tiến 0,76km, Thạch Vĩnh 0,5km, Thạch Xuân 0,8km, Tượng Sơn 0,5km, Bắc Sơn 0,7km, Nam Hương 1km, Thạch Kênh 0,32km, Thạch Hội 1,5km, Thạch Hương 0,65km, Thạch Lưu 0,85km, Thạch Liên 0,8km, Thạch Khê 0,4km, TT Thạch Hà 0,4km, Thạch Lạc 0,85km, Việt Xuyên 0,28km</t>
  </si>
  <si>
    <t>Can Lộc</t>
  </si>
  <si>
    <t>Thuần Thiện 0,3km, Vượng Lộc 0,2km, Tùng Lộc 0,3km, Thượng Lộc 0,15km, Xuân Lộc 0,1km, Thanh Lộc 0,3km, Yên Lộc 0,8km, Trường Lộc 0,1km, TT Nghèn 0,2km, Vĩnh Lộc 1km, Phú Lộc 0,48km</t>
  </si>
  <si>
    <t>TX Hồng Lĩnh</t>
  </si>
  <si>
    <t>Nghi Xuân</t>
  </si>
  <si>
    <t>Xuân Hội 0,16km, Xuân Phổ 0,25km, Xuân Hồng 0,08km, Xuân Yên 0,31km, Xuân Viên 0,6km, Xuân Thành 0,444km, Xuân Trường 1,015km</t>
  </si>
  <si>
    <t>Đức Thọ</t>
  </si>
  <si>
    <t>Đức Đồng 0,2km, Đức Nhân 0,16km, Đức Dũng 0,2km, Đức Quang 0,7km, Trung Lễ 0,36km, Trường Sơn 0,43km, Tân Hương 0,25km</t>
  </si>
  <si>
    <t xml:space="preserve">Cẩm Xuyên 2,32 km, Thạch Hà 2,45 km, Can Lộc 0,57 km, </t>
  </si>
  <si>
    <t>Hương Sơn</t>
  </si>
  <si>
    <t>xã Sơn Diệm (0,7km), Sơn Lễ  0,6km, Sơn lâm 0,5km, Sơn kim 2 0,5km, Sơn Tiến 0,45km, Sơn Tây 0,2km, Sơn Giang 0,6km, Sơn Lĩnh 0,32km</t>
  </si>
  <si>
    <t>Lộc Hà</t>
  </si>
  <si>
    <t>Bình Lộc 0,5km, Hồng Lộc 0,8km, An Lộc 0,92km, Thạch Châu 0,58km</t>
  </si>
  <si>
    <t>Hương Khê</t>
  </si>
  <si>
    <t>Hương Trạch 0,25km, Phú Gia 0,45km, Phương Mỹ 0,1km</t>
  </si>
  <si>
    <t>Vũ Quang</t>
  </si>
  <si>
    <t>Đức Liên 0,4km, Đức Bồng 0,4km, Đức Giang 0,2km, Sơn Thọ 0,2km</t>
  </si>
  <si>
    <t>Tổng</t>
  </si>
  <si>
    <t>UỶ BAN NHÂN DÂN TỈNH HÀ TĨNH</t>
  </si>
  <si>
    <t xml:space="preserve">         CỘNG HÒA XÃ HỘI CHỦ NGHĨA VIỆT NAM</t>
  </si>
  <si>
    <t>SỞ GIAO THÔNG VẬN TẢI</t>
  </si>
  <si>
    <t xml:space="preserve">         Độc lập - Tự do - Hạnh phúc</t>
  </si>
  <si>
    <t>Huyện, thị xã,
 thành phố</t>
  </si>
  <si>
    <t>Khối lượng theo kế hoạch UBND tỉnh</t>
  </si>
  <si>
    <t>Khối lượng theo kế hoạch UBND tỉnh (đã được điều chỉnh)</t>
  </si>
  <si>
    <t>Kết quả thực hiện lũy kế đến thời điểm báo cáo</t>
  </si>
  <si>
    <t>Mức độ hoàn thành kế hoạch</t>
  </si>
  <si>
    <t>Tăng so với tuần trước</t>
  </si>
  <si>
    <t>Đường giao thông
(km)</t>
  </si>
  <si>
    <t>Trong đó</t>
  </si>
  <si>
    <t>Nâng cấp phục hồi mặt đường BTXM (km)</t>
  </si>
  <si>
    <t>Rãnh thoát nước (km)</t>
  </si>
  <si>
    <t>Rãnh trên đường trục xã</t>
  </si>
  <si>
    <t>Rãnh trên đường trục thôn</t>
  </si>
  <si>
    <t>Tổng khối lượng xi măng 
(tấn)</t>
  </si>
  <si>
    <t>Kinh phí hỗ trợ nâng cấp phục hồi mặt đường BTXM 
(triệu)</t>
  </si>
  <si>
    <t>Đường giao thông (km)</t>
  </si>
  <si>
    <t>Đường giao thông (%)</t>
  </si>
  <si>
    <t>Nâng cấp phục hồi mặt đường BTXM (%)</t>
  </si>
  <si>
    <t>Rãnh thoát nước (%)</t>
  </si>
  <si>
    <t>Đường trục xã  và đường phố (km)</t>
  </si>
  <si>
    <t>Đường trục thôn, xóm và đường ngõ phố
(km)</t>
  </si>
  <si>
    <t>Đường ngõ, xóm và đường ngách hẻm
(km)</t>
  </si>
  <si>
    <t>Đường trục chính nội đồng
(km)</t>
  </si>
  <si>
    <t>Rãnh BTXM có nắp đậy</t>
  </si>
  <si>
    <t>Rãnh BTXM không có nắp đậy</t>
  </si>
  <si>
    <t>Rãnh Gạch xây có nắp đậy</t>
  </si>
  <si>
    <t>Rãnh Gạch xây không có nắp đậy</t>
  </si>
  <si>
    <t>Huyện Kỳ Anh</t>
  </si>
  <si>
    <t>Huyện Cẩm Xuyên</t>
  </si>
  <si>
    <t>Thành phố Hà Tĩnh</t>
  </si>
  <si>
    <t>Huyện Thạch Hà</t>
  </si>
  <si>
    <t>Huyện Can Lộc</t>
  </si>
  <si>
    <t>Huyện Nghi Xuân</t>
  </si>
  <si>
    <t>Huyện Đức Thọ</t>
  </si>
  <si>
    <t>Huyện Hương Sơn</t>
  </si>
  <si>
    <t>Huyện Lộc Hà</t>
  </si>
  <si>
    <t>Thị xã Kỳ Anh</t>
  </si>
  <si>
    <t>Thị xã Hồng Lĩnh</t>
  </si>
  <si>
    <t>Huyện Hương Khê</t>
  </si>
  <si>
    <t>Huyện Vũ Quang</t>
  </si>
  <si>
    <t>Tổng cộng</t>
  </si>
  <si>
    <t xml:space="preserve">Ghi chú: </t>
  </si>
  <si>
    <t xml:space="preserve"> - Tính đến 15h30' ngày 31/10/2019 Sở GTVT mới nhận được báo cáo của 08 địa phương: Huyện Kỳ Anh, Thạch Hà, Can Lộc, Nghi Xuân, Hương Sơn, TX Kỳ Anh, TX Hồng Lĩnh, Hương Khê</t>
  </si>
  <si>
    <t xml:space="preserve"> - 05 địa phương còn lại chưa gửi báo cáo.</t>
  </si>
  <si>
    <t>UBND TỈNH HÀ TĨNH</t>
  </si>
  <si>
    <t xml:space="preserve">     SỞ TÀI CHÍNH</t>
  </si>
  <si>
    <t>ĐVT: triệu đồng</t>
  </si>
  <si>
    <t>Đơn vị</t>
  </si>
  <si>
    <t>I. Kế hoạch vốn thực hiện năm 2019</t>
  </si>
  <si>
    <t>II. Số vốn đã giải ngân</t>
  </si>
  <si>
    <t>III. Số vốn còn lại chưa giải ngân</t>
  </si>
  <si>
    <t>IV. Tỷ lệ giải ngân</t>
  </si>
  <si>
    <t>Ghi chú</t>
  </si>
  <si>
    <t>1. Số vốn năm trước chuyển sang</t>
  </si>
  <si>
    <t>2. Số vốn bổ sung trong năm</t>
  </si>
  <si>
    <t>Cộng</t>
  </si>
  <si>
    <t>Vốn ĐTPT</t>
  </si>
  <si>
    <t>Vốn SN</t>
  </si>
  <si>
    <t>A</t>
  </si>
  <si>
    <t>SỐ VỐN ĐÃ PHÂN BỔ CHI TIẾT</t>
  </si>
  <si>
    <t>I</t>
  </si>
  <si>
    <t>KHỐI CÁC ĐƠN VỊ CẤP TỈNH</t>
  </si>
  <si>
    <t>Trung tâm Nước sạch và VSMTNT</t>
  </si>
  <si>
    <t>Công ty CP cấp nước HT</t>
  </si>
  <si>
    <t>Sở Thông tin và Truyền thông</t>
  </si>
  <si>
    <t>Sở KHCN (TT ứng dụng tiến bộ KHCN)</t>
  </si>
  <si>
    <t>VPĐP NTM tỉnh</t>
  </si>
  <si>
    <t>Trường Chính trị Trần Phú</t>
  </si>
  <si>
    <t>Đài Phát thanh - Truyền hình</t>
  </si>
  <si>
    <t>Báo Hà Tĩnh</t>
  </si>
  <si>
    <t>Ủy ban MT Tổ quốc</t>
  </si>
  <si>
    <t>Sở Tài nguyên và Môi trường</t>
  </si>
  <si>
    <t>Hội Liên hiệp Phụ nữ tỉnh</t>
  </si>
  <si>
    <t>Sở Lao động Thương binh &amp; Xã hội</t>
  </si>
  <si>
    <t>Sở Xây dựng</t>
  </si>
  <si>
    <t>Báo Nông nghiệp Việt Nam</t>
  </si>
  <si>
    <t>Tỉnh Đoàn</t>
  </si>
  <si>
    <t>Hội Nông dân</t>
  </si>
  <si>
    <t>Sở Công thương</t>
  </si>
  <si>
    <t>Sở Nông nghiệp và Phát triển nông thôn</t>
  </si>
  <si>
    <t>Chi cục Quản lý chất lượng Nông lâm sản và Thủy sản</t>
  </si>
  <si>
    <t>Chi cục Phát triển nông thôn</t>
  </si>
  <si>
    <t>Liên minh Hợp tác xã</t>
  </si>
  <si>
    <t>Sở Tài chính</t>
  </si>
  <si>
    <t>Báo kinh tế nông thôn</t>
  </si>
  <si>
    <t>Chi cục Bảo vệ Môi trường</t>
  </si>
  <si>
    <t>Trung tâm Khuyến công và Xúc tiến thương mại tỉnh</t>
  </si>
  <si>
    <t>II</t>
  </si>
  <si>
    <t>KHỐI CÁC HUYỆN, THÀNH PHỐ, THỊ XÃ</t>
  </si>
  <si>
    <t>Đơn vị SD NS cấp huyện</t>
  </si>
  <si>
    <t>Xã Kỳ Phong</t>
  </si>
  <si>
    <t>Xã Kỳ Bắc</t>
  </si>
  <si>
    <t>Xã Kỳ Tiến</t>
  </si>
  <si>
    <t>Xã Kỳ Xuân</t>
  </si>
  <si>
    <t>Xã Kỳ Giang</t>
  </si>
  <si>
    <t>Xã Kỳ Khang</t>
  </si>
  <si>
    <t>Xã Kỳ Đồng</t>
  </si>
  <si>
    <t>Xã Kỳ Phú</t>
  </si>
  <si>
    <t>Xã Kỳ Thọ</t>
  </si>
  <si>
    <t>Xã Kỳ Thư</t>
  </si>
  <si>
    <t>Xã Kỳ Văn</t>
  </si>
  <si>
    <t>Xã Kỳ Tân</t>
  </si>
  <si>
    <t>Xã Kỳ Châu</t>
  </si>
  <si>
    <t>Xã Kỳ Hải</t>
  </si>
  <si>
    <t>Xã Kỳ Lâm</t>
  </si>
  <si>
    <t>Xã Kỳ Sơn</t>
  </si>
  <si>
    <t>Xã Kỳ Thượng</t>
  </si>
  <si>
    <t>Xã Kỳ Lạc</t>
  </si>
  <si>
    <t>Xã Kỳ Trung</t>
  </si>
  <si>
    <t>Xã Kỳ Hợp</t>
  </si>
  <si>
    <t>Xã Kỳ Tây</t>
  </si>
  <si>
    <t>Xã Kỳ Hoa</t>
  </si>
  <si>
    <t>Xã Kỳ Hưng</t>
  </si>
  <si>
    <t>Xã Kỳ Hà</t>
  </si>
  <si>
    <t>Xã Kỳ Ninh</t>
  </si>
  <si>
    <t>Xã Kỳ Lợi</t>
  </si>
  <si>
    <t>Xã Kỳ Nam</t>
  </si>
  <si>
    <t>Xã Cẩm Bình</t>
  </si>
  <si>
    <t>Xã Cẩm Huy</t>
  </si>
  <si>
    <t>Xã Cẩm Lạc</t>
  </si>
  <si>
    <t>Xã Cẩm Nam</t>
  </si>
  <si>
    <t>Xã Cẩm Quang</t>
  </si>
  <si>
    <t>Xã Cẩm Thành</t>
  </si>
  <si>
    <t>Xã Cẩm Thăng</t>
  </si>
  <si>
    <t>Xã Cẩm Vịnh</t>
  </si>
  <si>
    <t>Xã Cẩm Yên</t>
  </si>
  <si>
    <t>Xã Cẩm Phúc</t>
  </si>
  <si>
    <t>Xã Cẩm Hưng</t>
  </si>
  <si>
    <t>Xã Cẩm Dương</t>
  </si>
  <si>
    <t>Xã Cẩm Hòa</t>
  </si>
  <si>
    <t>Xã Cẩm Lĩnh</t>
  </si>
  <si>
    <t>Xã Cẩm Lộc</t>
  </si>
  <si>
    <t>Xã Cẩm Nhượng</t>
  </si>
  <si>
    <t>Xã Cẩm Minh</t>
  </si>
  <si>
    <t>Xã Cẩm Thạch</t>
  </si>
  <si>
    <t>Xã Cẩm Duệ</t>
  </si>
  <si>
    <t>Xã Cẩm Hà</t>
  </si>
  <si>
    <t>Xã Cẩm Mỹ</t>
  </si>
  <si>
    <t>Xã Cẩm Quan</t>
  </si>
  <si>
    <t>Xã Cẩm Trung</t>
  </si>
  <si>
    <t>Xã Cẩm Sơn</t>
  </si>
  <si>
    <t>Xã Cẩm Thịnh</t>
  </si>
  <si>
    <t>Xã Thạch Hưng</t>
  </si>
  <si>
    <t>Xã Thạch Đồng</t>
  </si>
  <si>
    <t>Xã Thạch Trung</t>
  </si>
  <si>
    <t>Xã Thạch Hạ</t>
  </si>
  <si>
    <t>Xã Thạch Môn</t>
  </si>
  <si>
    <t>Xã Thạch Bình</t>
  </si>
  <si>
    <t>Xã Thạch Hội</t>
  </si>
  <si>
    <t>Xã Thạch Đỉnh</t>
  </si>
  <si>
    <t>Xã Thạch Hải</t>
  </si>
  <si>
    <t>Xã Thạch Bàn</t>
  </si>
  <si>
    <t>Xã Thạch Trị</t>
  </si>
  <si>
    <t>Xã Thạch Lạc</t>
  </si>
  <si>
    <t>Xã Việt Xuyên</t>
  </si>
  <si>
    <t>Xã Thạch Thắng</t>
  </si>
  <si>
    <t>Xã Thạch Thanh</t>
  </si>
  <si>
    <t>Xã Thạch Tân</t>
  </si>
  <si>
    <t>Xã Tượng Sơn</t>
  </si>
  <si>
    <t>Xã Thạch Đài</t>
  </si>
  <si>
    <t>Xã Thạch Long</t>
  </si>
  <si>
    <t>Xã Thạch Ngọc</t>
  </si>
  <si>
    <t>Xã Thạch Điền</t>
  </si>
  <si>
    <t>Xã Phù Việt</t>
  </si>
  <si>
    <t>Xã Thạch Văn</t>
  </si>
  <si>
    <t>Xã Thạch Khê</t>
  </si>
  <si>
    <t>Xã Thạch Liên</t>
  </si>
  <si>
    <t>Xã Thạch Kênh</t>
  </si>
  <si>
    <t>Xã Thạch Vĩnh</t>
  </si>
  <si>
    <t>Xã Thạch Hương</t>
  </si>
  <si>
    <t>Xã Thạch Sơn</t>
  </si>
  <si>
    <t>Xã Thạch Tiến</t>
  </si>
  <si>
    <t>Xã Nam Hương</t>
  </si>
  <si>
    <t>Xã Thạch Xuân</t>
  </si>
  <si>
    <t>Xã Thạch Lâm</t>
  </si>
  <si>
    <t>Xã Thạch Lưu</t>
  </si>
  <si>
    <t>Xã Ngọc Sơn</t>
  </si>
  <si>
    <t>Xã Bắc Sơn</t>
  </si>
  <si>
    <t>Xã Thường Nga</t>
  </si>
  <si>
    <t>Xã Phú Lộc</t>
  </si>
  <si>
    <t>Xã Song Lộc</t>
  </si>
  <si>
    <t>Xã Trường Lộc</t>
  </si>
  <si>
    <t>Xã Yên Lộc</t>
  </si>
  <si>
    <t>Xã Gia Hanh</t>
  </si>
  <si>
    <t>Xã Kim Lộc</t>
  </si>
  <si>
    <t>Xã Thanh Lộc</t>
  </si>
  <si>
    <t>Xã Vượng Lộc</t>
  </si>
  <si>
    <t>Xã Vĩnh Lộc</t>
  </si>
  <si>
    <t>Xã Khánh Lộc</t>
  </si>
  <si>
    <t>Xã Trung Lộc</t>
  </si>
  <si>
    <t>Xã Thượng Lộc</t>
  </si>
  <si>
    <t>Xã Quang Lộc</t>
  </si>
  <si>
    <t>Xã Sơn Lộc</t>
  </si>
  <si>
    <t>Xã Xuân Lộc</t>
  </si>
  <si>
    <t>Xã Mỹ Lộc</t>
  </si>
  <si>
    <t>Xã Tiến Lộc</t>
  </si>
  <si>
    <t>Xã Thiên Lộc</t>
  </si>
  <si>
    <t>Xã Thuần Thiện</t>
  </si>
  <si>
    <t>Xã Tùng Lộc</t>
  </si>
  <si>
    <t>Xã Đức  Dũng</t>
  </si>
  <si>
    <t>Xã Đức Thanh</t>
  </si>
  <si>
    <t>Xã  Liên Minh</t>
  </si>
  <si>
    <t>Xã  Đức Châu</t>
  </si>
  <si>
    <t>Xã Đức Quang</t>
  </si>
  <si>
    <t>Xã Đức Lập</t>
  </si>
  <si>
    <t xml:space="preserve"> Xã Tân Hương</t>
  </si>
  <si>
    <t>Xã Đức An</t>
  </si>
  <si>
    <t>Xã Đức Lạc</t>
  </si>
  <si>
    <t>Xã Đức Lạng</t>
  </si>
  <si>
    <t>Xã Đức Đồng</t>
  </si>
  <si>
    <t>Xã Đức Hoà</t>
  </si>
  <si>
    <t>Xã Đức Long</t>
  </si>
  <si>
    <t xml:space="preserve"> Xã Đức Lâm</t>
  </si>
  <si>
    <t xml:space="preserve"> Xã Đức Thuỷ</t>
  </si>
  <si>
    <t>Xã Trung Lệ</t>
  </si>
  <si>
    <t xml:space="preserve"> Xã Đức Thịnh</t>
  </si>
  <si>
    <t xml:space="preserve"> Xã Thái Yên</t>
  </si>
  <si>
    <t xml:space="preserve"> Xã Yên Hồ</t>
  </si>
  <si>
    <t xml:space="preserve"> Xã Đức Nhân</t>
  </si>
  <si>
    <t xml:space="preserve"> Xã Bùi Xá</t>
  </si>
  <si>
    <t>Xã  Đức Yên</t>
  </si>
  <si>
    <t xml:space="preserve"> Xã Tùng ảnh</t>
  </si>
  <si>
    <t>Xã Trường Sơn</t>
  </si>
  <si>
    <t xml:space="preserve"> Xã Đức Tùng</t>
  </si>
  <si>
    <t xml:space="preserve"> Xã Đức La</t>
  </si>
  <si>
    <t>Xã  Đức Vĩnh</t>
  </si>
  <si>
    <t>Xã Cương Gián</t>
  </si>
  <si>
    <t>Xã Xuân Hội</t>
  </si>
  <si>
    <t>Xã Xuân Trường</t>
  </si>
  <si>
    <t>Xã Tiên Điền</t>
  </si>
  <si>
    <t>Xã Xuân Viên</t>
  </si>
  <si>
    <t>Xã Xuân Thành</t>
  </si>
  <si>
    <t>Xã Xuân Lam</t>
  </si>
  <si>
    <t>Xã Xuân Hồng</t>
  </si>
  <si>
    <t>Xã Xuân Lĩnh</t>
  </si>
  <si>
    <t>Xã Xuân Giang</t>
  </si>
  <si>
    <t>Xã Xuân Hải</t>
  </si>
  <si>
    <t>Xã Xuân Phổ</t>
  </si>
  <si>
    <t>Xã Xuân Đan</t>
  </si>
  <si>
    <t>Xã Xuân Yên</t>
  </si>
  <si>
    <t>Xã Xuân Mỹ</t>
  </si>
  <si>
    <t>Xã Xuân Liên</t>
  </si>
  <si>
    <t>Xã Cổ Đạm</t>
  </si>
  <si>
    <t>Xã Sơn Hồng</t>
  </si>
  <si>
    <t>Xã Sơn Hà</t>
  </si>
  <si>
    <t>Xã Sơn Hòa</t>
  </si>
  <si>
    <t>Xã Sơn Tân</t>
  </si>
  <si>
    <t>Xã Sơn Hàm</t>
  </si>
  <si>
    <t>Xã Sơn Lâm</t>
  </si>
  <si>
    <t>Xã Sơn An</t>
  </si>
  <si>
    <t>Xã Sơn Mỹ</t>
  </si>
  <si>
    <t>Xã Sơn Diệm</t>
  </si>
  <si>
    <t>Xã Sơn Thủy</t>
  </si>
  <si>
    <t>Xã Sơn Mai</t>
  </si>
  <si>
    <t>Xã Sơn Lễ</t>
  </si>
  <si>
    <t>Xã Sơn Bình</t>
  </si>
  <si>
    <t>Xã Sơn Long</t>
  </si>
  <si>
    <t>Xã Sơn Lĩnh</t>
  </si>
  <si>
    <t>Xã Sơn Ninh</t>
  </si>
  <si>
    <t>Xã Sơn Phúc</t>
  </si>
  <si>
    <t>Xã Sơn Tiến</t>
  </si>
  <si>
    <t>Xã Sơn Trà</t>
  </si>
  <si>
    <t>Xã Sơn Giang</t>
  </si>
  <si>
    <t>Xã Sơn Trường</t>
  </si>
  <si>
    <t>Xã Sơn Thịnh</t>
  </si>
  <si>
    <t>Xã Sơn Châu</t>
  </si>
  <si>
    <t>Xã Sơn Kim 1</t>
  </si>
  <si>
    <t>Xã Sơn Tây</t>
  </si>
  <si>
    <t>Xã Sơn Phú</t>
  </si>
  <si>
    <t>Xã Sơn Bằng</t>
  </si>
  <si>
    <t>Xã Sơn Kim 2</t>
  </si>
  <si>
    <t>Xã Sơn Quang</t>
  </si>
  <si>
    <t>Xã Sơn Trung</t>
  </si>
  <si>
    <t>Xã Phúc Trạch</t>
  </si>
  <si>
    <t>Xã Phú Phong</t>
  </si>
  <si>
    <t>Xã Hương Vĩnh</t>
  </si>
  <si>
    <t>Xã Phú Gia</t>
  </si>
  <si>
    <t>Xã Gia Phố</t>
  </si>
  <si>
    <t>Xã Hương Trà</t>
  </si>
  <si>
    <t>Xã Phúc Đồng</t>
  </si>
  <si>
    <t>Xã Hương Liên</t>
  </si>
  <si>
    <t>Xã Phương Mỹ</t>
  </si>
  <si>
    <t>Xã Hương Lâm</t>
  </si>
  <si>
    <t>Xã Hòa Hải</t>
  </si>
  <si>
    <t>Xã Hà Linh</t>
  </si>
  <si>
    <t>Xã Lộc Yên</t>
  </si>
  <si>
    <t>Xã Hương Thủy</t>
  </si>
  <si>
    <t>Xã Hương Bình</t>
  </si>
  <si>
    <t>Xã Hương Đô</t>
  </si>
  <si>
    <t>Xã Hương Giang</t>
  </si>
  <si>
    <t>Xã Phương Điền</t>
  </si>
  <si>
    <t>Xã Hương Xuân</t>
  </si>
  <si>
    <t>Xã Hương Trạch</t>
  </si>
  <si>
    <t>Xã Hương Long</t>
  </si>
  <si>
    <t>Thị xã Hồng Lĩnh</t>
  </si>
  <si>
    <t>Xã Thuận Lộc</t>
  </si>
  <si>
    <t>Xã Hương Quang</t>
  </si>
  <si>
    <t>Xã Đức Bồng</t>
  </si>
  <si>
    <t>Xã Đức Liên</t>
  </si>
  <si>
    <t>Xã Đức Lĩnh</t>
  </si>
  <si>
    <t>Xã Ân Phú</t>
  </si>
  <si>
    <t>Xã Hương Minh</t>
  </si>
  <si>
    <t>Xã Đức Giang</t>
  </si>
  <si>
    <t>Xã Đức Hương</t>
  </si>
  <si>
    <t>Xã Sơn Thọ</t>
  </si>
  <si>
    <t>Xã Hương Điền</t>
  </si>
  <si>
    <t>Xã Hương Thọ</t>
  </si>
  <si>
    <t>Xã An Lộc</t>
  </si>
  <si>
    <t>Xã ÍCh Hậu</t>
  </si>
  <si>
    <t>Xã Hộ Độ</t>
  </si>
  <si>
    <t>Xã Thạch Châu</t>
  </si>
  <si>
    <t>Xã Thạch Bằng</t>
  </si>
  <si>
    <t>Xã Thạch Mỹ</t>
  </si>
  <si>
    <t>Xã Hồng Lộc</t>
  </si>
  <si>
    <t>Xã Thịnh Lộc</t>
  </si>
  <si>
    <t>Xã Thạch Kim</t>
  </si>
  <si>
    <t>Xã Mai Phụ</t>
  </si>
  <si>
    <t>Xã Tân Lộc</t>
  </si>
  <si>
    <t>Xã Bình Lộc</t>
  </si>
  <si>
    <t>Xã Phù Lưu</t>
  </si>
  <si>
    <t>B</t>
  </si>
  <si>
    <t>SỐ VỐN CHƯA PHÂN BỔ CHI TIẾT</t>
  </si>
  <si>
    <t>Hỗ trợ phát triển HTX</t>
  </si>
  <si>
    <t>Đề án thí điểm hoàn thiện và nhân rộng mô hình BVMT tại các xã ĐBKK theo QĐ số 712/QĐ-TTg</t>
  </si>
  <si>
    <t>Thanh toán nợ đọng XDCB theo QĐ số 2106/QĐ-BKHĐT</t>
  </si>
  <si>
    <t>Chương trình Nước sạch và VSMTNT chưa PB chi tiết</t>
  </si>
  <si>
    <t>Soát xét điều chỉnh quy hoạch NTM</t>
  </si>
  <si>
    <t>Hỗ trợ tái cơ cấu ngành nông nghiệp, PSTX đảm bảo ATTP</t>
  </si>
  <si>
    <t>Xây dựng MH liên kết các sản phẩm NN hàng hóa chủ lực của tỉnh, nông nghiệp CNC</t>
  </si>
  <si>
    <t>Thực hiện Chương trình "Mỗi xã một sản phẩm"</t>
  </si>
  <si>
    <t>Hỗ trợ phát triển ngành nghề nông thôn</t>
  </si>
  <si>
    <t>Xây dựng MH theo tiêu chí ngành và nâng cấp, mở rộng các điểm đến để học tập</t>
  </si>
  <si>
    <t>Hỗ trợ phát triển HTX giai đoạn 2</t>
  </si>
  <si>
    <t>Nâng cao chất lượng đào tạo nghề LĐNT</t>
  </si>
  <si>
    <t>Phát  triển giáo dục ở nông thôn</t>
  </si>
  <si>
    <t>Nâng cao chất lượng đời sống văn hóa của người dân NTM</t>
  </si>
  <si>
    <t>Thực hiện VSMT, khắc phục ô nhiễm và cải thiện môi trường tại các làng nghề</t>
  </si>
  <si>
    <t>Xây dựng MH thí điểm xử lý rác thải hộ gia đình trong khu dân cư kiểu mẫu</t>
  </si>
  <si>
    <t>Kinh phí các báo đài và cơ quan khác</t>
  </si>
  <si>
    <t>Báo đài khác</t>
  </si>
  <si>
    <t>Dự phòng thực hiện các nhiệm vụ đột xuất</t>
  </si>
  <si>
    <t>Nguồn năm 2018 chuyển sang chưa PB chi tiết</t>
  </si>
  <si>
    <t>TỔNG CỘNG</t>
  </si>
  <si>
    <t>BIỂU 1: BÁO CÁO  KẾT QUẢ THỰC HIỆN KẾ HOẠCH LÀM ĐƯỜNG GTNT, RÃNH THOÁT NƯỚC, PHỤC HỒI NÂNG CẤP MẶT ĐƯỜNG BT 31/10/2019</t>
  </si>
  <si>
    <t>BIỂU 2: TỔNG HỢP KHỐI LƯỢNG KIÊN CỐ HÓA KÊNH MƯƠNG NỘI ĐỒNG
THEO CƠ CHẾ HỖ TRỢ XI MĂNG NĂM 2019 (ĐẾN NGÀY 01/11/2019)</t>
  </si>
  <si>
    <t>BIỂU 3: TỔNG HỢP TÌNH HÌNH GIẢI NGÂN NGUỒN VỐN NSTW HỖ TRỢ THỰC HIỆN CHƯƠNG TRÌNH MTQG XÂY DỰNG NÔNG THÔN MỚI NĂM 2019</t>
  </si>
  <si>
    <t>(Số liệu cập nhật đến ngày 28/10/2019)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</si>
</sst>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6" formatCode="&quot;$&quot;#,##0_);[Red]\(&quot;$&quot;#,##0\)"/>
    <numFmt numFmtId="41" formatCode="_(* #,##0_);_(* \(#,##0\);_(* &quot;-&quot;_);_(@_)"/>
    <numFmt numFmtId="43" formatCode="_(* #,##0.00_);_(* \(#,##0.00\);_(* &quot;-&quot;??_);_(@_)"/>
    <numFmt numFmtId="164" formatCode="0.0"/>
    <numFmt numFmtId="165" formatCode="0.0%"/>
    <numFmt numFmtId="166" formatCode="#,##0.0"/>
    <numFmt numFmtId="167" formatCode="#,##0.000"/>
    <numFmt numFmtId="168" formatCode="#,##0.0000"/>
    <numFmt numFmtId="169" formatCode="00.000"/>
    <numFmt numFmtId="170" formatCode="&quot;?&quot;#,##0;&quot;?&quot;\-#,##0"/>
    <numFmt numFmtId="171" formatCode="_-* #,##0_-;\-* #,##0_-;_-* &quot;-&quot;_-;_-@_-"/>
    <numFmt numFmtId="172" formatCode="&quot;$&quot;#,##0;[Red]\-&quot;$&quot;#,##0"/>
    <numFmt numFmtId="173" formatCode="&quot;\&quot;#,##0.00;[Red]&quot;\&quot;\-#,##0.00"/>
    <numFmt numFmtId="174" formatCode="&quot;\&quot;#,##0;[Red]&quot;\&quot;\-#,##0"/>
    <numFmt numFmtId="175" formatCode="#,##0\ &quot;F&quot;;[Red]\-#,##0\ &quot;F&quot;"/>
    <numFmt numFmtId="176" formatCode="#,##0.00\ &quot;F&quot;;\-#,##0.00\ &quot;F&quot;"/>
    <numFmt numFmtId="177" formatCode="0.000"/>
    <numFmt numFmtId="178" formatCode="_-* #,##0\ _₫_-;\-* #,##0\ _₫_-;_-* &quot;-&quot;\ _₫_-;_-@_-"/>
    <numFmt numFmtId="179" formatCode="_-* #,##0.00\ _₫_-;\-* #,##0.00\ _₫_-;_-* &quot;-&quot;??\ _₫_-;_-@_-"/>
    <numFmt numFmtId="180" formatCode="\$#,##0\ ;\(\$#,##0\)"/>
    <numFmt numFmtId="181" formatCode="_-&quot;£&quot;* #,##0_-;\-&quot;£&quot;* #,##0_-;_-&quot;£&quot;* &quot;-&quot;_-;_-@_-"/>
    <numFmt numFmtId="182" formatCode="#,##0\ &quot;kr&quot;;\-#,##0\ &quot;kr&quot;"/>
    <numFmt numFmtId="183" formatCode="#,##0\ &quot;DM&quot;;\-#,##0\ &quot;DM&quot;"/>
    <numFmt numFmtId="184" formatCode="0.000%"/>
    <numFmt numFmtId="185" formatCode="&quot;￥&quot;#,##0;&quot;￥&quot;\-#,##0"/>
    <numFmt numFmtId="186" formatCode="_-* #,##0.00_-;\-* #,##0.00_-;_-* &quot;-&quot;??_-;_-@_-"/>
    <numFmt numFmtId="187" formatCode="_-&quot;$&quot;* #,##0_-;\-&quot;$&quot;* #,##0_-;_-&quot;$&quot;* &quot;-&quot;_-;_-@_-"/>
    <numFmt numFmtId="188" formatCode="_-&quot;$&quot;* #,##0.00_-;\-&quot;$&quot;* #,##0.00_-;_-&quot;$&quot;* &quot;-&quot;??_-;_-@_-"/>
  </numFmts>
  <fonts count="85">
    <font>
      <sz val="10"/>
      <name val="Arial"/>
    </font>
    <font>
      <sz val="11"/>
      <color theme="1"/>
      <name val="Calibri"/>
      <family val="2"/>
      <scheme val="minor"/>
    </font>
    <font>
      <sz val="11"/>
      <color theme="1"/>
      <name val="Calibri"/>
      <family val="2"/>
      <scheme val="minor"/>
    </font>
    <font>
      <sz val="10"/>
      <name val="Arial"/>
    </font>
    <font>
      <b/>
      <sz val="11"/>
      <name val="Times New Roman"/>
      <family val="1"/>
    </font>
    <font>
      <sz val="14"/>
      <name val="Times New Roman"/>
      <family val="1"/>
    </font>
    <font>
      <i/>
      <sz val="13"/>
      <name val="Times New Roman"/>
      <family val="1"/>
    </font>
    <font>
      <b/>
      <sz val="12"/>
      <name val="Times New Roman"/>
      <family val="1"/>
    </font>
    <font>
      <sz val="12"/>
      <name val="Times New Roman"/>
      <family val="1"/>
    </font>
    <font>
      <sz val="10"/>
      <name val="Times New Roman"/>
      <family val="1"/>
    </font>
    <font>
      <sz val="10"/>
      <color rgb="FFFF0000"/>
      <name val="Times New Roman"/>
      <family val="1"/>
    </font>
    <font>
      <sz val="11"/>
      <name val="Times New Roman"/>
      <family val="1"/>
    </font>
    <font>
      <sz val="10"/>
      <name val="Arial"/>
      <family val="2"/>
    </font>
    <font>
      <sz val="11"/>
      <color indexed="8"/>
      <name val="Calibri"/>
      <family val="2"/>
    </font>
    <font>
      <sz val="12"/>
      <name val="Times New Roman"/>
      <family val="1"/>
      <charset val="163"/>
    </font>
    <font>
      <b/>
      <u/>
      <sz val="12"/>
      <name val="Times New Roman"/>
      <family val="1"/>
    </font>
    <font>
      <i/>
      <sz val="12"/>
      <name val="Times New Roman"/>
      <family val="1"/>
    </font>
    <font>
      <b/>
      <sz val="10"/>
      <name val="Times New Roman"/>
      <family val="1"/>
    </font>
    <font>
      <b/>
      <sz val="10"/>
      <color rgb="FFFF0000"/>
      <name val="Times New Roman"/>
      <family val="1"/>
    </font>
    <font>
      <b/>
      <sz val="10"/>
      <color rgb="FF00B050"/>
      <name val="Times New Roman"/>
      <family val="1"/>
    </font>
    <font>
      <b/>
      <i/>
      <sz val="10"/>
      <color rgb="FFFF0000"/>
      <name val="Times New Roman"/>
      <family val="1"/>
    </font>
    <font>
      <i/>
      <sz val="10"/>
      <color rgb="FFFF0000"/>
      <name val="Times New Roman"/>
      <family val="1"/>
    </font>
    <font>
      <b/>
      <i/>
      <sz val="10"/>
      <name val="Times New Roman"/>
      <family val="1"/>
    </font>
    <font>
      <i/>
      <sz val="10"/>
      <name val="Times New Roman"/>
      <family val="1"/>
    </font>
    <font>
      <sz val="10"/>
      <color rgb="FF00B050"/>
      <name val="Times New Roman"/>
      <family val="1"/>
    </font>
    <font>
      <sz val="10"/>
      <color rgb="FFFF0000"/>
      <name val="Arial"/>
      <family val="2"/>
    </font>
    <font>
      <sz val="10"/>
      <name val="Arial"/>
      <family val="2"/>
      <charset val="163"/>
    </font>
    <font>
      <sz val="11"/>
      <name val="??"/>
      <family val="3"/>
    </font>
    <font>
      <sz val="14"/>
      <name val="??"/>
      <family val="3"/>
    </font>
    <font>
      <sz val="12"/>
      <name val="????"/>
      <charset val="136"/>
    </font>
    <font>
      <sz val="12"/>
      <name val="???"/>
      <family val="3"/>
    </font>
    <font>
      <sz val="12"/>
      <name val="Courier"/>
      <family val="3"/>
    </font>
    <font>
      <sz val="10"/>
      <name val="?? ??"/>
      <family val="1"/>
      <charset val="136"/>
    </font>
    <font>
      <sz val="11"/>
      <name val="–¾’©"/>
      <family val="1"/>
      <charset val="128"/>
    </font>
    <font>
      <b/>
      <u/>
      <sz val="14"/>
      <color indexed="8"/>
      <name val=".VnBook-AntiquaH"/>
      <family val="2"/>
    </font>
    <font>
      <sz val="11"/>
      <name val=".VnTime"/>
      <family val="2"/>
    </font>
    <font>
      <i/>
      <sz val="12"/>
      <color indexed="8"/>
      <name val=".VnBook-AntiquaH"/>
      <family val="2"/>
    </font>
    <font>
      <b/>
      <sz val="12"/>
      <color indexed="8"/>
      <name val=".VnBook-Antiqua"/>
      <family val="2"/>
    </font>
    <font>
      <i/>
      <sz val="12"/>
      <color indexed="8"/>
      <name val=".VnBook-Antiqua"/>
      <family val="2"/>
    </font>
    <font>
      <sz val="11"/>
      <color indexed="9"/>
      <name val="Calibri"/>
      <family val="2"/>
    </font>
    <font>
      <sz val="12"/>
      <name val="¹UAAA¼"/>
      <family val="3"/>
      <charset val="129"/>
    </font>
    <font>
      <sz val="12"/>
      <name val="¹ÙÅÁÃ¼"/>
      <family val="1"/>
      <charset val="129"/>
    </font>
    <font>
      <sz val="11"/>
      <color indexed="20"/>
      <name val="Calibri"/>
      <family val="2"/>
    </font>
    <font>
      <sz val="12"/>
      <name val="Helv"/>
      <family val="2"/>
    </font>
    <font>
      <sz val="10"/>
      <name val="±¼¸²A¼"/>
      <family val="3"/>
      <charset val="129"/>
    </font>
    <font>
      <b/>
      <sz val="11"/>
      <color indexed="52"/>
      <name val="Calibri"/>
      <family val="2"/>
    </font>
    <font>
      <b/>
      <sz val="11"/>
      <color indexed="9"/>
      <name val="Calibri"/>
      <family val="2"/>
    </font>
    <font>
      <sz val="12"/>
      <name val=".VnTime"/>
      <family val="2"/>
    </font>
    <font>
      <sz val="10"/>
      <name val=".VnTime"/>
      <family val="2"/>
    </font>
    <font>
      <sz val="10"/>
      <color indexed="8"/>
      <name val=".VnTime"/>
      <family val="2"/>
    </font>
    <font>
      <i/>
      <sz val="11"/>
      <color indexed="23"/>
      <name val="Calibri"/>
      <family val="2"/>
    </font>
    <font>
      <sz val="11"/>
      <color indexed="17"/>
      <name val="Calibri"/>
      <family val="2"/>
    </font>
    <font>
      <sz val="8"/>
      <name val="Arial"/>
      <family val="2"/>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4"/>
      <name val=".VnTimeH"/>
      <family val="2"/>
    </font>
    <font>
      <sz val="11"/>
      <color indexed="62"/>
      <name val="Calibri"/>
      <family val="2"/>
    </font>
    <font>
      <sz val="11"/>
      <color indexed="52"/>
      <name val="Calibri"/>
      <family val="2"/>
    </font>
    <font>
      <sz val="12"/>
      <name val="Arial"/>
      <family val="2"/>
    </font>
    <font>
      <sz val="11"/>
      <color indexed="60"/>
      <name val="Calibri"/>
      <family val="2"/>
    </font>
    <font>
      <sz val="11"/>
      <color theme="1"/>
      <name val="Calibri"/>
      <family val="2"/>
    </font>
    <font>
      <sz val="11"/>
      <color indexed="8"/>
      <name val=".VnTime"/>
      <family val="2"/>
      <charset val="163"/>
    </font>
    <font>
      <sz val="12"/>
      <color indexed="8"/>
      <name val="Times New Roman"/>
      <family val="2"/>
    </font>
    <font>
      <sz val="12"/>
      <color theme="1"/>
      <name val="Times New Roman"/>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VnArial"/>
      <family val="2"/>
    </font>
    <font>
      <sz val="10"/>
      <name val=" "/>
      <family val="1"/>
      <charset val="136"/>
    </font>
    <font>
      <sz val="14"/>
      <name val="뼻뮝"/>
      <family val="3"/>
    </font>
    <font>
      <sz val="12"/>
      <name val="바탕체"/>
      <family val="3"/>
    </font>
    <font>
      <sz val="12"/>
      <name val="뼻뮝"/>
      <family val="3"/>
    </font>
    <font>
      <sz val="11"/>
      <name val="돋움"/>
      <family val="3"/>
    </font>
    <font>
      <sz val="10"/>
      <name val="굴림체"/>
      <family val="3"/>
    </font>
    <font>
      <sz val="9"/>
      <name val="Arial"/>
      <family val="2"/>
    </font>
    <font>
      <i/>
      <sz val="11"/>
      <name val="Times New Roman"/>
      <family val="1"/>
    </font>
    <font>
      <sz val="9"/>
      <color theme="1"/>
      <name val="Times New Roman"/>
      <family val="1"/>
    </font>
    <font>
      <sz val="10"/>
      <color theme="1"/>
      <name val="Times New Roman"/>
      <family val="1"/>
    </font>
    <font>
      <b/>
      <sz val="10"/>
      <color theme="1"/>
      <name val="Times New Roman"/>
      <family val="1"/>
    </font>
    <font>
      <sz val="9"/>
      <color rgb="FFFF0000"/>
      <name val="Times New Roman"/>
      <family val="1"/>
    </font>
    <font>
      <sz val="11"/>
      <color theme="1"/>
      <name val="Times New Roman"/>
      <family val="1"/>
    </font>
  </fonts>
  <fills count="27">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bgColor indexed="64"/>
      </patternFill>
    </fill>
    <fill>
      <patternFill patternType="solid">
        <fgColor indexed="43"/>
      </patternFill>
    </fill>
    <fill>
      <patternFill patternType="solid">
        <fgColor indexed="26"/>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623">
    <xf numFmtId="0" fontId="0"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9" fontId="13" fillId="0" borderId="0" applyFont="0" applyFill="0" applyBorder="0" applyAlignment="0" applyProtection="0"/>
    <xf numFmtId="0" fontId="14" fillId="0" borderId="0"/>
    <xf numFmtId="43" fontId="3" fillId="0" borderId="0" applyFont="0" applyFill="0" applyBorder="0" applyAlignment="0" applyProtection="0"/>
    <xf numFmtId="43" fontId="2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27" fillId="0" borderId="0" applyFont="0" applyFill="0" applyBorder="0" applyAlignment="0" applyProtection="0"/>
    <xf numFmtId="0" fontId="28" fillId="0" borderId="0" applyFont="0" applyFill="0" applyBorder="0" applyAlignment="0" applyProtection="0"/>
    <xf numFmtId="170" fontId="27" fillId="0" borderId="0" applyFont="0" applyFill="0" applyBorder="0" applyAlignment="0" applyProtection="0"/>
    <xf numFmtId="40" fontId="28" fillId="0" borderId="0" applyFont="0" applyFill="0" applyBorder="0" applyAlignment="0" applyProtection="0"/>
    <xf numFmtId="38" fontId="28" fillId="0" borderId="0" applyFont="0" applyFill="0" applyBorder="0" applyAlignment="0" applyProtection="0"/>
    <xf numFmtId="171" fontId="29" fillId="0" borderId="0" applyFont="0" applyFill="0" applyBorder="0" applyAlignment="0" applyProtection="0"/>
    <xf numFmtId="9" fontId="30" fillId="0" borderId="0" applyFont="0" applyFill="0" applyBorder="0" applyAlignment="0" applyProtection="0"/>
    <xf numFmtId="172" fontId="31" fillId="0" borderId="0" applyFont="0" applyFill="0" applyBorder="0" applyAlignment="0" applyProtection="0"/>
    <xf numFmtId="0" fontId="32" fillId="0" borderId="0" applyFont="0" applyFill="0" applyBorder="0" applyAlignment="0" applyProtection="0"/>
    <xf numFmtId="0" fontId="33" fillId="0" borderId="0"/>
    <xf numFmtId="0" fontId="34"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4" fillId="3" borderId="0"/>
    <xf numFmtId="0" fontId="36"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6" fillId="3" borderId="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7"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5" fillId="3" borderId="0"/>
    <xf numFmtId="0" fontId="37" fillId="3" borderId="0"/>
    <xf numFmtId="0" fontId="38"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5" fillId="0" borderId="0">
      <alignment wrapText="1"/>
    </xf>
    <xf numFmtId="0" fontId="38" fillId="0" borderId="0">
      <alignment wrapText="1"/>
    </xf>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9" fillId="14"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21" borderId="0" applyNumberFormat="0" applyBorder="0" applyAlignment="0" applyProtection="0"/>
    <xf numFmtId="0" fontId="40" fillId="0" borderId="0" applyFont="0" applyFill="0" applyBorder="0" applyAlignment="0" applyProtection="0"/>
    <xf numFmtId="173" fontId="41" fillId="0" borderId="0" applyFont="0" applyFill="0" applyBorder="0" applyAlignment="0" applyProtection="0"/>
    <xf numFmtId="0" fontId="40" fillId="0" borderId="0" applyFont="0" applyFill="0" applyBorder="0" applyAlignment="0" applyProtection="0"/>
    <xf numFmtId="174" fontId="41" fillId="0" borderId="0" applyFont="0" applyFill="0" applyBorder="0" applyAlignment="0" applyProtection="0"/>
    <xf numFmtId="0" fontId="40" fillId="0" borderId="0" applyFont="0" applyFill="0" applyBorder="0" applyAlignment="0" applyProtection="0"/>
    <xf numFmtId="175" fontId="12" fillId="0" borderId="0" applyFont="0" applyFill="0" applyBorder="0" applyAlignment="0" applyProtection="0"/>
    <xf numFmtId="0" fontId="40" fillId="0" borderId="0" applyFont="0" applyFill="0" applyBorder="0" applyAlignment="0" applyProtection="0"/>
    <xf numFmtId="176" fontId="12" fillId="0" borderId="0" applyFont="0" applyFill="0" applyBorder="0" applyAlignment="0" applyProtection="0"/>
    <xf numFmtId="0" fontId="42" fillId="5" borderId="0" applyNumberFormat="0" applyBorder="0" applyAlignment="0" applyProtection="0"/>
    <xf numFmtId="0" fontId="40" fillId="0" borderId="0"/>
    <xf numFmtId="0" fontId="40" fillId="0" borderId="0"/>
    <xf numFmtId="37" fontId="43" fillId="0" borderId="0"/>
    <xf numFmtId="0" fontId="44" fillId="0" borderId="0"/>
    <xf numFmtId="177" fontId="12" fillId="0" borderId="0" applyFill="0" applyBorder="0" applyAlignment="0"/>
    <xf numFmtId="177" fontId="12" fillId="0" borderId="0" applyFill="0" applyBorder="0" applyAlignment="0"/>
    <xf numFmtId="177" fontId="12" fillId="0" borderId="0" applyFill="0" applyBorder="0" applyAlignment="0"/>
    <xf numFmtId="177" fontId="12" fillId="0" borderId="0" applyFill="0" applyBorder="0" applyAlignment="0"/>
    <xf numFmtId="177" fontId="12" fillId="0" borderId="0" applyFill="0" applyBorder="0" applyAlignment="0"/>
    <xf numFmtId="177" fontId="12" fillId="0" borderId="0" applyFill="0" applyBorder="0" applyAlignment="0"/>
    <xf numFmtId="177" fontId="12" fillId="0" borderId="0" applyFill="0" applyBorder="0" applyAlignment="0"/>
    <xf numFmtId="0" fontId="45" fillId="22" borderId="13" applyNumberFormat="0" applyAlignment="0" applyProtection="0"/>
    <xf numFmtId="0" fontId="45" fillId="22" borderId="13" applyNumberFormat="0" applyAlignment="0" applyProtection="0"/>
    <xf numFmtId="0" fontId="45" fillId="22" borderId="13" applyNumberFormat="0" applyAlignment="0" applyProtection="0"/>
    <xf numFmtId="0" fontId="46" fillId="23" borderId="14" applyNumberFormat="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8"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1" fontId="26"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178" fontId="8" fillId="0" borderId="0" applyFont="0" applyFill="0" applyBorder="0" applyAlignment="0" applyProtection="0"/>
    <xf numFmtId="41" fontId="4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178" fontId="8"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47"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43" fontId="49"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179" fontId="1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26"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9" fontId="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12" fillId="0" borderId="0" applyFont="0" applyFill="0" applyBorder="0" applyAlignment="0" applyProtection="0"/>
    <xf numFmtId="180" fontId="12" fillId="0" borderId="0" applyFont="0" applyFill="0" applyBorder="0" applyAlignment="0" applyProtection="0"/>
    <xf numFmtId="0" fontId="12" fillId="0" borderId="0" applyFon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6" borderId="0" applyNumberFormat="0" applyBorder="0" applyAlignment="0" applyProtection="0"/>
    <xf numFmtId="38" fontId="52" fillId="3" borderId="0" applyNumberFormat="0" applyBorder="0" applyAlignment="0" applyProtection="0"/>
    <xf numFmtId="0" fontId="53" fillId="0" borderId="15" applyNumberFormat="0" applyAlignment="0" applyProtection="0">
      <alignment horizontal="left" vertical="center"/>
    </xf>
    <xf numFmtId="0" fontId="53" fillId="0" borderId="11">
      <alignment horizontal="left" vertical="center"/>
    </xf>
    <xf numFmtId="0" fontId="53" fillId="0" borderId="11">
      <alignment horizontal="left" vertical="center"/>
    </xf>
    <xf numFmtId="0" fontId="53" fillId="0" borderId="11">
      <alignment horizontal="left" vertical="center"/>
    </xf>
    <xf numFmtId="0" fontId="54" fillId="0" borderId="0" applyNumberFormat="0" applyFill="0" applyBorder="0" applyAlignment="0" applyProtection="0"/>
    <xf numFmtId="0" fontId="55" fillId="0" borderId="16" applyNumberFormat="0" applyFill="0" applyAlignment="0" applyProtection="0"/>
    <xf numFmtId="0" fontId="53" fillId="0" borderId="0" applyNumberFormat="0" applyFill="0" applyBorder="0" applyAlignment="0" applyProtection="0"/>
    <xf numFmtId="0" fontId="56" fillId="0" borderId="17" applyNumberFormat="0" applyFill="0" applyAlignment="0" applyProtection="0"/>
    <xf numFmtId="0" fontId="57" fillId="0" borderId="18" applyNumberFormat="0" applyFill="0" applyAlignment="0" applyProtection="0"/>
    <xf numFmtId="0" fontId="57" fillId="0" borderId="0" applyNumberFormat="0" applyFill="0" applyBorder="0" applyAlignment="0" applyProtection="0"/>
    <xf numFmtId="49" fontId="58" fillId="0" borderId="2">
      <alignment vertical="center"/>
    </xf>
    <xf numFmtId="49" fontId="58" fillId="0" borderId="2">
      <alignment vertical="center"/>
    </xf>
    <xf numFmtId="49" fontId="58" fillId="0" borderId="2">
      <alignment vertical="center"/>
    </xf>
    <xf numFmtId="10" fontId="52" fillId="24" borderId="2" applyNumberFormat="0" applyBorder="0" applyAlignment="0" applyProtection="0"/>
    <xf numFmtId="10" fontId="52" fillId="24" borderId="2" applyNumberFormat="0" applyBorder="0" applyAlignment="0" applyProtection="0"/>
    <xf numFmtId="0" fontId="59" fillId="9" borderId="13" applyNumberFormat="0" applyAlignment="0" applyProtection="0"/>
    <xf numFmtId="0" fontId="59" fillId="9" borderId="13" applyNumberFormat="0" applyAlignment="0" applyProtection="0"/>
    <xf numFmtId="0" fontId="59" fillId="9" borderId="13" applyNumberFormat="0" applyAlignment="0" applyProtection="0"/>
    <xf numFmtId="0" fontId="60" fillId="0" borderId="19" applyNumberFormat="0" applyFill="0" applyAlignment="0" applyProtection="0"/>
    <xf numFmtId="181" fontId="12" fillId="0" borderId="8"/>
    <xf numFmtId="181" fontId="12" fillId="0" borderId="8"/>
    <xf numFmtId="181" fontId="12" fillId="0" borderId="8"/>
    <xf numFmtId="181" fontId="12" fillId="0" borderId="8"/>
    <xf numFmtId="181" fontId="12" fillId="0" borderId="8"/>
    <xf numFmtId="181" fontId="12" fillId="0" borderId="8"/>
    <xf numFmtId="181" fontId="12" fillId="0" borderId="8"/>
    <xf numFmtId="181" fontId="12" fillId="0" borderId="8"/>
    <xf numFmtId="0" fontId="61" fillId="0" borderId="0" applyNumberFormat="0" applyFont="0" applyFill="0" applyAlignment="0"/>
    <xf numFmtId="0" fontId="62" fillId="25" borderId="0" applyNumberFormat="0" applyBorder="0" applyAlignment="0" applyProtection="0"/>
    <xf numFmtId="182" fontId="12" fillId="0" borderId="0"/>
    <xf numFmtId="182" fontId="12" fillId="0" borderId="0"/>
    <xf numFmtId="182" fontId="12" fillId="0" borderId="0"/>
    <xf numFmtId="182" fontId="12" fillId="0" borderId="0"/>
    <xf numFmtId="182" fontId="12" fillId="0" borderId="0"/>
    <xf numFmtId="182" fontId="12" fillId="0" borderId="0"/>
    <xf numFmtId="182" fontId="12" fillId="0" borderId="0"/>
    <xf numFmtId="0" fontId="2" fillId="0" borderId="0"/>
    <xf numFmtId="0" fontId="63" fillId="0" borderId="0"/>
    <xf numFmtId="0" fontId="2" fillId="0" borderId="0"/>
    <xf numFmtId="0" fontId="63" fillId="0" borderId="0"/>
    <xf numFmtId="0" fontId="8" fillId="0" borderId="0"/>
    <xf numFmtId="0" fontId="48" fillId="0" borderId="0"/>
    <xf numFmtId="0" fontId="12" fillId="0" borderId="0"/>
    <xf numFmtId="0" fontId="12" fillId="0" borderId="0"/>
    <xf numFmtId="0" fontId="12" fillId="0" borderId="0"/>
    <xf numFmtId="0" fontId="12" fillId="0" borderId="0"/>
    <xf numFmtId="0" fontId="8" fillId="0" borderId="0"/>
    <xf numFmtId="0" fontId="8" fillId="0" borderId="0"/>
    <xf numFmtId="0" fontId="8" fillId="0" borderId="0"/>
    <xf numFmtId="0" fontId="8" fillId="0" borderId="0"/>
    <xf numFmtId="0" fontId="8" fillId="0" borderId="0"/>
    <xf numFmtId="0" fontId="2" fillId="0" borderId="0"/>
    <xf numFmtId="0" fontId="63" fillId="0" borderId="0"/>
    <xf numFmtId="0" fontId="64" fillId="0" borderId="0"/>
    <xf numFmtId="0" fontId="65" fillId="0" borderId="0"/>
    <xf numFmtId="0" fontId="47" fillId="0" borderId="0"/>
    <xf numFmtId="0" fontId="2" fillId="0" borderId="0"/>
    <xf numFmtId="0" fontId="12" fillId="0" borderId="0"/>
    <xf numFmtId="0" fontId="12" fillId="0" borderId="0"/>
    <xf numFmtId="0" fontId="12" fillId="0" borderId="0"/>
    <xf numFmtId="0" fontId="12" fillId="0" borderId="0"/>
    <xf numFmtId="0" fontId="12" fillId="0" borderId="0"/>
    <xf numFmtId="0" fontId="63" fillId="0" borderId="0"/>
    <xf numFmtId="0" fontId="12" fillId="0" borderId="0"/>
    <xf numFmtId="0" fontId="8" fillId="0" borderId="0"/>
    <xf numFmtId="0" fontId="12" fillId="0" borderId="0"/>
    <xf numFmtId="0" fontId="8" fillId="0" borderId="0"/>
    <xf numFmtId="0" fontId="8"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 fillId="0" borderId="0"/>
    <xf numFmtId="0" fontId="63" fillId="0" borderId="0"/>
    <xf numFmtId="0" fontId="2" fillId="0" borderId="0"/>
    <xf numFmtId="0" fontId="63"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3" fillId="0" borderId="0"/>
    <xf numFmtId="0" fontId="12" fillId="0" borderId="0"/>
    <xf numFmtId="0" fontId="63" fillId="0" borderId="0"/>
    <xf numFmtId="0" fontId="2" fillId="0" borderId="0"/>
    <xf numFmtId="0" fontId="63" fillId="0" borderId="0"/>
    <xf numFmtId="0" fontId="2" fillId="0" borderId="0"/>
    <xf numFmtId="0" fontId="6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2" fillId="0" borderId="0"/>
    <xf numFmtId="0" fontId="12" fillId="0" borderId="0"/>
    <xf numFmtId="0" fontId="12" fillId="0" borderId="0"/>
    <xf numFmtId="0" fontId="66" fillId="0" borderId="0"/>
    <xf numFmtId="0" fontId="66" fillId="0" borderId="0"/>
    <xf numFmtId="0" fontId="66" fillId="0" borderId="0"/>
    <xf numFmtId="0" fontId="66" fillId="0" borderId="0"/>
    <xf numFmtId="0" fontId="26" fillId="0" borderId="0"/>
    <xf numFmtId="0" fontId="47" fillId="0" borderId="0"/>
    <xf numFmtId="0" fontId="47" fillId="0" borderId="0"/>
    <xf numFmtId="0" fontId="12" fillId="0" borderId="0"/>
    <xf numFmtId="0" fontId="12" fillId="0" borderId="0"/>
    <xf numFmtId="0" fontId="12" fillId="0" borderId="0"/>
    <xf numFmtId="0" fontId="12" fillId="0" borderId="0"/>
    <xf numFmtId="0" fontId="12" fillId="0" borderId="0"/>
    <xf numFmtId="0" fontId="26" fillId="0" borderId="0"/>
    <xf numFmtId="0" fontId="47" fillId="0" borderId="0"/>
    <xf numFmtId="0" fontId="47" fillId="0" borderId="0"/>
    <xf numFmtId="0" fontId="2" fillId="0" borderId="0"/>
    <xf numFmtId="0" fontId="63" fillId="0" borderId="0"/>
    <xf numFmtId="0" fontId="2" fillId="0" borderId="0"/>
    <xf numFmtId="0" fontId="63" fillId="0" borderId="0"/>
    <xf numFmtId="0" fontId="2" fillId="0" borderId="0"/>
    <xf numFmtId="0" fontId="63" fillId="0" borderId="0"/>
    <xf numFmtId="0" fontId="47" fillId="0" borderId="0"/>
    <xf numFmtId="0" fontId="13" fillId="26" borderId="20" applyNumberFormat="0" applyFont="0" applyAlignment="0" applyProtection="0"/>
    <xf numFmtId="0" fontId="13" fillId="26" borderId="20" applyNumberFormat="0" applyFont="0" applyAlignment="0" applyProtection="0"/>
    <xf numFmtId="0" fontId="13" fillId="26" borderId="20" applyNumberFormat="0" applyFont="0" applyAlignment="0" applyProtection="0"/>
    <xf numFmtId="0" fontId="67" fillId="22" borderId="21" applyNumberFormat="0" applyAlignment="0" applyProtection="0"/>
    <xf numFmtId="0" fontId="67" fillId="22" borderId="21" applyNumberFormat="0" applyAlignment="0" applyProtection="0"/>
    <xf numFmtId="0" fontId="67" fillId="22" borderId="21" applyNumberFormat="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68" fillId="0" borderId="0" applyNumberFormat="0" applyFill="0" applyBorder="0" applyAlignment="0" applyProtection="0"/>
    <xf numFmtId="0" fontId="12" fillId="0" borderId="22" applyNumberFormat="0" applyFont="0" applyFill="0" applyAlignment="0" applyProtection="0"/>
    <xf numFmtId="0" fontId="69" fillId="0" borderId="23" applyNumberFormat="0" applyFill="0" applyAlignment="0" applyProtection="0"/>
    <xf numFmtId="0" fontId="69" fillId="0" borderId="23" applyNumberFormat="0" applyFill="0" applyAlignment="0" applyProtection="0"/>
    <xf numFmtId="0" fontId="69" fillId="0" borderId="23" applyNumberFormat="0" applyFill="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0" fontId="8" fillId="0" borderId="0">
      <alignment vertical="center"/>
    </xf>
    <xf numFmtId="40" fontId="73" fillId="0" borderId="0" applyFont="0" applyFill="0" applyBorder="0" applyAlignment="0" applyProtection="0"/>
    <xf numFmtId="38" fontId="73" fillId="0" borderId="0" applyFont="0" applyFill="0" applyBorder="0" applyAlignment="0" applyProtection="0"/>
    <xf numFmtId="0" fontId="73" fillId="0" borderId="0" applyFont="0" applyFill="0" applyBorder="0" applyAlignment="0" applyProtection="0"/>
    <xf numFmtId="0" fontId="73" fillId="0" borderId="0" applyFont="0" applyFill="0" applyBorder="0" applyAlignment="0" applyProtection="0"/>
    <xf numFmtId="9" fontId="74" fillId="0" borderId="0" applyFont="0" applyFill="0" applyBorder="0" applyAlignment="0" applyProtection="0"/>
    <xf numFmtId="0" fontId="75" fillId="0" borderId="0"/>
    <xf numFmtId="183" fontId="76" fillId="0" borderId="0" applyFont="0" applyFill="0" applyBorder="0" applyAlignment="0" applyProtection="0"/>
    <xf numFmtId="184" fontId="76" fillId="0" borderId="0" applyFont="0" applyFill="0" applyBorder="0" applyAlignment="0" applyProtection="0"/>
    <xf numFmtId="185" fontId="76" fillId="0" borderId="0" applyFont="0" applyFill="0" applyBorder="0" applyAlignment="0" applyProtection="0"/>
    <xf numFmtId="169" fontId="76" fillId="0" borderId="0" applyFont="0" applyFill="0" applyBorder="0" applyAlignment="0" applyProtection="0"/>
    <xf numFmtId="0" fontId="77" fillId="0" borderId="0"/>
    <xf numFmtId="0" fontId="61" fillId="0" borderId="0"/>
    <xf numFmtId="171" fontId="78" fillId="0" borderId="0" applyFont="0" applyFill="0" applyBorder="0" applyAlignment="0" applyProtection="0"/>
    <xf numFmtId="186" fontId="78" fillId="0" borderId="0" applyFont="0" applyFill="0" applyBorder="0" applyAlignment="0" applyProtection="0"/>
    <xf numFmtId="187" fontId="78" fillId="0" borderId="0" applyFont="0" applyFill="0" applyBorder="0" applyAlignment="0" applyProtection="0"/>
    <xf numFmtId="6" fontId="31" fillId="0" borderId="0" applyFont="0" applyFill="0" applyBorder="0" applyAlignment="0" applyProtection="0"/>
    <xf numFmtId="188" fontId="78" fillId="0" borderId="0" applyFont="0" applyFill="0" applyBorder="0" applyAlignment="0" applyProtection="0"/>
    <xf numFmtId="0" fontId="1" fillId="0" borderId="0"/>
  </cellStyleXfs>
  <cellXfs count="247">
    <xf numFmtId="0" fontId="0" fillId="0" borderId="0" xfId="0"/>
    <xf numFmtId="0" fontId="5" fillId="0" borderId="0" xfId="0" applyFont="1" applyAlignment="1">
      <alignment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Fill="1" applyBorder="1" applyAlignment="1">
      <alignment vertical="center" wrapText="1"/>
    </xf>
    <xf numFmtId="164" fontId="8" fillId="0" borderId="8" xfId="0" applyNumberFormat="1" applyFont="1" applyBorder="1" applyAlignment="1">
      <alignment horizontal="center" vertical="center" wrapText="1"/>
    </xf>
    <xf numFmtId="3" fontId="8" fillId="0" borderId="8" xfId="0" applyNumberFormat="1" applyFont="1" applyBorder="1" applyAlignment="1">
      <alignment horizontal="center" vertical="center" wrapText="1"/>
    </xf>
    <xf numFmtId="2" fontId="8" fillId="0" borderId="8" xfId="0" quotePrefix="1" applyNumberFormat="1" applyFont="1" applyFill="1" applyBorder="1" applyAlignment="1">
      <alignment horizontal="center" vertical="center" wrapText="1"/>
    </xf>
    <xf numFmtId="165" fontId="8" fillId="0" borderId="8" xfId="0" quotePrefix="1" applyNumberFormat="1" applyFont="1" applyFill="1" applyBorder="1" applyAlignment="1">
      <alignment horizontal="center" vertical="center" wrapText="1"/>
    </xf>
    <xf numFmtId="166" fontId="9" fillId="0" borderId="8" xfId="0" quotePrefix="1" applyNumberFormat="1" applyFont="1" applyFill="1" applyBorder="1" applyAlignment="1">
      <alignment horizontal="center" vertical="center" wrapText="1"/>
    </xf>
    <xf numFmtId="2" fontId="5" fillId="0" borderId="0" xfId="0" applyNumberFormat="1" applyFont="1" applyFill="1" applyAlignment="1">
      <alignment wrapText="1"/>
    </xf>
    <xf numFmtId="2" fontId="5" fillId="0" borderId="0" xfId="0" applyNumberFormat="1" applyFont="1" applyAlignment="1">
      <alignment wrapText="1"/>
    </xf>
    <xf numFmtId="0" fontId="8" fillId="0" borderId="9" xfId="0" applyFont="1" applyBorder="1" applyAlignment="1">
      <alignment horizontal="center" vertical="center" wrapText="1"/>
    </xf>
    <xf numFmtId="0" fontId="8" fillId="0" borderId="9" xfId="0" applyFont="1" applyFill="1" applyBorder="1" applyAlignment="1">
      <alignment vertical="center" wrapText="1"/>
    </xf>
    <xf numFmtId="164" fontId="8" fillId="0" borderId="9" xfId="0" applyNumberFormat="1" applyFont="1" applyBorder="1" applyAlignment="1">
      <alignment horizontal="center" vertical="center" wrapText="1"/>
    </xf>
    <xf numFmtId="3" fontId="8" fillId="0" borderId="9" xfId="0" applyNumberFormat="1" applyFont="1" applyBorder="1" applyAlignment="1">
      <alignment horizontal="center" vertical="center" wrapText="1"/>
    </xf>
    <xf numFmtId="2" fontId="8" fillId="0" borderId="9" xfId="0" quotePrefix="1" applyNumberFormat="1" applyFont="1" applyFill="1" applyBorder="1" applyAlignment="1">
      <alignment horizontal="center" vertical="center" wrapText="1"/>
    </xf>
    <xf numFmtId="165" fontId="8" fillId="0" borderId="9" xfId="0" quotePrefix="1" applyNumberFormat="1" applyFont="1" applyFill="1" applyBorder="1" applyAlignment="1">
      <alignment horizontal="center" vertical="center" wrapText="1"/>
    </xf>
    <xf numFmtId="166" fontId="9" fillId="0" borderId="9" xfId="0" quotePrefix="1" applyNumberFormat="1" applyFont="1" applyFill="1" applyBorder="1" applyAlignment="1">
      <alignment horizontal="center" vertical="center" wrapText="1"/>
    </xf>
    <xf numFmtId="0" fontId="8" fillId="0" borderId="9" xfId="0" applyFont="1" applyFill="1" applyBorder="1" applyAlignment="1">
      <alignment horizontal="left" vertical="center" wrapText="1"/>
    </xf>
    <xf numFmtId="165" fontId="8" fillId="0" borderId="10" xfId="0" quotePrefix="1" applyNumberFormat="1" applyFont="1" applyFill="1" applyBorder="1" applyAlignment="1">
      <alignment horizontal="center" vertical="center" wrapText="1"/>
    </xf>
    <xf numFmtId="164" fontId="7"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2" fontId="7" fillId="0" borderId="2" xfId="0" applyNumberFormat="1" applyFont="1" applyFill="1" applyBorder="1" applyAlignment="1">
      <alignment horizontal="center" vertical="center" wrapText="1"/>
    </xf>
    <xf numFmtId="165" fontId="7" fillId="0" borderId="7" xfId="0" quotePrefix="1" applyNumberFormat="1" applyFont="1" applyFill="1" applyBorder="1" applyAlignment="1">
      <alignment horizontal="center" vertical="center" wrapText="1"/>
    </xf>
    <xf numFmtId="0" fontId="5" fillId="0" borderId="0" xfId="0" applyNumberFormat="1" applyFont="1" applyFill="1" applyAlignment="1">
      <alignment wrapText="1"/>
    </xf>
    <xf numFmtId="0" fontId="7" fillId="0" borderId="0" xfId="0" applyFont="1" applyBorder="1" applyAlignment="1">
      <alignment horizontal="center" vertical="center" wrapText="1"/>
    </xf>
    <xf numFmtId="164" fontId="7" fillId="0" borderId="0" xfId="0" applyNumberFormat="1" applyFont="1" applyBorder="1" applyAlignment="1">
      <alignment horizontal="center" vertical="center" wrapText="1"/>
    </xf>
    <xf numFmtId="3" fontId="7" fillId="0" borderId="0" xfId="0" applyNumberFormat="1" applyFont="1" applyBorder="1" applyAlignment="1">
      <alignment horizontal="center" vertical="center" wrapText="1"/>
    </xf>
    <xf numFmtId="2" fontId="7" fillId="0" borderId="0" xfId="0" applyNumberFormat="1" applyFont="1" applyBorder="1" applyAlignment="1">
      <alignment horizontal="center" vertical="center" wrapText="1"/>
    </xf>
    <xf numFmtId="0" fontId="5" fillId="0" borderId="0" xfId="0" applyFont="1" applyFill="1" applyAlignment="1">
      <alignment wrapText="1"/>
    </xf>
    <xf numFmtId="0" fontId="11" fillId="0" borderId="0" xfId="0" quotePrefix="1" applyFont="1" applyAlignment="1">
      <alignment vertical="center"/>
    </xf>
    <xf numFmtId="0" fontId="11" fillId="0" borderId="0" xfId="0" quotePrefix="1" applyFont="1" applyFill="1" applyAlignment="1">
      <alignment vertical="center" wrapText="1"/>
    </xf>
    <xf numFmtId="0" fontId="11" fillId="0" borderId="0" xfId="0" quotePrefix="1" applyFont="1" applyAlignment="1">
      <alignment vertical="center" wrapText="1"/>
    </xf>
    <xf numFmtId="0" fontId="8" fillId="0" borderId="0" xfId="0" applyFont="1" applyFill="1"/>
    <xf numFmtId="0" fontId="7" fillId="0" borderId="0" xfId="117" applyFont="1" applyFill="1" applyAlignment="1">
      <alignment horizontal="centerContinuous"/>
    </xf>
    <xf numFmtId="0" fontId="8" fillId="0" borderId="0" xfId="0" applyFont="1" applyFill="1" applyAlignment="1">
      <alignment horizontal="centerContinuous"/>
    </xf>
    <xf numFmtId="3" fontId="8" fillId="0" borderId="0" xfId="0" applyNumberFormat="1" applyFont="1" applyFill="1" applyAlignment="1">
      <alignment horizontal="centerContinuous"/>
    </xf>
    <xf numFmtId="0" fontId="7" fillId="0" borderId="0" xfId="0" applyFont="1" applyFill="1" applyBorder="1" applyAlignment="1">
      <alignment horizontal="center" wrapText="1"/>
    </xf>
    <xf numFmtId="0" fontId="16" fillId="0" borderId="0" xfId="0" applyFont="1" applyFill="1" applyBorder="1" applyAlignment="1">
      <alignment horizontal="center" vertical="center" wrapText="1"/>
    </xf>
    <xf numFmtId="0" fontId="9" fillId="0" borderId="0" xfId="0" applyFont="1" applyFill="1"/>
    <xf numFmtId="0" fontId="10"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4" fillId="0" borderId="2" xfId="0" applyFont="1" applyFill="1" applyBorder="1" applyAlignment="1">
      <alignment horizontal="center" vertical="center"/>
    </xf>
    <xf numFmtId="0" fontId="9" fillId="0" borderId="2" xfId="0" applyFont="1" applyFill="1" applyBorder="1" applyAlignment="1">
      <alignment vertical="center"/>
    </xf>
    <xf numFmtId="4" fontId="17" fillId="0" borderId="2" xfId="0" applyNumberFormat="1" applyFont="1" applyFill="1" applyBorder="1" applyAlignment="1">
      <alignment horizontal="right" vertical="center" wrapText="1"/>
    </xf>
    <xf numFmtId="4" fontId="9" fillId="0" borderId="2" xfId="0" applyNumberFormat="1" applyFont="1" applyFill="1" applyBorder="1" applyAlignment="1">
      <alignment horizontal="right" vertical="center" wrapText="1"/>
    </xf>
    <xf numFmtId="4" fontId="9"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wrapText="1"/>
    </xf>
    <xf numFmtId="4" fontId="9" fillId="0" borderId="2" xfId="118" applyNumberFormat="1" applyFont="1" applyFill="1" applyBorder="1" applyAlignment="1">
      <alignment horizontal="right" vertical="center" wrapText="1"/>
    </xf>
    <xf numFmtId="4" fontId="17" fillId="0" borderId="2" xfId="118" applyNumberFormat="1" applyFont="1" applyFill="1" applyBorder="1" applyAlignment="1">
      <alignment horizontal="right" vertical="center" wrapText="1"/>
    </xf>
    <xf numFmtId="0" fontId="24" fillId="0" borderId="0" xfId="0" applyFont="1" applyFill="1"/>
    <xf numFmtId="0" fontId="9" fillId="0" borderId="2" xfId="0" applyFont="1" applyFill="1" applyBorder="1" applyAlignment="1">
      <alignment horizontal="center" vertical="center"/>
    </xf>
    <xf numFmtId="4" fontId="9" fillId="0" borderId="2" xfId="119" applyNumberFormat="1" applyFont="1" applyFill="1" applyBorder="1" applyAlignment="1">
      <alignment horizontal="right" vertical="center" wrapText="1"/>
    </xf>
    <xf numFmtId="4" fontId="9" fillId="0" borderId="2" xfId="120" applyNumberFormat="1" applyFont="1" applyFill="1" applyBorder="1" applyAlignment="1">
      <alignment horizontal="right" vertical="center" wrapText="1"/>
    </xf>
    <xf numFmtId="4" fontId="9" fillId="0" borderId="2" xfId="121" applyNumberFormat="1" applyFont="1" applyFill="1" applyBorder="1" applyAlignment="1">
      <alignment horizontal="right" vertical="center" wrapText="1"/>
    </xf>
    <xf numFmtId="4" fontId="9" fillId="0" borderId="2" xfId="122" applyNumberFormat="1" applyFont="1" applyFill="1" applyBorder="1" applyAlignment="1">
      <alignment horizontal="right" vertical="center" wrapText="1"/>
    </xf>
    <xf numFmtId="4" fontId="9" fillId="0" borderId="2" xfId="0" applyNumberFormat="1" applyFont="1" applyFill="1" applyBorder="1" applyAlignment="1">
      <alignment horizontal="righ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4" fontId="17" fillId="2" borderId="2" xfId="0" applyNumberFormat="1" applyFont="1" applyFill="1" applyBorder="1" applyAlignment="1">
      <alignment horizontal="right" vertical="center" wrapText="1"/>
    </xf>
    <xf numFmtId="4" fontId="9" fillId="2" borderId="2" xfId="119" applyNumberFormat="1" applyFont="1" applyFill="1" applyBorder="1" applyAlignment="1">
      <alignment horizontal="right" vertical="center" wrapText="1"/>
    </xf>
    <xf numFmtId="4" fontId="9" fillId="2" borderId="2" xfId="0" applyNumberFormat="1" applyFont="1" applyFill="1" applyBorder="1" applyAlignment="1">
      <alignment horizontal="right" vertical="center" wrapText="1"/>
    </xf>
    <xf numFmtId="4" fontId="9" fillId="2" borderId="2" xfId="0" applyNumberFormat="1" applyFont="1" applyFill="1" applyBorder="1" applyAlignment="1">
      <alignment horizontal="right"/>
    </xf>
    <xf numFmtId="3" fontId="9" fillId="2" borderId="2" xfId="0" applyNumberFormat="1" applyFont="1" applyFill="1" applyBorder="1" applyAlignment="1">
      <alignment horizontal="right" vertical="center" wrapText="1"/>
    </xf>
    <xf numFmtId="4" fontId="9" fillId="2" borderId="2" xfId="0" applyNumberFormat="1" applyFont="1" applyFill="1" applyBorder="1" applyAlignment="1">
      <alignment horizontal="right" vertical="center"/>
    </xf>
    <xf numFmtId="4" fontId="9" fillId="2" borderId="2" xfId="118" applyNumberFormat="1" applyFont="1" applyFill="1" applyBorder="1" applyAlignment="1">
      <alignment horizontal="right" vertical="center" wrapText="1"/>
    </xf>
    <xf numFmtId="4" fontId="17" fillId="2" borderId="2" xfId="118" applyNumberFormat="1" applyFont="1" applyFill="1" applyBorder="1" applyAlignment="1">
      <alignment horizontal="right" vertical="center" wrapText="1"/>
    </xf>
    <xf numFmtId="0" fontId="9" fillId="2" borderId="0" xfId="0" applyFont="1" applyFill="1"/>
    <xf numFmtId="0" fontId="22" fillId="0" borderId="2" xfId="0" applyFont="1" applyFill="1" applyBorder="1" applyAlignment="1">
      <alignment horizontal="center" vertical="center"/>
    </xf>
    <xf numFmtId="0" fontId="17" fillId="0" borderId="2" xfId="0" applyFont="1" applyFill="1" applyBorder="1" applyAlignment="1">
      <alignment vertical="center"/>
    </xf>
    <xf numFmtId="4" fontId="18" fillId="0" borderId="2" xfId="118" applyNumberFormat="1" applyFont="1" applyFill="1" applyBorder="1" applyAlignment="1">
      <alignment horizontal="right" vertical="center" wrapText="1"/>
    </xf>
    <xf numFmtId="3" fontId="17" fillId="0" borderId="2" xfId="118" applyNumberFormat="1" applyFont="1" applyFill="1" applyBorder="1" applyAlignment="1">
      <alignment horizontal="right" vertical="center" wrapText="1"/>
    </xf>
    <xf numFmtId="4" fontId="19" fillId="0" borderId="2" xfId="118" applyNumberFormat="1" applyFont="1" applyFill="1" applyBorder="1" applyAlignment="1">
      <alignment horizontal="right" vertical="center" wrapText="1"/>
    </xf>
    <xf numFmtId="0" fontId="17" fillId="0" borderId="0" xfId="0" applyFont="1" applyFill="1"/>
    <xf numFmtId="0" fontId="22" fillId="0" borderId="0" xfId="0" applyFont="1" applyFill="1" applyBorder="1" applyAlignment="1">
      <alignment horizontal="center" vertical="center"/>
    </xf>
    <xf numFmtId="0" fontId="17" fillId="0" borderId="0" xfId="0" applyFont="1" applyFill="1" applyBorder="1" applyAlignment="1">
      <alignment vertical="center"/>
    </xf>
    <xf numFmtId="4" fontId="18" fillId="0" borderId="0" xfId="118" applyNumberFormat="1" applyFont="1" applyFill="1" applyBorder="1" applyAlignment="1">
      <alignment horizontal="center" vertical="center" wrapText="1"/>
    </xf>
    <xf numFmtId="4" fontId="17" fillId="0" borderId="12" xfId="118" applyNumberFormat="1" applyFont="1" applyFill="1" applyBorder="1" applyAlignment="1">
      <alignment horizontal="center" vertical="center" wrapText="1"/>
    </xf>
    <xf numFmtId="4" fontId="17" fillId="0" borderId="12" xfId="0" applyNumberFormat="1" applyFont="1" applyFill="1" applyBorder="1" applyAlignment="1">
      <alignment horizontal="center" vertical="center" wrapText="1"/>
    </xf>
    <xf numFmtId="0" fontId="17" fillId="0" borderId="0" xfId="0" applyFont="1" applyFill="1" applyBorder="1"/>
    <xf numFmtId="0" fontId="10" fillId="0" borderId="0" xfId="0" applyFont="1" applyFill="1"/>
    <xf numFmtId="167" fontId="9" fillId="0" borderId="0" xfId="0" applyNumberFormat="1" applyFont="1" applyFill="1"/>
    <xf numFmtId="3" fontId="9" fillId="0" borderId="0" xfId="0" applyNumberFormat="1" applyFont="1" applyFill="1"/>
    <xf numFmtId="43" fontId="9" fillId="0" borderId="0" xfId="118" applyFont="1" applyFill="1"/>
    <xf numFmtId="4" fontId="9" fillId="0" borderId="0" xfId="0" applyNumberFormat="1" applyFont="1" applyFill="1"/>
    <xf numFmtId="3" fontId="10" fillId="0" borderId="0" xfId="0" applyNumberFormat="1" applyFont="1" applyFill="1"/>
    <xf numFmtId="168" fontId="9" fillId="0" borderId="0" xfId="0" applyNumberFormat="1" applyFont="1" applyFill="1"/>
    <xf numFmtId="3" fontId="9" fillId="0" borderId="2" xfId="0" applyNumberFormat="1" applyFont="1" applyFill="1" applyBorder="1" applyAlignment="1">
      <alignment horizontal="center" vertical="center" wrapText="1"/>
    </xf>
    <xf numFmtId="3" fontId="9" fillId="0" borderId="6" xfId="0" applyNumberFormat="1" applyFont="1" applyFill="1" applyBorder="1" applyAlignment="1">
      <alignment horizontal="center" vertical="center" wrapText="1"/>
    </xf>
    <xf numFmtId="3" fontId="9" fillId="0" borderId="7" xfId="0" applyNumberFormat="1" applyFont="1" applyFill="1" applyBorder="1" applyAlignment="1">
      <alignment horizontal="center" vertical="center" wrapText="1"/>
    </xf>
    <xf numFmtId="0" fontId="23"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20"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7" fillId="0" borderId="0" xfId="0" applyFont="1" applyFill="1" applyAlignment="1">
      <alignment horizontal="center" wrapText="1"/>
    </xf>
    <xf numFmtId="0" fontId="7" fillId="0" borderId="0" xfId="0" applyFont="1" applyFill="1" applyAlignment="1">
      <alignment horizontal="center"/>
    </xf>
    <xf numFmtId="0" fontId="15" fillId="0" borderId="0" xfId="0" applyFont="1" applyFill="1" applyAlignment="1">
      <alignment horizontal="center" wrapText="1"/>
    </xf>
    <xf numFmtId="0" fontId="15" fillId="0" borderId="0" xfId="0" applyFont="1" applyFill="1" applyAlignment="1">
      <alignment horizontal="center"/>
    </xf>
    <xf numFmtId="0" fontId="7" fillId="0" borderId="0" xfId="0" applyFont="1" applyFill="1" applyBorder="1" applyAlignment="1">
      <alignment horizontal="center" wrapText="1"/>
    </xf>
    <xf numFmtId="0" fontId="16" fillId="0" borderId="0" xfId="0" applyFont="1" applyFill="1" applyBorder="1" applyAlignment="1">
      <alignment horizontal="center" vertical="center" wrapText="1"/>
    </xf>
    <xf numFmtId="0" fontId="17"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5"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5"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3" fontId="4" fillId="0" borderId="0" xfId="622" applyNumberFormat="1" applyFont="1" applyAlignment="1">
      <alignment vertical="center" wrapText="1"/>
    </xf>
    <xf numFmtId="3" fontId="11" fillId="0" borderId="0" xfId="622" applyNumberFormat="1" applyFont="1" applyAlignment="1">
      <alignment vertical="center" wrapText="1"/>
    </xf>
    <xf numFmtId="0" fontId="4" fillId="0" borderId="0" xfId="622" applyFont="1" applyAlignment="1">
      <alignment horizontal="center" vertical="center" wrapText="1"/>
    </xf>
    <xf numFmtId="0" fontId="79" fillId="0" borderId="0" xfId="622" applyFont="1" applyAlignment="1">
      <alignment horizontal="center" vertical="center" wrapText="1"/>
    </xf>
    <xf numFmtId="3" fontId="11" fillId="0" borderId="28" xfId="622" applyNumberFormat="1" applyFont="1" applyBorder="1" applyAlignment="1">
      <alignment horizontal="center" vertical="center" wrapText="1"/>
    </xf>
    <xf numFmtId="3" fontId="11" fillId="0" borderId="29" xfId="622" applyNumberFormat="1" applyFont="1" applyBorder="1" applyAlignment="1">
      <alignment horizontal="center" vertical="center" wrapText="1"/>
    </xf>
    <xf numFmtId="3" fontId="11" fillId="0" borderId="30" xfId="622" applyNumberFormat="1" applyFont="1" applyBorder="1" applyAlignment="1">
      <alignment horizontal="center" vertical="center" wrapText="1"/>
    </xf>
    <xf numFmtId="3" fontId="11" fillId="0" borderId="24" xfId="622" applyNumberFormat="1" applyFont="1" applyBorder="1" applyAlignment="1">
      <alignment horizontal="center" vertical="center" wrapText="1"/>
    </xf>
    <xf numFmtId="3" fontId="17" fillId="0" borderId="8" xfId="622" applyNumberFormat="1" applyFont="1" applyBorder="1" applyAlignment="1">
      <alignment horizontal="right" vertical="center" wrapText="1"/>
    </xf>
    <xf numFmtId="3" fontId="17" fillId="0" borderId="9" xfId="622" applyNumberFormat="1" applyFont="1" applyBorder="1" applyAlignment="1">
      <alignment vertical="center"/>
    </xf>
    <xf numFmtId="0" fontId="9" fillId="0" borderId="0" xfId="622" applyFont="1" applyAlignment="1">
      <alignment horizontal="center" vertical="center"/>
    </xf>
    <xf numFmtId="0" fontId="9" fillId="0" borderId="9" xfId="622" applyFont="1" applyBorder="1" applyAlignment="1">
      <alignment horizontal="center" vertical="center" wrapText="1"/>
    </xf>
    <xf numFmtId="3" fontId="9" fillId="0" borderId="9" xfId="622" applyNumberFormat="1" applyFont="1" applyBorder="1" applyAlignment="1">
      <alignment vertical="center"/>
    </xf>
    <xf numFmtId="3" fontId="81" fillId="0" borderId="9" xfId="622" applyNumberFormat="1" applyFont="1" applyBorder="1" applyAlignment="1">
      <alignment vertical="center"/>
    </xf>
    <xf numFmtId="9" fontId="9" fillId="0" borderId="9" xfId="622" applyNumberFormat="1" applyFont="1" applyBorder="1" applyAlignment="1">
      <alignment vertical="center"/>
    </xf>
    <xf numFmtId="0" fontId="9" fillId="0" borderId="9" xfId="622" applyFont="1" applyBorder="1" applyAlignment="1">
      <alignment horizontal="center" vertical="center"/>
    </xf>
    <xf numFmtId="0" fontId="9" fillId="0" borderId="0" xfId="622" applyFont="1" applyAlignment="1">
      <alignment vertical="center"/>
    </xf>
    <xf numFmtId="9" fontId="81" fillId="0" borderId="9" xfId="622" applyNumberFormat="1" applyFont="1" applyBorder="1" applyAlignment="1">
      <alignment vertical="center"/>
    </xf>
    <xf numFmtId="0" fontId="81" fillId="0" borderId="9" xfId="622" applyFont="1" applyBorder="1" applyAlignment="1">
      <alignment vertical="center"/>
    </xf>
    <xf numFmtId="0" fontId="81" fillId="0" borderId="0" xfId="622" applyFont="1" applyAlignment="1">
      <alignment vertical="center"/>
    </xf>
    <xf numFmtId="0" fontId="9" fillId="0" borderId="9" xfId="622" applyFont="1" applyBorder="1" applyAlignment="1">
      <alignment vertical="center" wrapText="1"/>
    </xf>
    <xf numFmtId="3" fontId="82" fillId="0" borderId="9" xfId="622" applyNumberFormat="1" applyFont="1" applyBorder="1" applyAlignment="1">
      <alignment vertical="center"/>
    </xf>
    <xf numFmtId="0" fontId="81" fillId="0" borderId="9" xfId="622" applyFont="1" applyBorder="1" applyAlignment="1">
      <alignment horizontal="center" vertical="center"/>
    </xf>
    <xf numFmtId="0" fontId="81" fillId="0" borderId="9" xfId="622" applyFont="1" applyBorder="1" applyAlignment="1">
      <alignment vertical="center" wrapText="1"/>
    </xf>
    <xf numFmtId="0" fontId="81" fillId="0" borderId="0" xfId="622" applyFont="1" applyAlignment="1">
      <alignment horizontal="center" vertical="center"/>
    </xf>
    <xf numFmtId="0" fontId="9" fillId="0" borderId="9" xfId="622" applyFont="1" applyBorder="1" applyAlignment="1">
      <alignment vertical="center"/>
    </xf>
    <xf numFmtId="0" fontId="10" fillId="0" borderId="9" xfId="622" applyFont="1" applyBorder="1" applyAlignment="1">
      <alignment horizontal="center" vertical="center" wrapText="1"/>
    </xf>
    <xf numFmtId="0" fontId="10" fillId="0" borderId="9" xfId="622" applyFont="1" applyBorder="1" applyAlignment="1">
      <alignment vertical="center" wrapText="1"/>
    </xf>
    <xf numFmtId="3" fontId="10" fillId="0" borderId="9" xfId="622" applyNumberFormat="1" applyFont="1" applyBorder="1" applyAlignment="1">
      <alignment vertical="center"/>
    </xf>
    <xf numFmtId="0" fontId="10" fillId="0" borderId="9" xfId="622" applyFont="1" applyBorder="1" applyAlignment="1">
      <alignment vertical="center"/>
    </xf>
    <xf numFmtId="9" fontId="10" fillId="0" borderId="9" xfId="622" applyNumberFormat="1" applyFont="1" applyBorder="1" applyAlignment="1">
      <alignment vertical="center"/>
    </xf>
    <xf numFmtId="0" fontId="10" fillId="0" borderId="9" xfId="622" applyFont="1" applyBorder="1" applyAlignment="1">
      <alignment horizontal="center" vertical="center"/>
    </xf>
    <xf numFmtId="0" fontId="10" fillId="0" borderId="0" xfId="622" applyFont="1" applyAlignment="1">
      <alignment horizontal="center" vertical="center"/>
    </xf>
    <xf numFmtId="0" fontId="10" fillId="0" borderId="0" xfId="622" applyFont="1" applyAlignment="1">
      <alignment vertical="center"/>
    </xf>
    <xf numFmtId="0" fontId="83" fillId="0" borderId="9" xfId="622" applyFont="1" applyBorder="1" applyAlignment="1">
      <alignment vertical="center" wrapText="1"/>
    </xf>
    <xf numFmtId="0" fontId="81" fillId="0" borderId="10" xfId="622" applyFont="1" applyBorder="1" applyAlignment="1">
      <alignment horizontal="center" vertical="center"/>
    </xf>
    <xf numFmtId="0" fontId="81" fillId="0" borderId="10" xfId="622" applyFont="1" applyBorder="1" applyAlignment="1">
      <alignment vertical="center" wrapText="1"/>
    </xf>
    <xf numFmtId="3" fontId="81" fillId="0" borderId="10" xfId="622" applyNumberFormat="1" applyFont="1" applyBorder="1" applyAlignment="1">
      <alignment vertical="center"/>
    </xf>
    <xf numFmtId="0" fontId="81" fillId="0" borderId="10" xfId="622" applyFont="1" applyBorder="1" applyAlignment="1">
      <alignment vertical="center"/>
    </xf>
    <xf numFmtId="9" fontId="81" fillId="0" borderId="10" xfId="622" applyNumberFormat="1" applyFont="1" applyBorder="1" applyAlignment="1">
      <alignment vertical="center"/>
    </xf>
    <xf numFmtId="3" fontId="82" fillId="0" borderId="7" xfId="622" applyNumberFormat="1" applyFont="1" applyBorder="1" applyAlignment="1">
      <alignment vertical="center"/>
    </xf>
    <xf numFmtId="0" fontId="9" fillId="0" borderId="0" xfId="622" applyFont="1" applyAlignment="1">
      <alignment horizontal="center"/>
    </xf>
    <xf numFmtId="0" fontId="9" fillId="0" borderId="0" xfId="622" applyFont="1"/>
    <xf numFmtId="3" fontId="9" fillId="0" borderId="0" xfId="622" applyNumberFormat="1" applyFont="1"/>
    <xf numFmtId="0" fontId="84" fillId="0" borderId="0" xfId="622" applyFont="1"/>
    <xf numFmtId="9" fontId="9" fillId="0" borderId="0" xfId="622" applyNumberFormat="1" applyFont="1"/>
    <xf numFmtId="3" fontId="84" fillId="0" borderId="0" xfId="622" applyNumberFormat="1" applyFont="1"/>
    <xf numFmtId="0" fontId="8" fillId="0" borderId="0" xfId="622" applyFont="1" applyFill="1" applyAlignment="1">
      <alignment horizontal="left" vertical="center"/>
    </xf>
    <xf numFmtId="0" fontId="8" fillId="0" borderId="0" xfId="622" applyFont="1" applyFill="1" applyAlignment="1">
      <alignment vertical="center" wrapText="1"/>
    </xf>
    <xf numFmtId="3" fontId="7" fillId="0" borderId="0" xfId="622" applyNumberFormat="1" applyFont="1" applyFill="1" applyAlignment="1">
      <alignment vertical="center" wrapText="1"/>
    </xf>
    <xf numFmtId="3" fontId="5" fillId="0" borderId="0" xfId="622" applyNumberFormat="1" applyFont="1" applyFill="1"/>
    <xf numFmtId="0" fontId="7" fillId="0" borderId="0" xfId="622" applyFont="1" applyFill="1" applyAlignment="1">
      <alignment horizontal="left" vertical="center"/>
    </xf>
    <xf numFmtId="0" fontId="7" fillId="0" borderId="0" xfId="622" applyFont="1" applyFill="1" applyAlignment="1">
      <alignment vertical="center" wrapText="1"/>
    </xf>
    <xf numFmtId="3" fontId="8" fillId="0" borderId="0" xfId="622" applyNumberFormat="1" applyFont="1" applyFill="1" applyAlignment="1">
      <alignment vertical="center" wrapText="1"/>
    </xf>
    <xf numFmtId="0" fontId="7" fillId="0" borderId="0" xfId="622" applyFont="1" applyFill="1" applyAlignment="1">
      <alignment horizontal="center" vertical="center" wrapText="1"/>
    </xf>
    <xf numFmtId="0" fontId="16" fillId="0" borderId="0" xfId="622" applyFont="1" applyFill="1" applyAlignment="1">
      <alignment horizontal="center" vertical="center" wrapText="1"/>
    </xf>
    <xf numFmtId="0" fontId="8" fillId="0" borderId="0" xfId="622" applyFont="1" applyFill="1" applyAlignment="1">
      <alignment horizontal="center" vertical="center" wrapText="1"/>
    </xf>
    <xf numFmtId="0" fontId="9" fillId="0" borderId="24" xfId="622" applyFont="1" applyFill="1" applyBorder="1" applyAlignment="1">
      <alignment horizontal="center" vertical="center" wrapText="1"/>
    </xf>
    <xf numFmtId="3" fontId="9" fillId="0" borderId="25" xfId="622" applyNumberFormat="1" applyFont="1" applyFill="1" applyBorder="1" applyAlignment="1">
      <alignment horizontal="center" vertical="center" wrapText="1"/>
    </xf>
    <xf numFmtId="3" fontId="9" fillId="0" borderId="26" xfId="622" applyNumberFormat="1" applyFont="1" applyFill="1" applyBorder="1" applyAlignment="1">
      <alignment horizontal="center" vertical="center" wrapText="1"/>
    </xf>
    <xf numFmtId="3" fontId="9" fillId="0" borderId="27" xfId="622" applyNumberFormat="1" applyFont="1" applyFill="1" applyBorder="1" applyAlignment="1">
      <alignment horizontal="center" vertical="center" wrapText="1"/>
    </xf>
    <xf numFmtId="0" fontId="9" fillId="0" borderId="3" xfId="622" applyFont="1" applyFill="1" applyBorder="1" applyAlignment="1">
      <alignment horizontal="center" vertical="center" wrapText="1"/>
    </xf>
    <xf numFmtId="3" fontId="9" fillId="0" borderId="31" xfId="622" applyNumberFormat="1" applyFont="1" applyFill="1" applyBorder="1" applyAlignment="1">
      <alignment horizontal="center" vertical="center" wrapText="1"/>
    </xf>
    <xf numFmtId="3" fontId="9" fillId="0" borderId="1" xfId="622" applyNumberFormat="1" applyFont="1" applyFill="1" applyBorder="1" applyAlignment="1">
      <alignment horizontal="center" vertical="center" wrapText="1"/>
    </xf>
    <xf numFmtId="3" fontId="9" fillId="0" borderId="32" xfId="622" applyNumberFormat="1" applyFont="1" applyFill="1" applyBorder="1" applyAlignment="1">
      <alignment horizontal="center" vertical="center" wrapText="1"/>
    </xf>
    <xf numFmtId="3" fontId="9" fillId="0" borderId="24" xfId="622" applyNumberFormat="1" applyFont="1" applyFill="1" applyBorder="1" applyAlignment="1">
      <alignment horizontal="center" vertical="center" wrapText="1"/>
    </xf>
    <xf numFmtId="0" fontId="17" fillId="0" borderId="8" xfId="622" applyFont="1" applyFill="1" applyBorder="1" applyAlignment="1">
      <alignment horizontal="center" vertical="center" wrapText="1"/>
    </xf>
    <xf numFmtId="0" fontId="17" fillId="0" borderId="8" xfId="622" applyFont="1" applyFill="1" applyBorder="1" applyAlignment="1">
      <alignment horizontal="left" vertical="center" wrapText="1"/>
    </xf>
    <xf numFmtId="3" fontId="17" fillId="0" borderId="8" xfId="622" applyNumberFormat="1" applyFont="1" applyFill="1" applyBorder="1" applyAlignment="1">
      <alignment horizontal="right" vertical="center" wrapText="1"/>
    </xf>
    <xf numFmtId="0" fontId="17" fillId="0" borderId="9" xfId="622" applyFont="1" applyFill="1" applyBorder="1" applyAlignment="1">
      <alignment horizontal="center" vertical="center"/>
    </xf>
    <xf numFmtId="0" fontId="17" fillId="0" borderId="9" xfId="622" applyFont="1" applyFill="1" applyBorder="1" applyAlignment="1">
      <alignment vertical="center"/>
    </xf>
    <xf numFmtId="3" fontId="17" fillId="0" borderId="9" xfId="622" applyNumberFormat="1" applyFont="1" applyFill="1" applyBorder="1" applyAlignment="1">
      <alignment vertical="center"/>
    </xf>
    <xf numFmtId="0" fontId="9" fillId="0" borderId="9" xfId="622" applyFont="1" applyFill="1" applyBorder="1" applyAlignment="1">
      <alignment horizontal="center" vertical="center" wrapText="1"/>
    </xf>
    <xf numFmtId="0" fontId="80" fillId="0" borderId="9" xfId="622" applyFont="1" applyFill="1" applyBorder="1" applyAlignment="1">
      <alignment vertical="center" wrapText="1"/>
    </xf>
    <xf numFmtId="3" fontId="9" fillId="0" borderId="9" xfId="622" applyNumberFormat="1" applyFont="1" applyFill="1" applyBorder="1" applyAlignment="1">
      <alignment vertical="center"/>
    </xf>
    <xf numFmtId="3" fontId="81" fillId="0" borderId="9" xfId="622" applyNumberFormat="1" applyFont="1" applyFill="1" applyBorder="1" applyAlignment="1">
      <alignment vertical="center"/>
    </xf>
    <xf numFmtId="9" fontId="7" fillId="0" borderId="0" xfId="622" applyNumberFormat="1" applyFont="1" applyFill="1" applyAlignment="1">
      <alignment vertical="center" wrapText="1"/>
    </xf>
    <xf numFmtId="3" fontId="7" fillId="0" borderId="0" xfId="622" applyNumberFormat="1" applyFont="1" applyFill="1" applyAlignment="1">
      <alignment horizontal="center" vertical="center" wrapText="1"/>
    </xf>
    <xf numFmtId="3" fontId="8" fillId="0" borderId="0" xfId="622" applyNumberFormat="1" applyFont="1" applyFill="1" applyAlignment="1">
      <alignment horizontal="center" vertical="center" wrapText="1"/>
    </xf>
    <xf numFmtId="9" fontId="8" fillId="0" borderId="0" xfId="622" applyNumberFormat="1" applyFont="1" applyFill="1" applyAlignment="1">
      <alignment vertical="center" wrapText="1"/>
    </xf>
    <xf numFmtId="9" fontId="7" fillId="0" borderId="0" xfId="622" applyNumberFormat="1" applyFont="1" applyFill="1" applyAlignment="1">
      <alignment horizontal="center" vertical="center" wrapText="1"/>
    </xf>
    <xf numFmtId="9" fontId="16" fillId="0" borderId="0" xfId="622" applyNumberFormat="1" applyFont="1" applyFill="1" applyAlignment="1">
      <alignment horizontal="center" vertical="center" wrapText="1"/>
    </xf>
    <xf numFmtId="0" fontId="16" fillId="0" borderId="0" xfId="622" applyFont="1" applyFill="1" applyAlignment="1">
      <alignment horizontal="center" vertical="center" wrapText="1"/>
    </xf>
    <xf numFmtId="9" fontId="16" fillId="0" borderId="1" xfId="622" applyNumberFormat="1" applyFont="1" applyFill="1" applyBorder="1" applyAlignment="1">
      <alignment horizontal="center" vertical="center" wrapText="1"/>
    </xf>
    <xf numFmtId="9" fontId="16" fillId="0" borderId="0" xfId="622" applyNumberFormat="1" applyFont="1" applyFill="1" applyAlignment="1">
      <alignment horizontal="center" vertical="center" wrapText="1"/>
    </xf>
    <xf numFmtId="9" fontId="9" fillId="0" borderId="25" xfId="622" applyNumberFormat="1" applyFont="1" applyFill="1" applyBorder="1" applyAlignment="1">
      <alignment horizontal="center" vertical="center" wrapText="1"/>
    </xf>
    <xf numFmtId="9" fontId="9" fillId="0" borderId="26" xfId="622" applyNumberFormat="1" applyFont="1" applyFill="1" applyBorder="1" applyAlignment="1">
      <alignment horizontal="center" vertical="center" wrapText="1"/>
    </xf>
    <xf numFmtId="9" fontId="9" fillId="0" borderId="27" xfId="622" applyNumberFormat="1" applyFont="1" applyFill="1" applyBorder="1" applyAlignment="1">
      <alignment horizontal="center" vertical="center" wrapText="1"/>
    </xf>
    <xf numFmtId="0" fontId="9" fillId="0" borderId="0" xfId="622" applyFont="1" applyFill="1" applyAlignment="1">
      <alignment horizontal="center" vertical="center" wrapText="1"/>
    </xf>
    <xf numFmtId="9" fontId="9" fillId="0" borderId="31" xfId="622" applyNumberFormat="1" applyFont="1" applyFill="1" applyBorder="1" applyAlignment="1">
      <alignment horizontal="center" vertical="center" wrapText="1"/>
    </xf>
    <xf numFmtId="9" fontId="9" fillId="0" borderId="1" xfId="622" applyNumberFormat="1" applyFont="1" applyFill="1" applyBorder="1" applyAlignment="1">
      <alignment horizontal="center" vertical="center" wrapText="1"/>
    </xf>
    <xf numFmtId="9" fontId="9" fillId="0" borderId="32" xfId="622" applyNumberFormat="1" applyFont="1" applyFill="1" applyBorder="1" applyAlignment="1">
      <alignment horizontal="center" vertical="center" wrapText="1"/>
    </xf>
    <xf numFmtId="9" fontId="9" fillId="0" borderId="24" xfId="622" applyNumberFormat="1" applyFont="1" applyFill="1" applyBorder="1" applyAlignment="1">
      <alignment horizontal="center" vertical="center" wrapText="1"/>
    </xf>
    <xf numFmtId="9" fontId="17" fillId="0" borderId="8" xfId="622" applyNumberFormat="1" applyFont="1" applyFill="1" applyBorder="1" applyAlignment="1">
      <alignment vertical="center"/>
    </xf>
    <xf numFmtId="0" fontId="9" fillId="0" borderId="0" xfId="622" applyFont="1" applyFill="1" applyAlignment="1">
      <alignment horizontal="center" vertical="center"/>
    </xf>
    <xf numFmtId="0" fontId="17" fillId="0" borderId="0" xfId="622" applyFont="1" applyFill="1" applyAlignment="1">
      <alignment horizontal="center" vertical="center" wrapText="1"/>
    </xf>
    <xf numFmtId="9" fontId="17" fillId="0" borderId="9" xfId="622" applyNumberFormat="1" applyFont="1" applyFill="1" applyBorder="1" applyAlignment="1">
      <alignment vertical="center"/>
    </xf>
    <xf numFmtId="0" fontId="17" fillId="0" borderId="0" xfId="622" applyFont="1" applyFill="1" applyAlignment="1">
      <alignment vertical="center"/>
    </xf>
    <xf numFmtId="9" fontId="9" fillId="0" borderId="9" xfId="622" applyNumberFormat="1" applyFont="1" applyFill="1" applyBorder="1" applyAlignment="1">
      <alignment vertical="center"/>
    </xf>
    <xf numFmtId="0" fontId="9" fillId="0" borderId="9" xfId="622" applyFont="1" applyFill="1" applyBorder="1" applyAlignment="1">
      <alignment horizontal="center" vertical="center"/>
    </xf>
    <xf numFmtId="0" fontId="9" fillId="0" borderId="0" xfId="622" applyFont="1" applyFill="1" applyAlignment="1">
      <alignment vertical="center"/>
    </xf>
    <xf numFmtId="9" fontId="81" fillId="0" borderId="9" xfId="622" applyNumberFormat="1" applyFont="1" applyFill="1" applyBorder="1" applyAlignment="1">
      <alignment vertical="center"/>
    </xf>
    <xf numFmtId="0" fontId="81" fillId="0" borderId="9" xfId="622" applyFont="1" applyFill="1" applyBorder="1" applyAlignment="1">
      <alignment vertical="center"/>
    </xf>
    <xf numFmtId="0" fontId="81" fillId="0" borderId="0" xfId="622" applyFont="1" applyFill="1" applyAlignment="1">
      <alignment vertical="center"/>
    </xf>
    <xf numFmtId="0" fontId="17" fillId="0" borderId="9" xfId="622" applyFont="1" applyFill="1" applyBorder="1" applyAlignment="1">
      <alignment vertical="center" wrapText="1"/>
    </xf>
    <xf numFmtId="0" fontId="9" fillId="0" borderId="9" xfId="622" applyFont="1" applyFill="1" applyBorder="1" applyAlignment="1">
      <alignment horizontal="justify" vertical="center" wrapText="1"/>
    </xf>
    <xf numFmtId="0" fontId="9" fillId="0" borderId="9" xfId="622" applyFont="1" applyFill="1" applyBorder="1" applyAlignment="1">
      <alignment vertical="center" wrapText="1"/>
    </xf>
    <xf numFmtId="3" fontId="9" fillId="0" borderId="9" xfId="622" applyNumberFormat="1" applyFont="1" applyFill="1" applyBorder="1" applyAlignment="1">
      <alignment horizontal="left" vertical="center" wrapText="1"/>
    </xf>
    <xf numFmtId="0" fontId="9" fillId="0" borderId="9" xfId="622" applyFont="1" applyFill="1" applyBorder="1" applyAlignment="1">
      <alignment vertical="center"/>
    </xf>
    <xf numFmtId="0" fontId="17" fillId="0" borderId="33" xfId="622" applyFont="1" applyFill="1" applyBorder="1" applyAlignment="1">
      <alignment horizontal="center" vertical="center"/>
    </xf>
    <xf numFmtId="3" fontId="17" fillId="0" borderId="33" xfId="622" applyNumberFormat="1" applyFont="1" applyFill="1" applyBorder="1" applyAlignment="1">
      <alignment vertical="center"/>
    </xf>
    <xf numFmtId="9" fontId="17" fillId="0" borderId="33" xfId="622" applyNumberFormat="1" applyFont="1" applyFill="1" applyBorder="1" applyAlignment="1">
      <alignment vertical="center"/>
    </xf>
    <xf numFmtId="0" fontId="9" fillId="0" borderId="0" xfId="622" applyFont="1" applyFill="1" applyAlignment="1">
      <alignment horizontal="center"/>
    </xf>
    <xf numFmtId="0" fontId="9" fillId="0" borderId="0" xfId="622" applyFont="1" applyFill="1"/>
    <xf numFmtId="3" fontId="9" fillId="0" borderId="0" xfId="622" applyNumberFormat="1" applyFont="1" applyFill="1"/>
    <xf numFmtId="9" fontId="9" fillId="0" borderId="0" xfId="622" applyNumberFormat="1" applyFont="1" applyFill="1"/>
    <xf numFmtId="0" fontId="84" fillId="0" borderId="0" xfId="622" applyFont="1" applyFill="1"/>
  </cellXfs>
  <cellStyles count="623">
    <cellStyle name="??" xfId="123"/>
    <cellStyle name="?? [0.00]_PRODUCT DETAIL Q1" xfId="124"/>
    <cellStyle name="?? [0]" xfId="125"/>
    <cellStyle name="???? [0.00]_PRODUCT DETAIL Q1" xfId="126"/>
    <cellStyle name="????_PRODUCT DETAIL Q1" xfId="127"/>
    <cellStyle name="???[0]_Book1" xfId="128"/>
    <cellStyle name="???_95" xfId="129"/>
    <cellStyle name="??[0]_BRE" xfId="130"/>
    <cellStyle name="??_ Att. 1- Cover" xfId="131"/>
    <cellStyle name="•W_’·Šú‰p•¶" xfId="132"/>
    <cellStyle name="1" xfId="133"/>
    <cellStyle name="1_Cau thuy dien Ban La (Cu Anh)" xfId="134"/>
    <cellStyle name="1_Cau thuy dien Ban La (Cu Anh) 2" xfId="135"/>
    <cellStyle name="1_Cau thuy dien Ban La (Cu Anh) 3" xfId="136"/>
    <cellStyle name="1_Cau thuy dien Ban La (Cu Anh) 3 2" xfId="137"/>
    <cellStyle name="1_Cau thuy dien Ban La (Cu Anh) 3 3" xfId="138"/>
    <cellStyle name="1_Cau thuy dien Ban La (Cu Anh) 3 4" xfId="139"/>
    <cellStyle name="1_Cau thuy dien Ban La (Cu Anh) 3 5" xfId="140"/>
    <cellStyle name="1_Cau thuy dien Ban La (Cu Anh) 3_GTNT 2018" xfId="141"/>
    <cellStyle name="1_Cau thuy dien Ban La (Cu Anh)_Đường BTXM 17-4" xfId="142"/>
    <cellStyle name="1_Du toan 558 (Km17+508.12 - Km 22)" xfId="143"/>
    <cellStyle name="1_Du toan 558 (Km17+508.12 - Km 22) 2" xfId="144"/>
    <cellStyle name="1_Du toan 558 (Km17+508.12 - Km 22) 3" xfId="145"/>
    <cellStyle name="1_Du toan 558 (Km17+508.12 - Km 22) 3 2" xfId="146"/>
    <cellStyle name="1_Du toan 558 (Km17+508.12 - Km 22) 3 3" xfId="147"/>
    <cellStyle name="1_Du toan 558 (Km17+508.12 - Km 22) 3 4" xfId="148"/>
    <cellStyle name="1_Du toan 558 (Km17+508.12 - Km 22) 3 5" xfId="149"/>
    <cellStyle name="1_Du toan 558 (Km17+508.12 - Km 22) 3_GTNT 2018" xfId="150"/>
    <cellStyle name="1_Du toan 558 (Km17+508.12 - Km 22)_Đường BTXM 17-4" xfId="151"/>
    <cellStyle name="1_ÿÿÿÿÿ" xfId="152"/>
    <cellStyle name="2" xfId="153"/>
    <cellStyle name="2_Cau thuy dien Ban La (Cu Anh)" xfId="154"/>
    <cellStyle name="2_Cau thuy dien Ban La (Cu Anh) 2" xfId="155"/>
    <cellStyle name="2_Cau thuy dien Ban La (Cu Anh) 3" xfId="156"/>
    <cellStyle name="2_Cau thuy dien Ban La (Cu Anh) 3 2" xfId="157"/>
    <cellStyle name="2_Cau thuy dien Ban La (Cu Anh) 3 3" xfId="158"/>
    <cellStyle name="2_Cau thuy dien Ban La (Cu Anh) 3 4" xfId="159"/>
    <cellStyle name="2_Cau thuy dien Ban La (Cu Anh) 3 5" xfId="160"/>
    <cellStyle name="2_Cau thuy dien Ban La (Cu Anh) 3_GTNT 2018" xfId="161"/>
    <cellStyle name="2_Cau thuy dien Ban La (Cu Anh)_Đường BTXM 17-4" xfId="162"/>
    <cellStyle name="2_Du toan 558 (Km17+508.12 - Km 22)" xfId="163"/>
    <cellStyle name="2_Du toan 558 (Km17+508.12 - Km 22) 2" xfId="164"/>
    <cellStyle name="2_Du toan 558 (Km17+508.12 - Km 22) 3" xfId="165"/>
    <cellStyle name="2_Du toan 558 (Km17+508.12 - Km 22) 3 2" xfId="166"/>
    <cellStyle name="2_Du toan 558 (Km17+508.12 - Km 22) 3 3" xfId="167"/>
    <cellStyle name="2_Du toan 558 (Km17+508.12 - Km 22) 3 4" xfId="168"/>
    <cellStyle name="2_Du toan 558 (Km17+508.12 - Km 22) 3 5" xfId="169"/>
    <cellStyle name="2_Du toan 558 (Km17+508.12 - Km 22) 3_GTNT 2018" xfId="170"/>
    <cellStyle name="2_Du toan 558 (Km17+508.12 - Km 22)_Đường BTXM 17-4" xfId="171"/>
    <cellStyle name="2_ÿÿÿÿÿ" xfId="172"/>
    <cellStyle name="20% - Accent1 2" xfId="173"/>
    <cellStyle name="20% - Accent1 2 2" xfId="174"/>
    <cellStyle name="20% - Accent2 2" xfId="175"/>
    <cellStyle name="20% - Accent2 2 2" xfId="176"/>
    <cellStyle name="20% - Accent3 2" xfId="177"/>
    <cellStyle name="20% - Accent3 2 2" xfId="178"/>
    <cellStyle name="20% - Accent4 2" xfId="179"/>
    <cellStyle name="20% - Accent4 2 2" xfId="180"/>
    <cellStyle name="20% - Accent5 2" xfId="181"/>
    <cellStyle name="20% - Accent5 2 2" xfId="182"/>
    <cellStyle name="20% - Accent6 2" xfId="183"/>
    <cellStyle name="20% - Accent6 2 2" xfId="184"/>
    <cellStyle name="3" xfId="185"/>
    <cellStyle name="3_Cau thuy dien Ban La (Cu Anh)" xfId="186"/>
    <cellStyle name="3_Cau thuy dien Ban La (Cu Anh) 2" xfId="187"/>
    <cellStyle name="3_Cau thuy dien Ban La (Cu Anh) 3" xfId="188"/>
    <cellStyle name="3_Cau thuy dien Ban La (Cu Anh) 3 2" xfId="189"/>
    <cellStyle name="3_Cau thuy dien Ban La (Cu Anh) 3 3" xfId="190"/>
    <cellStyle name="3_Cau thuy dien Ban La (Cu Anh) 3 4" xfId="191"/>
    <cellStyle name="3_Cau thuy dien Ban La (Cu Anh) 3 5" xfId="192"/>
    <cellStyle name="3_Cau thuy dien Ban La (Cu Anh) 3_GTNT 2018" xfId="193"/>
    <cellStyle name="3_Cau thuy dien Ban La (Cu Anh)_Đường BTXM 17-4" xfId="194"/>
    <cellStyle name="3_Du toan 558 (Km17+508.12 - Km 22)" xfId="195"/>
    <cellStyle name="3_Du toan 558 (Km17+508.12 - Km 22) 2" xfId="196"/>
    <cellStyle name="3_Du toan 558 (Km17+508.12 - Km 22) 3" xfId="197"/>
    <cellStyle name="3_Du toan 558 (Km17+508.12 - Km 22) 3 2" xfId="198"/>
    <cellStyle name="3_Du toan 558 (Km17+508.12 - Km 22) 3 3" xfId="199"/>
    <cellStyle name="3_Du toan 558 (Km17+508.12 - Km 22) 3 4" xfId="200"/>
    <cellStyle name="3_Du toan 558 (Km17+508.12 - Km 22) 3 5" xfId="201"/>
    <cellStyle name="3_Du toan 558 (Km17+508.12 - Km 22) 3_GTNT 2018" xfId="202"/>
    <cellStyle name="3_Du toan 558 (Km17+508.12 - Km 22)_Đường BTXM 17-4" xfId="203"/>
    <cellStyle name="3_ÿÿÿÿÿ" xfId="204"/>
    <cellStyle name="4" xfId="205"/>
    <cellStyle name="4_Cau thuy dien Ban La (Cu Anh)" xfId="206"/>
    <cellStyle name="4_Cau thuy dien Ban La (Cu Anh) 2" xfId="207"/>
    <cellStyle name="4_Cau thuy dien Ban La (Cu Anh) 3" xfId="208"/>
    <cellStyle name="4_Cau thuy dien Ban La (Cu Anh) 3 2" xfId="209"/>
    <cellStyle name="4_Cau thuy dien Ban La (Cu Anh) 3 3" xfId="210"/>
    <cellStyle name="4_Cau thuy dien Ban La (Cu Anh) 3 4" xfId="211"/>
    <cellStyle name="4_Cau thuy dien Ban La (Cu Anh) 3 5" xfId="212"/>
    <cellStyle name="4_Cau thuy dien Ban La (Cu Anh) 3_GTNT 2018" xfId="213"/>
    <cellStyle name="4_Cau thuy dien Ban La (Cu Anh)_Đường BTXM 17-4" xfId="214"/>
    <cellStyle name="4_Du toan 558 (Km17+508.12 - Km 22)" xfId="215"/>
    <cellStyle name="4_Du toan 558 (Km17+508.12 - Km 22) 2" xfId="216"/>
    <cellStyle name="4_Du toan 558 (Km17+508.12 - Km 22) 3" xfId="217"/>
    <cellStyle name="4_Du toan 558 (Km17+508.12 - Km 22) 3 2" xfId="218"/>
    <cellStyle name="4_Du toan 558 (Km17+508.12 - Km 22) 3 3" xfId="219"/>
    <cellStyle name="4_Du toan 558 (Km17+508.12 - Km 22) 3 4" xfId="220"/>
    <cellStyle name="4_Du toan 558 (Km17+508.12 - Km 22) 3 5" xfId="221"/>
    <cellStyle name="4_Du toan 558 (Km17+508.12 - Km 22) 3_GTNT 2018" xfId="222"/>
    <cellStyle name="4_Du toan 558 (Km17+508.12 - Km 22)_Đường BTXM 17-4" xfId="223"/>
    <cellStyle name="4_ÿÿÿÿÿ" xfId="224"/>
    <cellStyle name="40% - Accent1 2" xfId="225"/>
    <cellStyle name="40% - Accent1 2 2" xfId="226"/>
    <cellStyle name="40% - Accent2 2" xfId="227"/>
    <cellStyle name="40% - Accent2 2 2" xfId="228"/>
    <cellStyle name="40% - Accent3 2" xfId="229"/>
    <cellStyle name="40% - Accent3 2 2" xfId="230"/>
    <cellStyle name="40% - Accent4 2" xfId="231"/>
    <cellStyle name="40% - Accent4 2 2" xfId="232"/>
    <cellStyle name="40% - Accent5 2" xfId="233"/>
    <cellStyle name="40% - Accent5 2 2" xfId="234"/>
    <cellStyle name="40% - Accent6 2" xfId="235"/>
    <cellStyle name="40% - Accent6 2 2" xfId="236"/>
    <cellStyle name="60% - Accent1 2" xfId="237"/>
    <cellStyle name="60% - Accent2 2" xfId="238"/>
    <cellStyle name="60% - Accent3 2" xfId="239"/>
    <cellStyle name="60% - Accent4 2" xfId="240"/>
    <cellStyle name="60% - Accent5 2" xfId="241"/>
    <cellStyle name="60% - Accent6 2" xfId="242"/>
    <cellStyle name="Accent1 2" xfId="243"/>
    <cellStyle name="Accent2 2" xfId="244"/>
    <cellStyle name="Accent3 2" xfId="245"/>
    <cellStyle name="Accent4 2" xfId="246"/>
    <cellStyle name="Accent5 2" xfId="247"/>
    <cellStyle name="Accent6 2" xfId="248"/>
    <cellStyle name="AeE­ [0]_INQUIRY ¿μ¾÷AßAø " xfId="249"/>
    <cellStyle name="ÅëÈ­ [0]_S" xfId="250"/>
    <cellStyle name="AeE­_INQUIRY ¿μ¾÷AßAø " xfId="251"/>
    <cellStyle name="ÅëÈ­_S" xfId="252"/>
    <cellStyle name="AÞ¸¶ [0]_INQUIRY ¿?¾÷AßAø " xfId="253"/>
    <cellStyle name="ÄÞ¸¶ [0]_S" xfId="254"/>
    <cellStyle name="AÞ¸¶_INQUIRY ¿?¾÷AßAø " xfId="255"/>
    <cellStyle name="ÄÞ¸¶_S" xfId="256"/>
    <cellStyle name="Bad 2" xfId="257"/>
    <cellStyle name="C?AØ_¿?¾÷CoE² " xfId="258"/>
    <cellStyle name="C￥AØ_¿μ¾÷CoE² " xfId="259"/>
    <cellStyle name="Ç¥ÁØ_S" xfId="260"/>
    <cellStyle name="C￥AØ_Sheet1_¿μ¾÷CoE² " xfId="261"/>
    <cellStyle name="Calc Currency (0)" xfId="262"/>
    <cellStyle name="Calc Currency (0) 2" xfId="263"/>
    <cellStyle name="Calc Currency (0) 3" xfId="264"/>
    <cellStyle name="Calc Currency (0) 3 2" xfId="265"/>
    <cellStyle name="Calc Currency (0) 3 3" xfId="266"/>
    <cellStyle name="Calc Currency (0) 3 4" xfId="267"/>
    <cellStyle name="Calc Currency (0) 3 5" xfId="268"/>
    <cellStyle name="Calculation 2" xfId="269"/>
    <cellStyle name="Calculation 2 2" xfId="270"/>
    <cellStyle name="Calculation 2_GTNT 2018" xfId="271"/>
    <cellStyle name="Check Cell 2" xfId="272"/>
    <cellStyle name="Comma [0] 10" xfId="273"/>
    <cellStyle name="Comma [0] 10 2" xfId="274"/>
    <cellStyle name="Comma [0] 10 3" xfId="275"/>
    <cellStyle name="Comma [0] 10 4" xfId="276"/>
    <cellStyle name="Comma [0] 10 5" xfId="277"/>
    <cellStyle name="Comma [0] 11" xfId="278"/>
    <cellStyle name="Comma [0] 11 2" xfId="279"/>
    <cellStyle name="Comma [0] 11 3" xfId="280"/>
    <cellStyle name="Comma [0] 15" xfId="281"/>
    <cellStyle name="Comma [0] 16" xfId="282"/>
    <cellStyle name="Comma [0] 2" xfId="283"/>
    <cellStyle name="Comma [0] 2 2" xfId="284"/>
    <cellStyle name="Comma [0] 3" xfId="285"/>
    <cellStyle name="Comma [0] 4" xfId="286"/>
    <cellStyle name="Comma [0] 5" xfId="287"/>
    <cellStyle name="Comma [0] 6" xfId="288"/>
    <cellStyle name="Comma [0] 7" xfId="289"/>
    <cellStyle name="Comma [0] 7 2" xfId="290"/>
    <cellStyle name="Comma [0] 7 3" xfId="291"/>
    <cellStyle name="Comma [0] 7 4" xfId="292"/>
    <cellStyle name="Comma [0] 7 5" xfId="293"/>
    <cellStyle name="Comma [0] 8" xfId="294"/>
    <cellStyle name="Comma [0] 8 2" xfId="295"/>
    <cellStyle name="Comma [0] 8 3" xfId="296"/>
    <cellStyle name="Comma [0] 8 4" xfId="297"/>
    <cellStyle name="Comma [0] 8 5" xfId="298"/>
    <cellStyle name="Comma [0] 9" xfId="299"/>
    <cellStyle name="Comma [0] 9 2" xfId="300"/>
    <cellStyle name="Comma 10" xfId="301"/>
    <cellStyle name="Comma 11" xfId="302"/>
    <cellStyle name="Comma 12" xfId="303"/>
    <cellStyle name="Comma 13" xfId="304"/>
    <cellStyle name="Comma 13 2" xfId="305"/>
    <cellStyle name="Comma 13 3" xfId="306"/>
    <cellStyle name="Comma 13 4" xfId="307"/>
    <cellStyle name="Comma 13 5" xfId="308"/>
    <cellStyle name="Comma 14" xfId="309"/>
    <cellStyle name="Comma 14 2" xfId="310"/>
    <cellStyle name="Comma 15" xfId="311"/>
    <cellStyle name="Comma 15 2" xfId="312"/>
    <cellStyle name="Comma 16" xfId="313"/>
    <cellStyle name="Comma 16 2" xfId="314"/>
    <cellStyle name="Comma 16 3" xfId="315"/>
    <cellStyle name="Comma 16 4" xfId="316"/>
    <cellStyle name="Comma 16 5" xfId="317"/>
    <cellStyle name="Comma 17" xfId="318"/>
    <cellStyle name="Comma 17 2" xfId="319"/>
    <cellStyle name="Comma 17 3" xfId="320"/>
    <cellStyle name="Comma 17 4" xfId="321"/>
    <cellStyle name="Comma 17 5" xfId="322"/>
    <cellStyle name="Comma 18" xfId="323"/>
    <cellStyle name="Comma 18 2" xfId="324"/>
    <cellStyle name="Comma 18 3" xfId="325"/>
    <cellStyle name="Comma 18 4" xfId="326"/>
    <cellStyle name="Comma 18 5" xfId="327"/>
    <cellStyle name="Comma 18 6" xfId="328"/>
    <cellStyle name="Comma 19" xfId="329"/>
    <cellStyle name="Comma 19 2" xfId="330"/>
    <cellStyle name="Comma 2" xfId="118"/>
    <cellStyle name="Comma 2 10" xfId="1"/>
    <cellStyle name="Comma 2 11" xfId="2"/>
    <cellStyle name="Comma 2 12" xfId="3"/>
    <cellStyle name="Comma 2 13" xfId="4"/>
    <cellStyle name="Comma 2 14" xfId="5"/>
    <cellStyle name="Comma 2 15" xfId="6"/>
    <cellStyle name="Comma 2 16" xfId="7"/>
    <cellStyle name="Comma 2 17" xfId="8"/>
    <cellStyle name="Comma 2 18" xfId="9"/>
    <cellStyle name="Comma 2 19" xfId="10"/>
    <cellStyle name="Comma 2 2" xfId="11"/>
    <cellStyle name="Comma 2 2 2" xfId="331"/>
    <cellStyle name="Comma 2 20" xfId="12"/>
    <cellStyle name="Comma 2 21" xfId="13"/>
    <cellStyle name="Comma 2 22" xfId="14"/>
    <cellStyle name="Comma 2 23" xfId="15"/>
    <cellStyle name="Comma 2 24" xfId="16"/>
    <cellStyle name="Comma 2 25" xfId="17"/>
    <cellStyle name="Comma 2 26" xfId="18"/>
    <cellStyle name="Comma 2 27" xfId="19"/>
    <cellStyle name="Comma 2 28" xfId="20"/>
    <cellStyle name="Comma 2 29" xfId="21"/>
    <cellStyle name="Comma 2 3" xfId="22"/>
    <cellStyle name="Comma 2 3 2" xfId="332"/>
    <cellStyle name="Comma 2 30" xfId="23"/>
    <cellStyle name="Comma 2 31" xfId="24"/>
    <cellStyle name="Comma 2 32" xfId="25"/>
    <cellStyle name="Comma 2 33" xfId="26"/>
    <cellStyle name="Comma 2 34" xfId="27"/>
    <cellStyle name="Comma 2 35" xfId="28"/>
    <cellStyle name="Comma 2 36" xfId="29"/>
    <cellStyle name="Comma 2 37" xfId="30"/>
    <cellStyle name="Comma 2 38" xfId="31"/>
    <cellStyle name="Comma 2 39" xfId="32"/>
    <cellStyle name="Comma 2 4" xfId="33"/>
    <cellStyle name="Comma 2 40" xfId="34"/>
    <cellStyle name="Comma 2 41" xfId="35"/>
    <cellStyle name="Comma 2 42" xfId="36"/>
    <cellStyle name="Comma 2 43" xfId="37"/>
    <cellStyle name="Comma 2 44" xfId="38"/>
    <cellStyle name="Comma 2 45" xfId="39"/>
    <cellStyle name="Comma 2 46" xfId="40"/>
    <cellStyle name="Comma 2 47" xfId="41"/>
    <cellStyle name="Comma 2 48" xfId="42"/>
    <cellStyle name="Comma 2 5" xfId="43"/>
    <cellStyle name="Comma 2 6" xfId="44"/>
    <cellStyle name="Comma 2 7" xfId="45"/>
    <cellStyle name="Comma 2 8" xfId="46"/>
    <cellStyle name="Comma 2 9" xfId="47"/>
    <cellStyle name="Comma 20" xfId="333"/>
    <cellStyle name="Comma 20 2" xfId="334"/>
    <cellStyle name="Comma 21" xfId="335"/>
    <cellStyle name="Comma 21 2" xfId="336"/>
    <cellStyle name="Comma 21 3" xfId="337"/>
    <cellStyle name="Comma 21 4" xfId="338"/>
    <cellStyle name="Comma 21 5" xfId="339"/>
    <cellStyle name="Comma 22" xfId="340"/>
    <cellStyle name="Comma 22 2" xfId="341"/>
    <cellStyle name="Comma 22 3" xfId="342"/>
    <cellStyle name="Comma 22 4" xfId="343"/>
    <cellStyle name="Comma 22 5" xfId="344"/>
    <cellStyle name="Comma 23" xfId="345"/>
    <cellStyle name="Comma 23 2" xfId="346"/>
    <cellStyle name="Comma 23 3" xfId="347"/>
    <cellStyle name="Comma 23 4" xfId="348"/>
    <cellStyle name="Comma 23 5" xfId="349"/>
    <cellStyle name="Comma 24" xfId="350"/>
    <cellStyle name="Comma 24 2" xfId="351"/>
    <cellStyle name="Comma 24 3" xfId="352"/>
    <cellStyle name="Comma 24 4" xfId="353"/>
    <cellStyle name="Comma 24 5" xfId="354"/>
    <cellStyle name="Comma 25" xfId="355"/>
    <cellStyle name="Comma 25 2" xfId="356"/>
    <cellStyle name="Comma 26" xfId="357"/>
    <cellStyle name="Comma 26 2" xfId="358"/>
    <cellStyle name="Comma 27" xfId="359"/>
    <cellStyle name="Comma 27 2" xfId="360"/>
    <cellStyle name="Comma 28" xfId="361"/>
    <cellStyle name="Comma 28 2" xfId="362"/>
    <cellStyle name="Comma 29" xfId="363"/>
    <cellStyle name="Comma 29 2" xfId="364"/>
    <cellStyle name="Comma 29 3" xfId="365"/>
    <cellStyle name="Comma 29 4" xfId="366"/>
    <cellStyle name="Comma 29 5" xfId="367"/>
    <cellStyle name="Comma 3" xfId="48"/>
    <cellStyle name="Comma 3 2" xfId="368"/>
    <cellStyle name="Comma 3 2 2" xfId="369"/>
    <cellStyle name="Comma 3 3" xfId="370"/>
    <cellStyle name="Comma 3 4" xfId="371"/>
    <cellStyle name="Comma 30" xfId="372"/>
    <cellStyle name="Comma 30 2" xfId="373"/>
    <cellStyle name="Comma 30 3" xfId="374"/>
    <cellStyle name="Comma 30 4" xfId="375"/>
    <cellStyle name="Comma 30 5" xfId="376"/>
    <cellStyle name="Comma 31" xfId="377"/>
    <cellStyle name="Comma 31 2" xfId="378"/>
    <cellStyle name="Comma 31 3" xfId="379"/>
    <cellStyle name="Comma 31 4" xfId="380"/>
    <cellStyle name="Comma 31 5" xfId="381"/>
    <cellStyle name="Comma 32" xfId="382"/>
    <cellStyle name="Comma 32 2" xfId="383"/>
    <cellStyle name="Comma 32 3" xfId="384"/>
    <cellStyle name="Comma 33" xfId="119"/>
    <cellStyle name="Comma 36" xfId="385"/>
    <cellStyle name="Comma 36 2" xfId="121"/>
    <cellStyle name="Comma 37" xfId="386"/>
    <cellStyle name="Comma 37 2" xfId="122"/>
    <cellStyle name="Comma 38" xfId="387"/>
    <cellStyle name="Comma 38 2" xfId="388"/>
    <cellStyle name="Comma 39" xfId="389"/>
    <cellStyle name="Comma 39 2" xfId="120"/>
    <cellStyle name="Comma 4" xfId="49"/>
    <cellStyle name="Comma 4 2" xfId="390"/>
    <cellStyle name="Comma 4 2 2" xfId="391"/>
    <cellStyle name="Comma 4 3" xfId="392"/>
    <cellStyle name="Comma 40" xfId="393"/>
    <cellStyle name="Comma 41" xfId="394"/>
    <cellStyle name="Comma 5" xfId="395"/>
    <cellStyle name="Comma 5 2" xfId="396"/>
    <cellStyle name="Comma 5 2 2" xfId="397"/>
    <cellStyle name="Comma 5 3" xfId="398"/>
    <cellStyle name="Comma 6" xfId="399"/>
    <cellStyle name="Comma 6 2" xfId="400"/>
    <cellStyle name="Comma 6 2 2" xfId="401"/>
    <cellStyle name="Comma 6 3" xfId="402"/>
    <cellStyle name="Comma 7" xfId="403"/>
    <cellStyle name="Comma 8" xfId="404"/>
    <cellStyle name="Comma 9" xfId="405"/>
    <cellStyle name="Comma0" xfId="406"/>
    <cellStyle name="Currency0" xfId="407"/>
    <cellStyle name="Date" xfId="408"/>
    <cellStyle name="Explanatory Text 2" xfId="409"/>
    <cellStyle name="Fixed" xfId="410"/>
    <cellStyle name="Good 2" xfId="411"/>
    <cellStyle name="Grey" xfId="412"/>
    <cellStyle name="Header1" xfId="413"/>
    <cellStyle name="Header2" xfId="414"/>
    <cellStyle name="Header2 2" xfId="415"/>
    <cellStyle name="Header2_GTNT 2018" xfId="416"/>
    <cellStyle name="Heading 1 2" xfId="417"/>
    <cellStyle name="Heading 1 3" xfId="418"/>
    <cellStyle name="Heading 2 2" xfId="419"/>
    <cellStyle name="Heading 2 3" xfId="420"/>
    <cellStyle name="Heading 3 2" xfId="421"/>
    <cellStyle name="Heading 4 2" xfId="422"/>
    <cellStyle name="Hoa-Scholl" xfId="423"/>
    <cellStyle name="Hoa-Scholl 2" xfId="424"/>
    <cellStyle name="Hoa-Scholl_GTNT 2018" xfId="425"/>
    <cellStyle name="Input [yellow]" xfId="426"/>
    <cellStyle name="Input [yellow] 2" xfId="427"/>
    <cellStyle name="Input 2" xfId="428"/>
    <cellStyle name="Input 2 2" xfId="429"/>
    <cellStyle name="Input 2_GTNT 2018" xfId="430"/>
    <cellStyle name="Linked Cell 2" xfId="431"/>
    <cellStyle name="moi" xfId="432"/>
    <cellStyle name="moi 2" xfId="433"/>
    <cellStyle name="moi 3" xfId="434"/>
    <cellStyle name="moi 3 2" xfId="435"/>
    <cellStyle name="moi 3 3" xfId="436"/>
    <cellStyle name="moi 3 4" xfId="437"/>
    <cellStyle name="moi 3 5" xfId="438"/>
    <cellStyle name="moi_GTNT 2018" xfId="439"/>
    <cellStyle name="n" xfId="440"/>
    <cellStyle name="Neutral 2" xfId="441"/>
    <cellStyle name="Normal" xfId="0" builtinId="0"/>
    <cellStyle name="Normal - Style1" xfId="442"/>
    <cellStyle name="Normal - Style1 2" xfId="443"/>
    <cellStyle name="Normal - Style1 3" xfId="444"/>
    <cellStyle name="Normal - Style1 3 2" xfId="445"/>
    <cellStyle name="Normal - Style1 3 3" xfId="446"/>
    <cellStyle name="Normal - Style1 3 4" xfId="447"/>
    <cellStyle name="Normal - Style1 3 5" xfId="448"/>
    <cellStyle name="Normal 10" xfId="449"/>
    <cellStyle name="Normal 10 2" xfId="450"/>
    <cellStyle name="Normal 11" xfId="451"/>
    <cellStyle name="Normal 11 2" xfId="452"/>
    <cellStyle name="Normal 12" xfId="453"/>
    <cellStyle name="Normal 13" xfId="454"/>
    <cellStyle name="Normal 14" xfId="455"/>
    <cellStyle name="Normal 15" xfId="456"/>
    <cellStyle name="Normal 16" xfId="457"/>
    <cellStyle name="Normal 17" xfId="458"/>
    <cellStyle name="Normal 18" xfId="459"/>
    <cellStyle name="Normal 18 2" xfId="460"/>
    <cellStyle name="Normal 18 3" xfId="461"/>
    <cellStyle name="Normal 18 4" xfId="462"/>
    <cellStyle name="Normal 18 5" xfId="463"/>
    <cellStyle name="Normal 19" xfId="464"/>
    <cellStyle name="Normal 19 2" xfId="465"/>
    <cellStyle name="Normal 2" xfId="50"/>
    <cellStyle name="Normal 2 10" xfId="51"/>
    <cellStyle name="Normal 2 11" xfId="52"/>
    <cellStyle name="Normal 2 12" xfId="53"/>
    <cellStyle name="Normal 2 13" xfId="54"/>
    <cellStyle name="Normal 2 14" xfId="55"/>
    <cellStyle name="Normal 2 15" xfId="56"/>
    <cellStyle name="Normal 2 16" xfId="57"/>
    <cellStyle name="Normal 2 17" xfId="58"/>
    <cellStyle name="Normal 2 18" xfId="59"/>
    <cellStyle name="Normal 2 19" xfId="60"/>
    <cellStyle name="Normal 2 2" xfId="61"/>
    <cellStyle name="Normal 2 2 2" xfId="466"/>
    <cellStyle name="Normal 2 2_GTNT 2018" xfId="467"/>
    <cellStyle name="Normal 2 20" xfId="62"/>
    <cellStyle name="Normal 2 21" xfId="63"/>
    <cellStyle name="Normal 2 22" xfId="64"/>
    <cellStyle name="Normal 2 23" xfId="65"/>
    <cellStyle name="Normal 2 24" xfId="66"/>
    <cellStyle name="Normal 2 25" xfId="67"/>
    <cellStyle name="Normal 2 26" xfId="68"/>
    <cellStyle name="Normal 2 27" xfId="69"/>
    <cellStyle name="Normal 2 28" xfId="70"/>
    <cellStyle name="Normal 2 29" xfId="71"/>
    <cellStyle name="Normal 2 3" xfId="72"/>
    <cellStyle name="Normal 2 30" xfId="73"/>
    <cellStyle name="Normal 2 31" xfId="74"/>
    <cellStyle name="Normal 2 32" xfId="75"/>
    <cellStyle name="Normal 2 33" xfId="76"/>
    <cellStyle name="Normal 2 34" xfId="77"/>
    <cellStyle name="Normal 2 4" xfId="78"/>
    <cellStyle name="Normal 2 5" xfId="79"/>
    <cellStyle name="Normal 2 6" xfId="80"/>
    <cellStyle name="Normal 2 7" xfId="81"/>
    <cellStyle name="Normal 2 8" xfId="82"/>
    <cellStyle name="Normal 2 9" xfId="83"/>
    <cellStyle name="Normal 2_Đường BTXM ngay 4-5" xfId="468"/>
    <cellStyle name="Normal 20" xfId="469"/>
    <cellStyle name="Normal 20 2" xfId="470"/>
    <cellStyle name="Normal 20 2 2" xfId="471"/>
    <cellStyle name="Normal 20 2 3" xfId="472"/>
    <cellStyle name="Normal 20 2 4" xfId="473"/>
    <cellStyle name="Normal 20 2 5" xfId="474"/>
    <cellStyle name="Normal 20 3" xfId="475"/>
    <cellStyle name="Normal 20_GTNT 2018" xfId="476"/>
    <cellStyle name="Normal 21" xfId="477"/>
    <cellStyle name="Normal 21 2" xfId="84"/>
    <cellStyle name="Normal 21 2 2" xfId="478"/>
    <cellStyle name="Normal 21 3" xfId="479"/>
    <cellStyle name="Normal 21 4" xfId="480"/>
    <cellStyle name="Normal 21 5" xfId="481"/>
    <cellStyle name="Normal 22" xfId="482"/>
    <cellStyle name="Normal 22 2" xfId="483"/>
    <cellStyle name="Normal 22 3" xfId="484"/>
    <cellStyle name="Normal 22 4" xfId="485"/>
    <cellStyle name="Normal 22 5" xfId="486"/>
    <cellStyle name="Normal 23" xfId="487"/>
    <cellStyle name="Normal 23 2" xfId="488"/>
    <cellStyle name="Normal 23 3" xfId="489"/>
    <cellStyle name="Normal 23 4" xfId="490"/>
    <cellStyle name="Normal 23 5" xfId="491"/>
    <cellStyle name="Normal 24" xfId="492"/>
    <cellStyle name="Normal 24 2" xfId="493"/>
    <cellStyle name="Normal 25" xfId="494"/>
    <cellStyle name="Normal 25 2" xfId="495"/>
    <cellStyle name="Normal 26" xfId="496"/>
    <cellStyle name="Normal 26 2" xfId="497"/>
    <cellStyle name="Normal 26 3" xfId="498"/>
    <cellStyle name="Normal 26 4" xfId="499"/>
    <cellStyle name="Normal 26 5" xfId="500"/>
    <cellStyle name="Normal 27" xfId="501"/>
    <cellStyle name="Normal 27 2" xfId="502"/>
    <cellStyle name="Normal 27 3" xfId="503"/>
    <cellStyle name="Normal 27 4" xfId="504"/>
    <cellStyle name="Normal 27 5" xfId="505"/>
    <cellStyle name="Normal 28" xfId="506"/>
    <cellStyle name="Normal 28 2" xfId="507"/>
    <cellStyle name="Normal 28 3" xfId="508"/>
    <cellStyle name="Normal 28 4" xfId="509"/>
    <cellStyle name="Normal 28 5" xfId="510"/>
    <cellStyle name="Normal 29" xfId="511"/>
    <cellStyle name="Normal 3" xfId="85"/>
    <cellStyle name="Normal 3 10" xfId="86"/>
    <cellStyle name="Normal 3 11" xfId="87"/>
    <cellStyle name="Normal 3 12" xfId="88"/>
    <cellStyle name="Normal 3 13" xfId="89"/>
    <cellStyle name="Normal 3 14" xfId="90"/>
    <cellStyle name="Normal 3 15" xfId="91"/>
    <cellStyle name="Normal 3 16" xfId="92"/>
    <cellStyle name="Normal 3 17" xfId="93"/>
    <cellStyle name="Normal 3 18" xfId="94"/>
    <cellStyle name="Normal 3 19" xfId="95"/>
    <cellStyle name="Normal 3 2" xfId="96"/>
    <cellStyle name="Normal 3 2 2" xfId="512"/>
    <cellStyle name="Normal 3 20" xfId="97"/>
    <cellStyle name="Normal 3 21" xfId="98"/>
    <cellStyle name="Normal 3 22" xfId="99"/>
    <cellStyle name="Normal 3 23" xfId="100"/>
    <cellStyle name="Normal 3 24" xfId="101"/>
    <cellStyle name="Normal 3 25" xfId="102"/>
    <cellStyle name="Normal 3 26" xfId="103"/>
    <cellStyle name="Normal 3 27" xfId="104"/>
    <cellStyle name="Normal 3 28" xfId="105"/>
    <cellStyle name="Normal 3 29" xfId="106"/>
    <cellStyle name="Normal 3 3" xfId="107"/>
    <cellStyle name="Normal 3 30" xfId="108"/>
    <cellStyle name="Normal 3 4" xfId="109"/>
    <cellStyle name="Normal 3 5" xfId="110"/>
    <cellStyle name="Normal 3 6" xfId="111"/>
    <cellStyle name="Normal 3 7" xfId="112"/>
    <cellStyle name="Normal 3 8" xfId="113"/>
    <cellStyle name="Normal 3 9" xfId="114"/>
    <cellStyle name="Normal 3_Đường BTXM 17-4" xfId="117"/>
    <cellStyle name="Normal 30" xfId="513"/>
    <cellStyle name="Normal 31" xfId="514"/>
    <cellStyle name="Normal 31 2" xfId="515"/>
    <cellStyle name="Normal 32" xfId="516"/>
    <cellStyle name="Normal 32 2" xfId="517"/>
    <cellStyle name="Normal 33" xfId="518"/>
    <cellStyle name="Normal 33 2" xfId="519"/>
    <cellStyle name="Normal 33 3" xfId="520"/>
    <cellStyle name="Normal 33 4" xfId="521"/>
    <cellStyle name="Normal 33 5" xfId="522"/>
    <cellStyle name="Normal 34" xfId="523"/>
    <cellStyle name="Normal 34 2" xfId="524"/>
    <cellStyle name="Normal 34 3" xfId="525"/>
    <cellStyle name="Normal 34 4" xfId="526"/>
    <cellStyle name="Normal 34 5" xfId="527"/>
    <cellStyle name="Normal 35" xfId="528"/>
    <cellStyle name="Normal 35 2" xfId="529"/>
    <cellStyle name="Normal 35 3" xfId="530"/>
    <cellStyle name="Normal 35 4" xfId="531"/>
    <cellStyle name="Normal 35 5" xfId="532"/>
    <cellStyle name="Normal 36" xfId="622"/>
    <cellStyle name="Normal 36 2" xfId="533"/>
    <cellStyle name="Normal 36 3" xfId="534"/>
    <cellStyle name="Normal 36 4" xfId="535"/>
    <cellStyle name="Normal 37 2" xfId="536"/>
    <cellStyle name="Normal 37 3" xfId="537"/>
    <cellStyle name="Normal 38 2" xfId="538"/>
    <cellStyle name="Normal 38 3" xfId="539"/>
    <cellStyle name="Normal 39" xfId="540"/>
    <cellStyle name="Normal 4" xfId="541"/>
    <cellStyle name="Normal 4 2" xfId="542"/>
    <cellStyle name="Normal 4_GTNT 2018" xfId="543"/>
    <cellStyle name="Normal 40" xfId="544"/>
    <cellStyle name="Normal 41" xfId="545"/>
    <cellStyle name="Normal 42" xfId="546"/>
    <cellStyle name="Normal 43" xfId="547"/>
    <cellStyle name="Normal 44" xfId="548"/>
    <cellStyle name="Normal 5" xfId="549"/>
    <cellStyle name="Normal 59" xfId="115"/>
    <cellStyle name="Normal 6" xfId="550"/>
    <cellStyle name="Normal 7" xfId="551"/>
    <cellStyle name="Normal 7 2" xfId="552"/>
    <cellStyle name="Normal 8" xfId="553"/>
    <cellStyle name="Normal 8 2" xfId="554"/>
    <cellStyle name="Normal 9" xfId="555"/>
    <cellStyle name="Normal 9 2" xfId="556"/>
    <cellStyle name="Normal1" xfId="557"/>
    <cellStyle name="Note 2" xfId="558"/>
    <cellStyle name="Note 2 2" xfId="559"/>
    <cellStyle name="Note 2_GTNT 2018" xfId="560"/>
    <cellStyle name="Output 2" xfId="561"/>
    <cellStyle name="Output 2 2" xfId="562"/>
    <cellStyle name="Output 2_GTNT 2018" xfId="563"/>
    <cellStyle name="Percent [2]" xfId="564"/>
    <cellStyle name="Percent [2] 2" xfId="565"/>
    <cellStyle name="Percent [2] 3" xfId="566"/>
    <cellStyle name="Percent [2] 3 2" xfId="567"/>
    <cellStyle name="Percent [2] 3 3" xfId="568"/>
    <cellStyle name="Percent [2] 3 4" xfId="569"/>
    <cellStyle name="Percent [2] 3 5" xfId="570"/>
    <cellStyle name="Percent 10" xfId="571"/>
    <cellStyle name="Percent 10 2" xfId="572"/>
    <cellStyle name="Percent 11" xfId="573"/>
    <cellStyle name="Percent 11 2" xfId="574"/>
    <cellStyle name="Percent 2" xfId="116"/>
    <cellStyle name="Percent 2 2" xfId="575"/>
    <cellStyle name="Percent 3" xfId="576"/>
    <cellStyle name="Percent 4" xfId="577"/>
    <cellStyle name="Percent 4 2" xfId="578"/>
    <cellStyle name="Percent 4 3" xfId="579"/>
    <cellStyle name="Percent 4 4" xfId="580"/>
    <cellStyle name="Percent 4 5" xfId="581"/>
    <cellStyle name="Percent 5" xfId="582"/>
    <cellStyle name="Percent 5 2" xfId="583"/>
    <cellStyle name="Percent 5 3" xfId="584"/>
    <cellStyle name="Percent 5 4" xfId="585"/>
    <cellStyle name="Percent 5 5" xfId="586"/>
    <cellStyle name="Percent 6" xfId="587"/>
    <cellStyle name="Percent 6 2" xfId="588"/>
    <cellStyle name="Percent 7" xfId="589"/>
    <cellStyle name="Percent 7 2" xfId="590"/>
    <cellStyle name="Percent 8" xfId="591"/>
    <cellStyle name="Percent 8 2" xfId="592"/>
    <cellStyle name="Percent 9" xfId="593"/>
    <cellStyle name="Percent 9 2" xfId="594"/>
    <cellStyle name="Title 2" xfId="595"/>
    <cellStyle name="Total 2" xfId="596"/>
    <cellStyle name="Total 3" xfId="597"/>
    <cellStyle name="Total 3 2" xfId="598"/>
    <cellStyle name="Total 3_GTNT 2018" xfId="599"/>
    <cellStyle name="Warning Text 2" xfId="600"/>
    <cellStyle name="xuan" xfId="601"/>
    <cellStyle name=" [0.00]_ Att. 1- Cover" xfId="602"/>
    <cellStyle name="_ Att. 1- Cover" xfId="603"/>
    <cellStyle name="?_ Att. 1- Cover" xfId="604"/>
    <cellStyle name="똿뗦먛귟 [0.00]_PRODUCT DETAIL Q1" xfId="605"/>
    <cellStyle name="똿뗦먛귟_PRODUCT DETAIL Q1" xfId="606"/>
    <cellStyle name="믅됞 [0.00]_PRODUCT DETAIL Q1" xfId="607"/>
    <cellStyle name="믅됞_PRODUCT DETAIL Q1" xfId="608"/>
    <cellStyle name="백분율_95" xfId="609"/>
    <cellStyle name="뷭?_BOOKSHIP" xfId="610"/>
    <cellStyle name="콤마 [0]_1202" xfId="611"/>
    <cellStyle name="콤마_1202" xfId="612"/>
    <cellStyle name="통화 [0]_1202" xfId="613"/>
    <cellStyle name="통화_1202" xfId="614"/>
    <cellStyle name="표준_(정보부문)월별인원계획" xfId="615"/>
    <cellStyle name="一般_00Q3902REV.1" xfId="616"/>
    <cellStyle name="千分位[0]_00Q3902REV.1" xfId="617"/>
    <cellStyle name="千分位_00Q3902REV.1" xfId="618"/>
    <cellStyle name="貨幣 [0]_00Q3902REV.1" xfId="619"/>
    <cellStyle name="貨幣[0]_BRE" xfId="620"/>
    <cellStyle name="貨幣_00Q3902REV.1" xfId="6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266700</xdr:colOff>
      <xdr:row>1</xdr:row>
      <xdr:rowOff>190500</xdr:rowOff>
    </xdr:from>
    <xdr:to>
      <xdr:col>1</xdr:col>
      <xdr:colOff>857250</xdr:colOff>
      <xdr:row>1</xdr:row>
      <xdr:rowOff>190500</xdr:rowOff>
    </xdr:to>
    <xdr:cxnSp macro="">
      <xdr:nvCxnSpPr>
        <xdr:cNvPr id="2" name="Straight Connector 1">
          <a:extLst>
            <a:ext uri="{FF2B5EF4-FFF2-40B4-BE49-F238E27FC236}">
              <a16:creationId xmlns="" xmlns:a16="http://schemas.microsoft.com/office/drawing/2014/main" id="{C4D2B30F-17B3-4887-B03D-32A1678D805F}"/>
            </a:ext>
          </a:extLst>
        </xdr:cNvPr>
        <xdr:cNvCxnSpPr/>
      </xdr:nvCxnSpPr>
      <xdr:spPr>
        <a:xfrm>
          <a:off x="266700" y="419100"/>
          <a:ext cx="971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hu%20luc%20khoi%20luong%20thuc%20hien%20GTNT%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
      <sheetName val="17_5"/>
      <sheetName val="28_5"/>
      <sheetName val="07_6"/>
      <sheetName val="13_6"/>
      <sheetName val="20_7"/>
      <sheetName val="28_6"/>
      <sheetName val="04-7"/>
      <sheetName val="Sheet1"/>
      <sheetName val="19-7"/>
      <sheetName val="25-7"/>
      <sheetName val="02-8"/>
      <sheetName val="14-8"/>
      <sheetName val="27-8"/>
      <sheetName val="12-9"/>
      <sheetName val="19-9"/>
      <sheetName val="26-9"/>
      <sheetName val="27-9(cap nhat CL)"/>
      <sheetName val="03-10"/>
      <sheetName val="10-10"/>
      <sheetName val="17-10"/>
      <sheetName val="24-10"/>
      <sheetName val="31-10"/>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8">
          <cell r="X8">
            <v>44.356000000000009</v>
          </cell>
          <cell r="AC8">
            <v>0</v>
          </cell>
          <cell r="AH8">
            <v>58.416000000000004</v>
          </cell>
        </row>
        <row r="9">
          <cell r="X9">
            <v>65.793999999999997</v>
          </cell>
          <cell r="AC9">
            <v>0.99</v>
          </cell>
          <cell r="AH9">
            <v>21.535999999999998</v>
          </cell>
        </row>
        <row r="10">
          <cell r="X10">
            <v>20.260999999999999</v>
          </cell>
          <cell r="AC10">
            <v>15.91</v>
          </cell>
          <cell r="AH10">
            <v>5.3859999999999992</v>
          </cell>
        </row>
        <row r="11">
          <cell r="X11">
            <v>105.27000000000002</v>
          </cell>
          <cell r="AC11">
            <v>0</v>
          </cell>
          <cell r="AH11">
            <v>22.933</v>
          </cell>
        </row>
        <row r="12">
          <cell r="X12">
            <v>82.251142857142852</v>
          </cell>
          <cell r="AC12">
            <v>0.7</v>
          </cell>
          <cell r="AH12">
            <v>14.517000000000001</v>
          </cell>
        </row>
        <row r="13">
          <cell r="X13">
            <v>15.474</v>
          </cell>
          <cell r="AC13">
            <v>0</v>
          </cell>
          <cell r="AH13">
            <v>2.2090000000000001</v>
          </cell>
        </row>
        <row r="14">
          <cell r="X14">
            <v>25.14</v>
          </cell>
          <cell r="AC14">
            <v>0</v>
          </cell>
          <cell r="AH14">
            <v>2.5</v>
          </cell>
        </row>
        <row r="15">
          <cell r="X15">
            <v>58.123000000000005</v>
          </cell>
          <cell r="AC15">
            <v>0</v>
          </cell>
          <cell r="AH15">
            <v>31.560000000000002</v>
          </cell>
        </row>
        <row r="16">
          <cell r="X16">
            <v>36.542999999999999</v>
          </cell>
          <cell r="AC16">
            <v>0.63</v>
          </cell>
          <cell r="AH16">
            <v>10.8</v>
          </cell>
        </row>
        <row r="17">
          <cell r="X17">
            <v>14.822000000000001</v>
          </cell>
          <cell r="AC17">
            <v>0</v>
          </cell>
          <cell r="AH17">
            <v>7.8870000000000005</v>
          </cell>
        </row>
        <row r="18">
          <cell r="X18">
            <v>5.4569999999999999</v>
          </cell>
          <cell r="AC18">
            <v>2.5619999999999998</v>
          </cell>
          <cell r="AH18">
            <v>6.6670000000000007</v>
          </cell>
        </row>
        <row r="19">
          <cell r="X19">
            <v>27.358999999999998</v>
          </cell>
          <cell r="AC19">
            <v>0</v>
          </cell>
          <cell r="AH19">
            <v>8.3160000000000007</v>
          </cell>
        </row>
        <row r="20">
          <cell r="X20">
            <v>7.9130000000000003</v>
          </cell>
          <cell r="AC20">
            <v>0</v>
          </cell>
          <cell r="AH20">
            <v>0.05</v>
          </cell>
        </row>
      </sheetData>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35"/>
  <sheetViews>
    <sheetView zoomScale="70" zoomScaleNormal="70" workbookViewId="0">
      <pane xSplit="2" ySplit="7" topLeftCell="AP12" activePane="bottomRight" state="frozen"/>
      <selection pane="topRight" activeCell="C1" sqref="C1"/>
      <selection pane="bottomLeft" activeCell="A8" sqref="A8"/>
      <selection pane="bottomRight" activeCell="AQ13" sqref="AQ13"/>
    </sheetView>
  </sheetViews>
  <sheetFormatPr defaultColWidth="9.1796875" defaultRowHeight="15" customHeight="1"/>
  <cols>
    <col min="1" max="1" width="4.81640625" style="41" customWidth="1"/>
    <col min="2" max="2" width="18.54296875" style="41" customWidth="1"/>
    <col min="3" max="10" width="7.7265625" style="84" hidden="1" customWidth="1"/>
    <col min="11" max="12" width="6.7265625" style="84" hidden="1" customWidth="1"/>
    <col min="13" max="13" width="9.7265625" style="84" hidden="1" customWidth="1"/>
    <col min="14" max="14" width="9.1796875" style="84" hidden="1" customWidth="1"/>
    <col min="15" max="15" width="10.453125" style="84" hidden="1" customWidth="1"/>
    <col min="16" max="21" width="9.1796875" style="84" hidden="1" customWidth="1"/>
    <col min="22" max="22" width="13.453125" style="84" hidden="1" customWidth="1"/>
    <col min="23" max="23" width="7.81640625" style="84" hidden="1" customWidth="1"/>
    <col min="24" max="31" width="7.7265625" style="84" customWidth="1"/>
    <col min="32" max="33" width="6.7265625" style="84" customWidth="1"/>
    <col min="34" max="34" width="9.7265625" style="84" customWidth="1"/>
    <col min="35" max="35" width="9.1796875" style="84" customWidth="1"/>
    <col min="36" max="36" width="10.453125" style="84" customWidth="1"/>
    <col min="37" max="42" width="9.1796875" style="84" customWidth="1"/>
    <col min="43" max="43" width="13.453125" style="84" customWidth="1"/>
    <col min="44" max="44" width="7.81640625" style="84" hidden="1" customWidth="1"/>
    <col min="45" max="45" width="8.7265625" style="41" customWidth="1"/>
    <col min="46" max="49" width="7.7265625" style="41" customWidth="1"/>
    <col min="50" max="50" width="8.7265625" style="41" customWidth="1"/>
    <col min="51" max="55" width="7.7265625" style="41" customWidth="1"/>
    <col min="56" max="56" width="7.54296875" style="41" customWidth="1"/>
    <col min="57" max="57" width="7.1796875" style="41" customWidth="1"/>
    <col min="58" max="58" width="7.54296875" style="41" customWidth="1"/>
    <col min="59" max="59" width="7.1796875" style="41" customWidth="1"/>
    <col min="60" max="60" width="7.453125" style="41" customWidth="1"/>
    <col min="61" max="61" width="7.54296875" style="41" customWidth="1"/>
    <col min="62" max="62" width="7.81640625" style="41" customWidth="1"/>
    <col min="63" max="63" width="8" style="41" customWidth="1"/>
    <col min="64" max="64" width="12" style="86" customWidth="1"/>
    <col min="65" max="65" width="9" style="86" hidden="1" customWidth="1"/>
    <col min="66" max="67" width="7.7265625" style="41" customWidth="1"/>
    <col min="68" max="71" width="7.54296875" style="41" customWidth="1"/>
    <col min="72" max="256" width="9.1796875" style="41"/>
    <col min="257" max="257" width="4.81640625" style="41" customWidth="1"/>
    <col min="258" max="258" width="18.54296875" style="41" customWidth="1"/>
    <col min="259" max="279" width="0" style="41" hidden="1" customWidth="1"/>
    <col min="280" max="287" width="7.7265625" style="41" customWidth="1"/>
    <col min="288" max="289" width="6.7265625" style="41" customWidth="1"/>
    <col min="290" max="290" width="9.7265625" style="41" customWidth="1"/>
    <col min="291" max="291" width="9.1796875" style="41" customWidth="1"/>
    <col min="292" max="292" width="10.453125" style="41" customWidth="1"/>
    <col min="293" max="298" width="9.1796875" style="41" customWidth="1"/>
    <col min="299" max="299" width="13.453125" style="41" customWidth="1"/>
    <col min="300" max="300" width="0" style="41" hidden="1" customWidth="1"/>
    <col min="301" max="301" width="8.7265625" style="41" customWidth="1"/>
    <col min="302" max="305" width="7.7265625" style="41" customWidth="1"/>
    <col min="306" max="306" width="8.7265625" style="41" customWidth="1"/>
    <col min="307" max="311" width="7.7265625" style="41" customWidth="1"/>
    <col min="312" max="312" width="7.54296875" style="41" customWidth="1"/>
    <col min="313" max="313" width="7.1796875" style="41" customWidth="1"/>
    <col min="314" max="314" width="7.54296875" style="41" customWidth="1"/>
    <col min="315" max="315" width="7.1796875" style="41" customWidth="1"/>
    <col min="316" max="316" width="7.453125" style="41" customWidth="1"/>
    <col min="317" max="317" width="7.54296875" style="41" customWidth="1"/>
    <col min="318" max="318" width="7.81640625" style="41" customWidth="1"/>
    <col min="319" max="319" width="8" style="41" customWidth="1"/>
    <col min="320" max="320" width="12" style="41" customWidth="1"/>
    <col min="321" max="321" width="0" style="41" hidden="1" customWidth="1"/>
    <col min="322" max="323" width="7.7265625" style="41" customWidth="1"/>
    <col min="324" max="327" width="7.54296875" style="41" customWidth="1"/>
    <col min="328" max="512" width="9.1796875" style="41"/>
    <col min="513" max="513" width="4.81640625" style="41" customWidth="1"/>
    <col min="514" max="514" width="18.54296875" style="41" customWidth="1"/>
    <col min="515" max="535" width="0" style="41" hidden="1" customWidth="1"/>
    <col min="536" max="543" width="7.7265625" style="41" customWidth="1"/>
    <col min="544" max="545" width="6.7265625" style="41" customWidth="1"/>
    <col min="546" max="546" width="9.7265625" style="41" customWidth="1"/>
    <col min="547" max="547" width="9.1796875" style="41" customWidth="1"/>
    <col min="548" max="548" width="10.453125" style="41" customWidth="1"/>
    <col min="549" max="554" width="9.1796875" style="41" customWidth="1"/>
    <col min="555" max="555" width="13.453125" style="41" customWidth="1"/>
    <col min="556" max="556" width="0" style="41" hidden="1" customWidth="1"/>
    <col min="557" max="557" width="8.7265625" style="41" customWidth="1"/>
    <col min="558" max="561" width="7.7265625" style="41" customWidth="1"/>
    <col min="562" max="562" width="8.7265625" style="41" customWidth="1"/>
    <col min="563" max="567" width="7.7265625" style="41" customWidth="1"/>
    <col min="568" max="568" width="7.54296875" style="41" customWidth="1"/>
    <col min="569" max="569" width="7.1796875" style="41" customWidth="1"/>
    <col min="570" max="570" width="7.54296875" style="41" customWidth="1"/>
    <col min="571" max="571" width="7.1796875" style="41" customWidth="1"/>
    <col min="572" max="572" width="7.453125" style="41" customWidth="1"/>
    <col min="573" max="573" width="7.54296875" style="41" customWidth="1"/>
    <col min="574" max="574" width="7.81640625" style="41" customWidth="1"/>
    <col min="575" max="575" width="8" style="41" customWidth="1"/>
    <col min="576" max="576" width="12" style="41" customWidth="1"/>
    <col min="577" max="577" width="0" style="41" hidden="1" customWidth="1"/>
    <col min="578" max="579" width="7.7265625" style="41" customWidth="1"/>
    <col min="580" max="583" width="7.54296875" style="41" customWidth="1"/>
    <col min="584" max="768" width="9.1796875" style="41"/>
    <col min="769" max="769" width="4.81640625" style="41" customWidth="1"/>
    <col min="770" max="770" width="18.54296875" style="41" customWidth="1"/>
    <col min="771" max="791" width="0" style="41" hidden="1" customWidth="1"/>
    <col min="792" max="799" width="7.7265625" style="41" customWidth="1"/>
    <col min="800" max="801" width="6.7265625" style="41" customWidth="1"/>
    <col min="802" max="802" width="9.7265625" style="41" customWidth="1"/>
    <col min="803" max="803" width="9.1796875" style="41" customWidth="1"/>
    <col min="804" max="804" width="10.453125" style="41" customWidth="1"/>
    <col min="805" max="810" width="9.1796875" style="41" customWidth="1"/>
    <col min="811" max="811" width="13.453125" style="41" customWidth="1"/>
    <col min="812" max="812" width="0" style="41" hidden="1" customWidth="1"/>
    <col min="813" max="813" width="8.7265625" style="41" customWidth="1"/>
    <col min="814" max="817" width="7.7265625" style="41" customWidth="1"/>
    <col min="818" max="818" width="8.7265625" style="41" customWidth="1"/>
    <col min="819" max="823" width="7.7265625" style="41" customWidth="1"/>
    <col min="824" max="824" width="7.54296875" style="41" customWidth="1"/>
    <col min="825" max="825" width="7.1796875" style="41" customWidth="1"/>
    <col min="826" max="826" width="7.54296875" style="41" customWidth="1"/>
    <col min="827" max="827" width="7.1796875" style="41" customWidth="1"/>
    <col min="828" max="828" width="7.453125" style="41" customWidth="1"/>
    <col min="829" max="829" width="7.54296875" style="41" customWidth="1"/>
    <col min="830" max="830" width="7.81640625" style="41" customWidth="1"/>
    <col min="831" max="831" width="8" style="41" customWidth="1"/>
    <col min="832" max="832" width="12" style="41" customWidth="1"/>
    <col min="833" max="833" width="0" style="41" hidden="1" customWidth="1"/>
    <col min="834" max="835" width="7.7265625" style="41" customWidth="1"/>
    <col min="836" max="839" width="7.54296875" style="41" customWidth="1"/>
    <col min="840" max="1024" width="9.1796875" style="41"/>
    <col min="1025" max="1025" width="4.81640625" style="41" customWidth="1"/>
    <col min="1026" max="1026" width="18.54296875" style="41" customWidth="1"/>
    <col min="1027" max="1047" width="0" style="41" hidden="1" customWidth="1"/>
    <col min="1048" max="1055" width="7.7265625" style="41" customWidth="1"/>
    <col min="1056" max="1057" width="6.7265625" style="41" customWidth="1"/>
    <col min="1058" max="1058" width="9.7265625" style="41" customWidth="1"/>
    <col min="1059" max="1059" width="9.1796875" style="41" customWidth="1"/>
    <col min="1060" max="1060" width="10.453125" style="41" customWidth="1"/>
    <col min="1061" max="1066" width="9.1796875" style="41" customWidth="1"/>
    <col min="1067" max="1067" width="13.453125" style="41" customWidth="1"/>
    <col min="1068" max="1068" width="0" style="41" hidden="1" customWidth="1"/>
    <col min="1069" max="1069" width="8.7265625" style="41" customWidth="1"/>
    <col min="1070" max="1073" width="7.7265625" style="41" customWidth="1"/>
    <col min="1074" max="1074" width="8.7265625" style="41" customWidth="1"/>
    <col min="1075" max="1079" width="7.7265625" style="41" customWidth="1"/>
    <col min="1080" max="1080" width="7.54296875" style="41" customWidth="1"/>
    <col min="1081" max="1081" width="7.1796875" style="41" customWidth="1"/>
    <col min="1082" max="1082" width="7.54296875" style="41" customWidth="1"/>
    <col min="1083" max="1083" width="7.1796875" style="41" customWidth="1"/>
    <col min="1084" max="1084" width="7.453125" style="41" customWidth="1"/>
    <col min="1085" max="1085" width="7.54296875" style="41" customWidth="1"/>
    <col min="1086" max="1086" width="7.81640625" style="41" customWidth="1"/>
    <col min="1087" max="1087" width="8" style="41" customWidth="1"/>
    <col min="1088" max="1088" width="12" style="41" customWidth="1"/>
    <col min="1089" max="1089" width="0" style="41" hidden="1" customWidth="1"/>
    <col min="1090" max="1091" width="7.7265625" style="41" customWidth="1"/>
    <col min="1092" max="1095" width="7.54296875" style="41" customWidth="1"/>
    <col min="1096" max="1280" width="9.1796875" style="41"/>
    <col min="1281" max="1281" width="4.81640625" style="41" customWidth="1"/>
    <col min="1282" max="1282" width="18.54296875" style="41" customWidth="1"/>
    <col min="1283" max="1303" width="0" style="41" hidden="1" customWidth="1"/>
    <col min="1304" max="1311" width="7.7265625" style="41" customWidth="1"/>
    <col min="1312" max="1313" width="6.7265625" style="41" customWidth="1"/>
    <col min="1314" max="1314" width="9.7265625" style="41" customWidth="1"/>
    <col min="1315" max="1315" width="9.1796875" style="41" customWidth="1"/>
    <col min="1316" max="1316" width="10.453125" style="41" customWidth="1"/>
    <col min="1317" max="1322" width="9.1796875" style="41" customWidth="1"/>
    <col min="1323" max="1323" width="13.453125" style="41" customWidth="1"/>
    <col min="1324" max="1324" width="0" style="41" hidden="1" customWidth="1"/>
    <col min="1325" max="1325" width="8.7265625" style="41" customWidth="1"/>
    <col min="1326" max="1329" width="7.7265625" style="41" customWidth="1"/>
    <col min="1330" max="1330" width="8.7265625" style="41" customWidth="1"/>
    <col min="1331" max="1335" width="7.7265625" style="41" customWidth="1"/>
    <col min="1336" max="1336" width="7.54296875" style="41" customWidth="1"/>
    <col min="1337" max="1337" width="7.1796875" style="41" customWidth="1"/>
    <col min="1338" max="1338" width="7.54296875" style="41" customWidth="1"/>
    <col min="1339" max="1339" width="7.1796875" style="41" customWidth="1"/>
    <col min="1340" max="1340" width="7.453125" style="41" customWidth="1"/>
    <col min="1341" max="1341" width="7.54296875" style="41" customWidth="1"/>
    <col min="1342" max="1342" width="7.81640625" style="41" customWidth="1"/>
    <col min="1343" max="1343" width="8" style="41" customWidth="1"/>
    <col min="1344" max="1344" width="12" style="41" customWidth="1"/>
    <col min="1345" max="1345" width="0" style="41" hidden="1" customWidth="1"/>
    <col min="1346" max="1347" width="7.7265625" style="41" customWidth="1"/>
    <col min="1348" max="1351" width="7.54296875" style="41" customWidth="1"/>
    <col min="1352" max="1536" width="9.1796875" style="41"/>
    <col min="1537" max="1537" width="4.81640625" style="41" customWidth="1"/>
    <col min="1538" max="1538" width="18.54296875" style="41" customWidth="1"/>
    <col min="1539" max="1559" width="0" style="41" hidden="1" customWidth="1"/>
    <col min="1560" max="1567" width="7.7265625" style="41" customWidth="1"/>
    <col min="1568" max="1569" width="6.7265625" style="41" customWidth="1"/>
    <col min="1570" max="1570" width="9.7265625" style="41" customWidth="1"/>
    <col min="1571" max="1571" width="9.1796875" style="41" customWidth="1"/>
    <col min="1572" max="1572" width="10.453125" style="41" customWidth="1"/>
    <col min="1573" max="1578" width="9.1796875" style="41" customWidth="1"/>
    <col min="1579" max="1579" width="13.453125" style="41" customWidth="1"/>
    <col min="1580" max="1580" width="0" style="41" hidden="1" customWidth="1"/>
    <col min="1581" max="1581" width="8.7265625" style="41" customWidth="1"/>
    <col min="1582" max="1585" width="7.7265625" style="41" customWidth="1"/>
    <col min="1586" max="1586" width="8.7265625" style="41" customWidth="1"/>
    <col min="1587" max="1591" width="7.7265625" style="41" customWidth="1"/>
    <col min="1592" max="1592" width="7.54296875" style="41" customWidth="1"/>
    <col min="1593" max="1593" width="7.1796875" style="41" customWidth="1"/>
    <col min="1594" max="1594" width="7.54296875" style="41" customWidth="1"/>
    <col min="1595" max="1595" width="7.1796875" style="41" customWidth="1"/>
    <col min="1596" max="1596" width="7.453125" style="41" customWidth="1"/>
    <col min="1597" max="1597" width="7.54296875" style="41" customWidth="1"/>
    <col min="1598" max="1598" width="7.81640625" style="41" customWidth="1"/>
    <col min="1599" max="1599" width="8" style="41" customWidth="1"/>
    <col min="1600" max="1600" width="12" style="41" customWidth="1"/>
    <col min="1601" max="1601" width="0" style="41" hidden="1" customWidth="1"/>
    <col min="1602" max="1603" width="7.7265625" style="41" customWidth="1"/>
    <col min="1604" max="1607" width="7.54296875" style="41" customWidth="1"/>
    <col min="1608" max="1792" width="9.1796875" style="41"/>
    <col min="1793" max="1793" width="4.81640625" style="41" customWidth="1"/>
    <col min="1794" max="1794" width="18.54296875" style="41" customWidth="1"/>
    <col min="1795" max="1815" width="0" style="41" hidden="1" customWidth="1"/>
    <col min="1816" max="1823" width="7.7265625" style="41" customWidth="1"/>
    <col min="1824" max="1825" width="6.7265625" style="41" customWidth="1"/>
    <col min="1826" max="1826" width="9.7265625" style="41" customWidth="1"/>
    <col min="1827" max="1827" width="9.1796875" style="41" customWidth="1"/>
    <col min="1828" max="1828" width="10.453125" style="41" customWidth="1"/>
    <col min="1829" max="1834" width="9.1796875" style="41" customWidth="1"/>
    <col min="1835" max="1835" width="13.453125" style="41" customWidth="1"/>
    <col min="1836" max="1836" width="0" style="41" hidden="1" customWidth="1"/>
    <col min="1837" max="1837" width="8.7265625" style="41" customWidth="1"/>
    <col min="1838" max="1841" width="7.7265625" style="41" customWidth="1"/>
    <col min="1842" max="1842" width="8.7265625" style="41" customWidth="1"/>
    <col min="1843" max="1847" width="7.7265625" style="41" customWidth="1"/>
    <col min="1848" max="1848" width="7.54296875" style="41" customWidth="1"/>
    <col min="1849" max="1849" width="7.1796875" style="41" customWidth="1"/>
    <col min="1850" max="1850" width="7.54296875" style="41" customWidth="1"/>
    <col min="1851" max="1851" width="7.1796875" style="41" customWidth="1"/>
    <col min="1852" max="1852" width="7.453125" style="41" customWidth="1"/>
    <col min="1853" max="1853" width="7.54296875" style="41" customWidth="1"/>
    <col min="1854" max="1854" width="7.81640625" style="41" customWidth="1"/>
    <col min="1855" max="1855" width="8" style="41" customWidth="1"/>
    <col min="1856" max="1856" width="12" style="41" customWidth="1"/>
    <col min="1857" max="1857" width="0" style="41" hidden="1" customWidth="1"/>
    <col min="1858" max="1859" width="7.7265625" style="41" customWidth="1"/>
    <col min="1860" max="1863" width="7.54296875" style="41" customWidth="1"/>
    <col min="1864" max="2048" width="9.1796875" style="41"/>
    <col min="2049" max="2049" width="4.81640625" style="41" customWidth="1"/>
    <col min="2050" max="2050" width="18.54296875" style="41" customWidth="1"/>
    <col min="2051" max="2071" width="0" style="41" hidden="1" customWidth="1"/>
    <col min="2072" max="2079" width="7.7265625" style="41" customWidth="1"/>
    <col min="2080" max="2081" width="6.7265625" style="41" customWidth="1"/>
    <col min="2082" max="2082" width="9.7265625" style="41" customWidth="1"/>
    <col min="2083" max="2083" width="9.1796875" style="41" customWidth="1"/>
    <col min="2084" max="2084" width="10.453125" style="41" customWidth="1"/>
    <col min="2085" max="2090" width="9.1796875" style="41" customWidth="1"/>
    <col min="2091" max="2091" width="13.453125" style="41" customWidth="1"/>
    <col min="2092" max="2092" width="0" style="41" hidden="1" customWidth="1"/>
    <col min="2093" max="2093" width="8.7265625" style="41" customWidth="1"/>
    <col min="2094" max="2097" width="7.7265625" style="41" customWidth="1"/>
    <col min="2098" max="2098" width="8.7265625" style="41" customWidth="1"/>
    <col min="2099" max="2103" width="7.7265625" style="41" customWidth="1"/>
    <col min="2104" max="2104" width="7.54296875" style="41" customWidth="1"/>
    <col min="2105" max="2105" width="7.1796875" style="41" customWidth="1"/>
    <col min="2106" max="2106" width="7.54296875" style="41" customWidth="1"/>
    <col min="2107" max="2107" width="7.1796875" style="41" customWidth="1"/>
    <col min="2108" max="2108" width="7.453125" style="41" customWidth="1"/>
    <col min="2109" max="2109" width="7.54296875" style="41" customWidth="1"/>
    <col min="2110" max="2110" width="7.81640625" style="41" customWidth="1"/>
    <col min="2111" max="2111" width="8" style="41" customWidth="1"/>
    <col min="2112" max="2112" width="12" style="41" customWidth="1"/>
    <col min="2113" max="2113" width="0" style="41" hidden="1" customWidth="1"/>
    <col min="2114" max="2115" width="7.7265625" style="41" customWidth="1"/>
    <col min="2116" max="2119" width="7.54296875" style="41" customWidth="1"/>
    <col min="2120" max="2304" width="9.1796875" style="41"/>
    <col min="2305" max="2305" width="4.81640625" style="41" customWidth="1"/>
    <col min="2306" max="2306" width="18.54296875" style="41" customWidth="1"/>
    <col min="2307" max="2327" width="0" style="41" hidden="1" customWidth="1"/>
    <col min="2328" max="2335" width="7.7265625" style="41" customWidth="1"/>
    <col min="2336" max="2337" width="6.7265625" style="41" customWidth="1"/>
    <col min="2338" max="2338" width="9.7265625" style="41" customWidth="1"/>
    <col min="2339" max="2339" width="9.1796875" style="41" customWidth="1"/>
    <col min="2340" max="2340" width="10.453125" style="41" customWidth="1"/>
    <col min="2341" max="2346" width="9.1796875" style="41" customWidth="1"/>
    <col min="2347" max="2347" width="13.453125" style="41" customWidth="1"/>
    <col min="2348" max="2348" width="0" style="41" hidden="1" customWidth="1"/>
    <col min="2349" max="2349" width="8.7265625" style="41" customWidth="1"/>
    <col min="2350" max="2353" width="7.7265625" style="41" customWidth="1"/>
    <col min="2354" max="2354" width="8.7265625" style="41" customWidth="1"/>
    <col min="2355" max="2359" width="7.7265625" style="41" customWidth="1"/>
    <col min="2360" max="2360" width="7.54296875" style="41" customWidth="1"/>
    <col min="2361" max="2361" width="7.1796875" style="41" customWidth="1"/>
    <col min="2362" max="2362" width="7.54296875" style="41" customWidth="1"/>
    <col min="2363" max="2363" width="7.1796875" style="41" customWidth="1"/>
    <col min="2364" max="2364" width="7.453125" style="41" customWidth="1"/>
    <col min="2365" max="2365" width="7.54296875" style="41" customWidth="1"/>
    <col min="2366" max="2366" width="7.81640625" style="41" customWidth="1"/>
    <col min="2367" max="2367" width="8" style="41" customWidth="1"/>
    <col min="2368" max="2368" width="12" style="41" customWidth="1"/>
    <col min="2369" max="2369" width="0" style="41" hidden="1" customWidth="1"/>
    <col min="2370" max="2371" width="7.7265625" style="41" customWidth="1"/>
    <col min="2372" max="2375" width="7.54296875" style="41" customWidth="1"/>
    <col min="2376" max="2560" width="9.1796875" style="41"/>
    <col min="2561" max="2561" width="4.81640625" style="41" customWidth="1"/>
    <col min="2562" max="2562" width="18.54296875" style="41" customWidth="1"/>
    <col min="2563" max="2583" width="0" style="41" hidden="1" customWidth="1"/>
    <col min="2584" max="2591" width="7.7265625" style="41" customWidth="1"/>
    <col min="2592" max="2593" width="6.7265625" style="41" customWidth="1"/>
    <col min="2594" max="2594" width="9.7265625" style="41" customWidth="1"/>
    <col min="2595" max="2595" width="9.1796875" style="41" customWidth="1"/>
    <col min="2596" max="2596" width="10.453125" style="41" customWidth="1"/>
    <col min="2597" max="2602" width="9.1796875" style="41" customWidth="1"/>
    <col min="2603" max="2603" width="13.453125" style="41" customWidth="1"/>
    <col min="2604" max="2604" width="0" style="41" hidden="1" customWidth="1"/>
    <col min="2605" max="2605" width="8.7265625" style="41" customWidth="1"/>
    <col min="2606" max="2609" width="7.7265625" style="41" customWidth="1"/>
    <col min="2610" max="2610" width="8.7265625" style="41" customWidth="1"/>
    <col min="2611" max="2615" width="7.7265625" style="41" customWidth="1"/>
    <col min="2616" max="2616" width="7.54296875" style="41" customWidth="1"/>
    <col min="2617" max="2617" width="7.1796875" style="41" customWidth="1"/>
    <col min="2618" max="2618" width="7.54296875" style="41" customWidth="1"/>
    <col min="2619" max="2619" width="7.1796875" style="41" customWidth="1"/>
    <col min="2620" max="2620" width="7.453125" style="41" customWidth="1"/>
    <col min="2621" max="2621" width="7.54296875" style="41" customWidth="1"/>
    <col min="2622" max="2622" width="7.81640625" style="41" customWidth="1"/>
    <col min="2623" max="2623" width="8" style="41" customWidth="1"/>
    <col min="2624" max="2624" width="12" style="41" customWidth="1"/>
    <col min="2625" max="2625" width="0" style="41" hidden="1" customWidth="1"/>
    <col min="2626" max="2627" width="7.7265625" style="41" customWidth="1"/>
    <col min="2628" max="2631" width="7.54296875" style="41" customWidth="1"/>
    <col min="2632" max="2816" width="9.1796875" style="41"/>
    <col min="2817" max="2817" width="4.81640625" style="41" customWidth="1"/>
    <col min="2818" max="2818" width="18.54296875" style="41" customWidth="1"/>
    <col min="2819" max="2839" width="0" style="41" hidden="1" customWidth="1"/>
    <col min="2840" max="2847" width="7.7265625" style="41" customWidth="1"/>
    <col min="2848" max="2849" width="6.7265625" style="41" customWidth="1"/>
    <col min="2850" max="2850" width="9.7265625" style="41" customWidth="1"/>
    <col min="2851" max="2851" width="9.1796875" style="41" customWidth="1"/>
    <col min="2852" max="2852" width="10.453125" style="41" customWidth="1"/>
    <col min="2853" max="2858" width="9.1796875" style="41" customWidth="1"/>
    <col min="2859" max="2859" width="13.453125" style="41" customWidth="1"/>
    <col min="2860" max="2860" width="0" style="41" hidden="1" customWidth="1"/>
    <col min="2861" max="2861" width="8.7265625" style="41" customWidth="1"/>
    <col min="2862" max="2865" width="7.7265625" style="41" customWidth="1"/>
    <col min="2866" max="2866" width="8.7265625" style="41" customWidth="1"/>
    <col min="2867" max="2871" width="7.7265625" style="41" customWidth="1"/>
    <col min="2872" max="2872" width="7.54296875" style="41" customWidth="1"/>
    <col min="2873" max="2873" width="7.1796875" style="41" customWidth="1"/>
    <col min="2874" max="2874" width="7.54296875" style="41" customWidth="1"/>
    <col min="2875" max="2875" width="7.1796875" style="41" customWidth="1"/>
    <col min="2876" max="2876" width="7.453125" style="41" customWidth="1"/>
    <col min="2877" max="2877" width="7.54296875" style="41" customWidth="1"/>
    <col min="2878" max="2878" width="7.81640625" style="41" customWidth="1"/>
    <col min="2879" max="2879" width="8" style="41" customWidth="1"/>
    <col min="2880" max="2880" width="12" style="41" customWidth="1"/>
    <col min="2881" max="2881" width="0" style="41" hidden="1" customWidth="1"/>
    <col min="2882" max="2883" width="7.7265625" style="41" customWidth="1"/>
    <col min="2884" max="2887" width="7.54296875" style="41" customWidth="1"/>
    <col min="2888" max="3072" width="9.1796875" style="41"/>
    <col min="3073" max="3073" width="4.81640625" style="41" customWidth="1"/>
    <col min="3074" max="3074" width="18.54296875" style="41" customWidth="1"/>
    <col min="3075" max="3095" width="0" style="41" hidden="1" customWidth="1"/>
    <col min="3096" max="3103" width="7.7265625" style="41" customWidth="1"/>
    <col min="3104" max="3105" width="6.7265625" style="41" customWidth="1"/>
    <col min="3106" max="3106" width="9.7265625" style="41" customWidth="1"/>
    <col min="3107" max="3107" width="9.1796875" style="41" customWidth="1"/>
    <col min="3108" max="3108" width="10.453125" style="41" customWidth="1"/>
    <col min="3109" max="3114" width="9.1796875" style="41" customWidth="1"/>
    <col min="3115" max="3115" width="13.453125" style="41" customWidth="1"/>
    <col min="3116" max="3116" width="0" style="41" hidden="1" customWidth="1"/>
    <col min="3117" max="3117" width="8.7265625" style="41" customWidth="1"/>
    <col min="3118" max="3121" width="7.7265625" style="41" customWidth="1"/>
    <col min="3122" max="3122" width="8.7265625" style="41" customWidth="1"/>
    <col min="3123" max="3127" width="7.7265625" style="41" customWidth="1"/>
    <col min="3128" max="3128" width="7.54296875" style="41" customWidth="1"/>
    <col min="3129" max="3129" width="7.1796875" style="41" customWidth="1"/>
    <col min="3130" max="3130" width="7.54296875" style="41" customWidth="1"/>
    <col min="3131" max="3131" width="7.1796875" style="41" customWidth="1"/>
    <col min="3132" max="3132" width="7.453125" style="41" customWidth="1"/>
    <col min="3133" max="3133" width="7.54296875" style="41" customWidth="1"/>
    <col min="3134" max="3134" width="7.81640625" style="41" customWidth="1"/>
    <col min="3135" max="3135" width="8" style="41" customWidth="1"/>
    <col min="3136" max="3136" width="12" style="41" customWidth="1"/>
    <col min="3137" max="3137" width="0" style="41" hidden="1" customWidth="1"/>
    <col min="3138" max="3139" width="7.7265625" style="41" customWidth="1"/>
    <col min="3140" max="3143" width="7.54296875" style="41" customWidth="1"/>
    <col min="3144" max="3328" width="9.1796875" style="41"/>
    <col min="3329" max="3329" width="4.81640625" style="41" customWidth="1"/>
    <col min="3330" max="3330" width="18.54296875" style="41" customWidth="1"/>
    <col min="3331" max="3351" width="0" style="41" hidden="1" customWidth="1"/>
    <col min="3352" max="3359" width="7.7265625" style="41" customWidth="1"/>
    <col min="3360" max="3361" width="6.7265625" style="41" customWidth="1"/>
    <col min="3362" max="3362" width="9.7265625" style="41" customWidth="1"/>
    <col min="3363" max="3363" width="9.1796875" style="41" customWidth="1"/>
    <col min="3364" max="3364" width="10.453125" style="41" customWidth="1"/>
    <col min="3365" max="3370" width="9.1796875" style="41" customWidth="1"/>
    <col min="3371" max="3371" width="13.453125" style="41" customWidth="1"/>
    <col min="3372" max="3372" width="0" style="41" hidden="1" customWidth="1"/>
    <col min="3373" max="3373" width="8.7265625" style="41" customWidth="1"/>
    <col min="3374" max="3377" width="7.7265625" style="41" customWidth="1"/>
    <col min="3378" max="3378" width="8.7265625" style="41" customWidth="1"/>
    <col min="3379" max="3383" width="7.7265625" style="41" customWidth="1"/>
    <col min="3384" max="3384" width="7.54296875" style="41" customWidth="1"/>
    <col min="3385" max="3385" width="7.1796875" style="41" customWidth="1"/>
    <col min="3386" max="3386" width="7.54296875" style="41" customWidth="1"/>
    <col min="3387" max="3387" width="7.1796875" style="41" customWidth="1"/>
    <col min="3388" max="3388" width="7.453125" style="41" customWidth="1"/>
    <col min="3389" max="3389" width="7.54296875" style="41" customWidth="1"/>
    <col min="3390" max="3390" width="7.81640625" style="41" customWidth="1"/>
    <col min="3391" max="3391" width="8" style="41" customWidth="1"/>
    <col min="3392" max="3392" width="12" style="41" customWidth="1"/>
    <col min="3393" max="3393" width="0" style="41" hidden="1" customWidth="1"/>
    <col min="3394" max="3395" width="7.7265625" style="41" customWidth="1"/>
    <col min="3396" max="3399" width="7.54296875" style="41" customWidth="1"/>
    <col min="3400" max="3584" width="9.1796875" style="41"/>
    <col min="3585" max="3585" width="4.81640625" style="41" customWidth="1"/>
    <col min="3586" max="3586" width="18.54296875" style="41" customWidth="1"/>
    <col min="3587" max="3607" width="0" style="41" hidden="1" customWidth="1"/>
    <col min="3608" max="3615" width="7.7265625" style="41" customWidth="1"/>
    <col min="3616" max="3617" width="6.7265625" style="41" customWidth="1"/>
    <col min="3618" max="3618" width="9.7265625" style="41" customWidth="1"/>
    <col min="3619" max="3619" width="9.1796875" style="41" customWidth="1"/>
    <col min="3620" max="3620" width="10.453125" style="41" customWidth="1"/>
    <col min="3621" max="3626" width="9.1796875" style="41" customWidth="1"/>
    <col min="3627" max="3627" width="13.453125" style="41" customWidth="1"/>
    <col min="3628" max="3628" width="0" style="41" hidden="1" customWidth="1"/>
    <col min="3629" max="3629" width="8.7265625" style="41" customWidth="1"/>
    <col min="3630" max="3633" width="7.7265625" style="41" customWidth="1"/>
    <col min="3634" max="3634" width="8.7265625" style="41" customWidth="1"/>
    <col min="3635" max="3639" width="7.7265625" style="41" customWidth="1"/>
    <col min="3640" max="3640" width="7.54296875" style="41" customWidth="1"/>
    <col min="3641" max="3641" width="7.1796875" style="41" customWidth="1"/>
    <col min="3642" max="3642" width="7.54296875" style="41" customWidth="1"/>
    <col min="3643" max="3643" width="7.1796875" style="41" customWidth="1"/>
    <col min="3644" max="3644" width="7.453125" style="41" customWidth="1"/>
    <col min="3645" max="3645" width="7.54296875" style="41" customWidth="1"/>
    <col min="3646" max="3646" width="7.81640625" style="41" customWidth="1"/>
    <col min="3647" max="3647" width="8" style="41" customWidth="1"/>
    <col min="3648" max="3648" width="12" style="41" customWidth="1"/>
    <col min="3649" max="3649" width="0" style="41" hidden="1" customWidth="1"/>
    <col min="3650" max="3651" width="7.7265625" style="41" customWidth="1"/>
    <col min="3652" max="3655" width="7.54296875" style="41" customWidth="1"/>
    <col min="3656" max="3840" width="9.1796875" style="41"/>
    <col min="3841" max="3841" width="4.81640625" style="41" customWidth="1"/>
    <col min="3842" max="3842" width="18.54296875" style="41" customWidth="1"/>
    <col min="3843" max="3863" width="0" style="41" hidden="1" customWidth="1"/>
    <col min="3864" max="3871" width="7.7265625" style="41" customWidth="1"/>
    <col min="3872" max="3873" width="6.7265625" style="41" customWidth="1"/>
    <col min="3874" max="3874" width="9.7265625" style="41" customWidth="1"/>
    <col min="3875" max="3875" width="9.1796875" style="41" customWidth="1"/>
    <col min="3876" max="3876" width="10.453125" style="41" customWidth="1"/>
    <col min="3877" max="3882" width="9.1796875" style="41" customWidth="1"/>
    <col min="3883" max="3883" width="13.453125" style="41" customWidth="1"/>
    <col min="3884" max="3884" width="0" style="41" hidden="1" customWidth="1"/>
    <col min="3885" max="3885" width="8.7265625" style="41" customWidth="1"/>
    <col min="3886" max="3889" width="7.7265625" style="41" customWidth="1"/>
    <col min="3890" max="3890" width="8.7265625" style="41" customWidth="1"/>
    <col min="3891" max="3895" width="7.7265625" style="41" customWidth="1"/>
    <col min="3896" max="3896" width="7.54296875" style="41" customWidth="1"/>
    <col min="3897" max="3897" width="7.1796875" style="41" customWidth="1"/>
    <col min="3898" max="3898" width="7.54296875" style="41" customWidth="1"/>
    <col min="3899" max="3899" width="7.1796875" style="41" customWidth="1"/>
    <col min="3900" max="3900" width="7.453125" style="41" customWidth="1"/>
    <col min="3901" max="3901" width="7.54296875" style="41" customWidth="1"/>
    <col min="3902" max="3902" width="7.81640625" style="41" customWidth="1"/>
    <col min="3903" max="3903" width="8" style="41" customWidth="1"/>
    <col min="3904" max="3904" width="12" style="41" customWidth="1"/>
    <col min="3905" max="3905" width="0" style="41" hidden="1" customWidth="1"/>
    <col min="3906" max="3907" width="7.7265625" style="41" customWidth="1"/>
    <col min="3908" max="3911" width="7.54296875" style="41" customWidth="1"/>
    <col min="3912" max="4096" width="9.1796875" style="41"/>
    <col min="4097" max="4097" width="4.81640625" style="41" customWidth="1"/>
    <col min="4098" max="4098" width="18.54296875" style="41" customWidth="1"/>
    <col min="4099" max="4119" width="0" style="41" hidden="1" customWidth="1"/>
    <col min="4120" max="4127" width="7.7265625" style="41" customWidth="1"/>
    <col min="4128" max="4129" width="6.7265625" style="41" customWidth="1"/>
    <col min="4130" max="4130" width="9.7265625" style="41" customWidth="1"/>
    <col min="4131" max="4131" width="9.1796875" style="41" customWidth="1"/>
    <col min="4132" max="4132" width="10.453125" style="41" customWidth="1"/>
    <col min="4133" max="4138" width="9.1796875" style="41" customWidth="1"/>
    <col min="4139" max="4139" width="13.453125" style="41" customWidth="1"/>
    <col min="4140" max="4140" width="0" style="41" hidden="1" customWidth="1"/>
    <col min="4141" max="4141" width="8.7265625" style="41" customWidth="1"/>
    <col min="4142" max="4145" width="7.7265625" style="41" customWidth="1"/>
    <col min="4146" max="4146" width="8.7265625" style="41" customWidth="1"/>
    <col min="4147" max="4151" width="7.7265625" style="41" customWidth="1"/>
    <col min="4152" max="4152" width="7.54296875" style="41" customWidth="1"/>
    <col min="4153" max="4153" width="7.1796875" style="41" customWidth="1"/>
    <col min="4154" max="4154" width="7.54296875" style="41" customWidth="1"/>
    <col min="4155" max="4155" width="7.1796875" style="41" customWidth="1"/>
    <col min="4156" max="4156" width="7.453125" style="41" customWidth="1"/>
    <col min="4157" max="4157" width="7.54296875" style="41" customWidth="1"/>
    <col min="4158" max="4158" width="7.81640625" style="41" customWidth="1"/>
    <col min="4159" max="4159" width="8" style="41" customWidth="1"/>
    <col min="4160" max="4160" width="12" style="41" customWidth="1"/>
    <col min="4161" max="4161" width="0" style="41" hidden="1" customWidth="1"/>
    <col min="4162" max="4163" width="7.7265625" style="41" customWidth="1"/>
    <col min="4164" max="4167" width="7.54296875" style="41" customWidth="1"/>
    <col min="4168" max="4352" width="9.1796875" style="41"/>
    <col min="4353" max="4353" width="4.81640625" style="41" customWidth="1"/>
    <col min="4354" max="4354" width="18.54296875" style="41" customWidth="1"/>
    <col min="4355" max="4375" width="0" style="41" hidden="1" customWidth="1"/>
    <col min="4376" max="4383" width="7.7265625" style="41" customWidth="1"/>
    <col min="4384" max="4385" width="6.7265625" style="41" customWidth="1"/>
    <col min="4386" max="4386" width="9.7265625" style="41" customWidth="1"/>
    <col min="4387" max="4387" width="9.1796875" style="41" customWidth="1"/>
    <col min="4388" max="4388" width="10.453125" style="41" customWidth="1"/>
    <col min="4389" max="4394" width="9.1796875" style="41" customWidth="1"/>
    <col min="4395" max="4395" width="13.453125" style="41" customWidth="1"/>
    <col min="4396" max="4396" width="0" style="41" hidden="1" customWidth="1"/>
    <col min="4397" max="4397" width="8.7265625" style="41" customWidth="1"/>
    <col min="4398" max="4401" width="7.7265625" style="41" customWidth="1"/>
    <col min="4402" max="4402" width="8.7265625" style="41" customWidth="1"/>
    <col min="4403" max="4407" width="7.7265625" style="41" customWidth="1"/>
    <col min="4408" max="4408" width="7.54296875" style="41" customWidth="1"/>
    <col min="4409" max="4409" width="7.1796875" style="41" customWidth="1"/>
    <col min="4410" max="4410" width="7.54296875" style="41" customWidth="1"/>
    <col min="4411" max="4411" width="7.1796875" style="41" customWidth="1"/>
    <col min="4412" max="4412" width="7.453125" style="41" customWidth="1"/>
    <col min="4413" max="4413" width="7.54296875" style="41" customWidth="1"/>
    <col min="4414" max="4414" width="7.81640625" style="41" customWidth="1"/>
    <col min="4415" max="4415" width="8" style="41" customWidth="1"/>
    <col min="4416" max="4416" width="12" style="41" customWidth="1"/>
    <col min="4417" max="4417" width="0" style="41" hidden="1" customWidth="1"/>
    <col min="4418" max="4419" width="7.7265625" style="41" customWidth="1"/>
    <col min="4420" max="4423" width="7.54296875" style="41" customWidth="1"/>
    <col min="4424" max="4608" width="9.1796875" style="41"/>
    <col min="4609" max="4609" width="4.81640625" style="41" customWidth="1"/>
    <col min="4610" max="4610" width="18.54296875" style="41" customWidth="1"/>
    <col min="4611" max="4631" width="0" style="41" hidden="1" customWidth="1"/>
    <col min="4632" max="4639" width="7.7265625" style="41" customWidth="1"/>
    <col min="4640" max="4641" width="6.7265625" style="41" customWidth="1"/>
    <col min="4642" max="4642" width="9.7265625" style="41" customWidth="1"/>
    <col min="4643" max="4643" width="9.1796875" style="41" customWidth="1"/>
    <col min="4644" max="4644" width="10.453125" style="41" customWidth="1"/>
    <col min="4645" max="4650" width="9.1796875" style="41" customWidth="1"/>
    <col min="4651" max="4651" width="13.453125" style="41" customWidth="1"/>
    <col min="4652" max="4652" width="0" style="41" hidden="1" customWidth="1"/>
    <col min="4653" max="4653" width="8.7265625" style="41" customWidth="1"/>
    <col min="4654" max="4657" width="7.7265625" style="41" customWidth="1"/>
    <col min="4658" max="4658" width="8.7265625" style="41" customWidth="1"/>
    <col min="4659" max="4663" width="7.7265625" style="41" customWidth="1"/>
    <col min="4664" max="4664" width="7.54296875" style="41" customWidth="1"/>
    <col min="4665" max="4665" width="7.1796875" style="41" customWidth="1"/>
    <col min="4666" max="4666" width="7.54296875" style="41" customWidth="1"/>
    <col min="4667" max="4667" width="7.1796875" style="41" customWidth="1"/>
    <col min="4668" max="4668" width="7.453125" style="41" customWidth="1"/>
    <col min="4669" max="4669" width="7.54296875" style="41" customWidth="1"/>
    <col min="4670" max="4670" width="7.81640625" style="41" customWidth="1"/>
    <col min="4671" max="4671" width="8" style="41" customWidth="1"/>
    <col min="4672" max="4672" width="12" style="41" customWidth="1"/>
    <col min="4673" max="4673" width="0" style="41" hidden="1" customWidth="1"/>
    <col min="4674" max="4675" width="7.7265625" style="41" customWidth="1"/>
    <col min="4676" max="4679" width="7.54296875" style="41" customWidth="1"/>
    <col min="4680" max="4864" width="9.1796875" style="41"/>
    <col min="4865" max="4865" width="4.81640625" style="41" customWidth="1"/>
    <col min="4866" max="4866" width="18.54296875" style="41" customWidth="1"/>
    <col min="4867" max="4887" width="0" style="41" hidden="1" customWidth="1"/>
    <col min="4888" max="4895" width="7.7265625" style="41" customWidth="1"/>
    <col min="4896" max="4897" width="6.7265625" style="41" customWidth="1"/>
    <col min="4898" max="4898" width="9.7265625" style="41" customWidth="1"/>
    <col min="4899" max="4899" width="9.1796875" style="41" customWidth="1"/>
    <col min="4900" max="4900" width="10.453125" style="41" customWidth="1"/>
    <col min="4901" max="4906" width="9.1796875" style="41" customWidth="1"/>
    <col min="4907" max="4907" width="13.453125" style="41" customWidth="1"/>
    <col min="4908" max="4908" width="0" style="41" hidden="1" customWidth="1"/>
    <col min="4909" max="4909" width="8.7265625" style="41" customWidth="1"/>
    <col min="4910" max="4913" width="7.7265625" style="41" customWidth="1"/>
    <col min="4914" max="4914" width="8.7265625" style="41" customWidth="1"/>
    <col min="4915" max="4919" width="7.7265625" style="41" customWidth="1"/>
    <col min="4920" max="4920" width="7.54296875" style="41" customWidth="1"/>
    <col min="4921" max="4921" width="7.1796875" style="41" customWidth="1"/>
    <col min="4922" max="4922" width="7.54296875" style="41" customWidth="1"/>
    <col min="4923" max="4923" width="7.1796875" style="41" customWidth="1"/>
    <col min="4924" max="4924" width="7.453125" style="41" customWidth="1"/>
    <col min="4925" max="4925" width="7.54296875" style="41" customWidth="1"/>
    <col min="4926" max="4926" width="7.81640625" style="41" customWidth="1"/>
    <col min="4927" max="4927" width="8" style="41" customWidth="1"/>
    <col min="4928" max="4928" width="12" style="41" customWidth="1"/>
    <col min="4929" max="4929" width="0" style="41" hidden="1" customWidth="1"/>
    <col min="4930" max="4931" width="7.7265625" style="41" customWidth="1"/>
    <col min="4932" max="4935" width="7.54296875" style="41" customWidth="1"/>
    <col min="4936" max="5120" width="9.1796875" style="41"/>
    <col min="5121" max="5121" width="4.81640625" style="41" customWidth="1"/>
    <col min="5122" max="5122" width="18.54296875" style="41" customWidth="1"/>
    <col min="5123" max="5143" width="0" style="41" hidden="1" customWidth="1"/>
    <col min="5144" max="5151" width="7.7265625" style="41" customWidth="1"/>
    <col min="5152" max="5153" width="6.7265625" style="41" customWidth="1"/>
    <col min="5154" max="5154" width="9.7265625" style="41" customWidth="1"/>
    <col min="5155" max="5155" width="9.1796875" style="41" customWidth="1"/>
    <col min="5156" max="5156" width="10.453125" style="41" customWidth="1"/>
    <col min="5157" max="5162" width="9.1796875" style="41" customWidth="1"/>
    <col min="5163" max="5163" width="13.453125" style="41" customWidth="1"/>
    <col min="5164" max="5164" width="0" style="41" hidden="1" customWidth="1"/>
    <col min="5165" max="5165" width="8.7265625" style="41" customWidth="1"/>
    <col min="5166" max="5169" width="7.7265625" style="41" customWidth="1"/>
    <col min="5170" max="5170" width="8.7265625" style="41" customWidth="1"/>
    <col min="5171" max="5175" width="7.7265625" style="41" customWidth="1"/>
    <col min="5176" max="5176" width="7.54296875" style="41" customWidth="1"/>
    <col min="5177" max="5177" width="7.1796875" style="41" customWidth="1"/>
    <col min="5178" max="5178" width="7.54296875" style="41" customWidth="1"/>
    <col min="5179" max="5179" width="7.1796875" style="41" customWidth="1"/>
    <col min="5180" max="5180" width="7.453125" style="41" customWidth="1"/>
    <col min="5181" max="5181" width="7.54296875" style="41" customWidth="1"/>
    <col min="5182" max="5182" width="7.81640625" style="41" customWidth="1"/>
    <col min="5183" max="5183" width="8" style="41" customWidth="1"/>
    <col min="5184" max="5184" width="12" style="41" customWidth="1"/>
    <col min="5185" max="5185" width="0" style="41" hidden="1" customWidth="1"/>
    <col min="5186" max="5187" width="7.7265625" style="41" customWidth="1"/>
    <col min="5188" max="5191" width="7.54296875" style="41" customWidth="1"/>
    <col min="5192" max="5376" width="9.1796875" style="41"/>
    <col min="5377" max="5377" width="4.81640625" style="41" customWidth="1"/>
    <col min="5378" max="5378" width="18.54296875" style="41" customWidth="1"/>
    <col min="5379" max="5399" width="0" style="41" hidden="1" customWidth="1"/>
    <col min="5400" max="5407" width="7.7265625" style="41" customWidth="1"/>
    <col min="5408" max="5409" width="6.7265625" style="41" customWidth="1"/>
    <col min="5410" max="5410" width="9.7265625" style="41" customWidth="1"/>
    <col min="5411" max="5411" width="9.1796875" style="41" customWidth="1"/>
    <col min="5412" max="5412" width="10.453125" style="41" customWidth="1"/>
    <col min="5413" max="5418" width="9.1796875" style="41" customWidth="1"/>
    <col min="5419" max="5419" width="13.453125" style="41" customWidth="1"/>
    <col min="5420" max="5420" width="0" style="41" hidden="1" customWidth="1"/>
    <col min="5421" max="5421" width="8.7265625" style="41" customWidth="1"/>
    <col min="5422" max="5425" width="7.7265625" style="41" customWidth="1"/>
    <col min="5426" max="5426" width="8.7265625" style="41" customWidth="1"/>
    <col min="5427" max="5431" width="7.7265625" style="41" customWidth="1"/>
    <col min="5432" max="5432" width="7.54296875" style="41" customWidth="1"/>
    <col min="5433" max="5433" width="7.1796875" style="41" customWidth="1"/>
    <col min="5434" max="5434" width="7.54296875" style="41" customWidth="1"/>
    <col min="5435" max="5435" width="7.1796875" style="41" customWidth="1"/>
    <col min="5436" max="5436" width="7.453125" style="41" customWidth="1"/>
    <col min="5437" max="5437" width="7.54296875" style="41" customWidth="1"/>
    <col min="5438" max="5438" width="7.81640625" style="41" customWidth="1"/>
    <col min="5439" max="5439" width="8" style="41" customWidth="1"/>
    <col min="5440" max="5440" width="12" style="41" customWidth="1"/>
    <col min="5441" max="5441" width="0" style="41" hidden="1" customWidth="1"/>
    <col min="5442" max="5443" width="7.7265625" style="41" customWidth="1"/>
    <col min="5444" max="5447" width="7.54296875" style="41" customWidth="1"/>
    <col min="5448" max="5632" width="9.1796875" style="41"/>
    <col min="5633" max="5633" width="4.81640625" style="41" customWidth="1"/>
    <col min="5634" max="5634" width="18.54296875" style="41" customWidth="1"/>
    <col min="5635" max="5655" width="0" style="41" hidden="1" customWidth="1"/>
    <col min="5656" max="5663" width="7.7265625" style="41" customWidth="1"/>
    <col min="5664" max="5665" width="6.7265625" style="41" customWidth="1"/>
    <col min="5666" max="5666" width="9.7265625" style="41" customWidth="1"/>
    <col min="5667" max="5667" width="9.1796875" style="41" customWidth="1"/>
    <col min="5668" max="5668" width="10.453125" style="41" customWidth="1"/>
    <col min="5669" max="5674" width="9.1796875" style="41" customWidth="1"/>
    <col min="5675" max="5675" width="13.453125" style="41" customWidth="1"/>
    <col min="5676" max="5676" width="0" style="41" hidden="1" customWidth="1"/>
    <col min="5677" max="5677" width="8.7265625" style="41" customWidth="1"/>
    <col min="5678" max="5681" width="7.7265625" style="41" customWidth="1"/>
    <col min="5682" max="5682" width="8.7265625" style="41" customWidth="1"/>
    <col min="5683" max="5687" width="7.7265625" style="41" customWidth="1"/>
    <col min="5688" max="5688" width="7.54296875" style="41" customWidth="1"/>
    <col min="5689" max="5689" width="7.1796875" style="41" customWidth="1"/>
    <col min="5690" max="5690" width="7.54296875" style="41" customWidth="1"/>
    <col min="5691" max="5691" width="7.1796875" style="41" customWidth="1"/>
    <col min="5692" max="5692" width="7.453125" style="41" customWidth="1"/>
    <col min="5693" max="5693" width="7.54296875" style="41" customWidth="1"/>
    <col min="5694" max="5694" width="7.81640625" style="41" customWidth="1"/>
    <col min="5695" max="5695" width="8" style="41" customWidth="1"/>
    <col min="5696" max="5696" width="12" style="41" customWidth="1"/>
    <col min="5697" max="5697" width="0" style="41" hidden="1" customWidth="1"/>
    <col min="5698" max="5699" width="7.7265625" style="41" customWidth="1"/>
    <col min="5700" max="5703" width="7.54296875" style="41" customWidth="1"/>
    <col min="5704" max="5888" width="9.1796875" style="41"/>
    <col min="5889" max="5889" width="4.81640625" style="41" customWidth="1"/>
    <col min="5890" max="5890" width="18.54296875" style="41" customWidth="1"/>
    <col min="5891" max="5911" width="0" style="41" hidden="1" customWidth="1"/>
    <col min="5912" max="5919" width="7.7265625" style="41" customWidth="1"/>
    <col min="5920" max="5921" width="6.7265625" style="41" customWidth="1"/>
    <col min="5922" max="5922" width="9.7265625" style="41" customWidth="1"/>
    <col min="5923" max="5923" width="9.1796875" style="41" customWidth="1"/>
    <col min="5924" max="5924" width="10.453125" style="41" customWidth="1"/>
    <col min="5925" max="5930" width="9.1796875" style="41" customWidth="1"/>
    <col min="5931" max="5931" width="13.453125" style="41" customWidth="1"/>
    <col min="5932" max="5932" width="0" style="41" hidden="1" customWidth="1"/>
    <col min="5933" max="5933" width="8.7265625" style="41" customWidth="1"/>
    <col min="5934" max="5937" width="7.7265625" style="41" customWidth="1"/>
    <col min="5938" max="5938" width="8.7265625" style="41" customWidth="1"/>
    <col min="5939" max="5943" width="7.7265625" style="41" customWidth="1"/>
    <col min="5944" max="5944" width="7.54296875" style="41" customWidth="1"/>
    <col min="5945" max="5945" width="7.1796875" style="41" customWidth="1"/>
    <col min="5946" max="5946" width="7.54296875" style="41" customWidth="1"/>
    <col min="5947" max="5947" width="7.1796875" style="41" customWidth="1"/>
    <col min="5948" max="5948" width="7.453125" style="41" customWidth="1"/>
    <col min="5949" max="5949" width="7.54296875" style="41" customWidth="1"/>
    <col min="5950" max="5950" width="7.81640625" style="41" customWidth="1"/>
    <col min="5951" max="5951" width="8" style="41" customWidth="1"/>
    <col min="5952" max="5952" width="12" style="41" customWidth="1"/>
    <col min="5953" max="5953" width="0" style="41" hidden="1" customWidth="1"/>
    <col min="5954" max="5955" width="7.7265625" style="41" customWidth="1"/>
    <col min="5956" max="5959" width="7.54296875" style="41" customWidth="1"/>
    <col min="5960" max="6144" width="9.1796875" style="41"/>
    <col min="6145" max="6145" width="4.81640625" style="41" customWidth="1"/>
    <col min="6146" max="6146" width="18.54296875" style="41" customWidth="1"/>
    <col min="6147" max="6167" width="0" style="41" hidden="1" customWidth="1"/>
    <col min="6168" max="6175" width="7.7265625" style="41" customWidth="1"/>
    <col min="6176" max="6177" width="6.7265625" style="41" customWidth="1"/>
    <col min="6178" max="6178" width="9.7265625" style="41" customWidth="1"/>
    <col min="6179" max="6179" width="9.1796875" style="41" customWidth="1"/>
    <col min="6180" max="6180" width="10.453125" style="41" customWidth="1"/>
    <col min="6181" max="6186" width="9.1796875" style="41" customWidth="1"/>
    <col min="6187" max="6187" width="13.453125" style="41" customWidth="1"/>
    <col min="6188" max="6188" width="0" style="41" hidden="1" customWidth="1"/>
    <col min="6189" max="6189" width="8.7265625" style="41" customWidth="1"/>
    <col min="6190" max="6193" width="7.7265625" style="41" customWidth="1"/>
    <col min="6194" max="6194" width="8.7265625" style="41" customWidth="1"/>
    <col min="6195" max="6199" width="7.7265625" style="41" customWidth="1"/>
    <col min="6200" max="6200" width="7.54296875" style="41" customWidth="1"/>
    <col min="6201" max="6201" width="7.1796875" style="41" customWidth="1"/>
    <col min="6202" max="6202" width="7.54296875" style="41" customWidth="1"/>
    <col min="6203" max="6203" width="7.1796875" style="41" customWidth="1"/>
    <col min="6204" max="6204" width="7.453125" style="41" customWidth="1"/>
    <col min="6205" max="6205" width="7.54296875" style="41" customWidth="1"/>
    <col min="6206" max="6206" width="7.81640625" style="41" customWidth="1"/>
    <col min="6207" max="6207" width="8" style="41" customWidth="1"/>
    <col min="6208" max="6208" width="12" style="41" customWidth="1"/>
    <col min="6209" max="6209" width="0" style="41" hidden="1" customWidth="1"/>
    <col min="6210" max="6211" width="7.7265625" style="41" customWidth="1"/>
    <col min="6212" max="6215" width="7.54296875" style="41" customWidth="1"/>
    <col min="6216" max="6400" width="9.1796875" style="41"/>
    <col min="6401" max="6401" width="4.81640625" style="41" customWidth="1"/>
    <col min="6402" max="6402" width="18.54296875" style="41" customWidth="1"/>
    <col min="6403" max="6423" width="0" style="41" hidden="1" customWidth="1"/>
    <col min="6424" max="6431" width="7.7265625" style="41" customWidth="1"/>
    <col min="6432" max="6433" width="6.7265625" style="41" customWidth="1"/>
    <col min="6434" max="6434" width="9.7265625" style="41" customWidth="1"/>
    <col min="6435" max="6435" width="9.1796875" style="41" customWidth="1"/>
    <col min="6436" max="6436" width="10.453125" style="41" customWidth="1"/>
    <col min="6437" max="6442" width="9.1796875" style="41" customWidth="1"/>
    <col min="6443" max="6443" width="13.453125" style="41" customWidth="1"/>
    <col min="6444" max="6444" width="0" style="41" hidden="1" customWidth="1"/>
    <col min="6445" max="6445" width="8.7265625" style="41" customWidth="1"/>
    <col min="6446" max="6449" width="7.7265625" style="41" customWidth="1"/>
    <col min="6450" max="6450" width="8.7265625" style="41" customWidth="1"/>
    <col min="6451" max="6455" width="7.7265625" style="41" customWidth="1"/>
    <col min="6456" max="6456" width="7.54296875" style="41" customWidth="1"/>
    <col min="6457" max="6457" width="7.1796875" style="41" customWidth="1"/>
    <col min="6458" max="6458" width="7.54296875" style="41" customWidth="1"/>
    <col min="6459" max="6459" width="7.1796875" style="41" customWidth="1"/>
    <col min="6460" max="6460" width="7.453125" style="41" customWidth="1"/>
    <col min="6461" max="6461" width="7.54296875" style="41" customWidth="1"/>
    <col min="6462" max="6462" width="7.81640625" style="41" customWidth="1"/>
    <col min="6463" max="6463" width="8" style="41" customWidth="1"/>
    <col min="6464" max="6464" width="12" style="41" customWidth="1"/>
    <col min="6465" max="6465" width="0" style="41" hidden="1" customWidth="1"/>
    <col min="6466" max="6467" width="7.7265625" style="41" customWidth="1"/>
    <col min="6468" max="6471" width="7.54296875" style="41" customWidth="1"/>
    <col min="6472" max="6656" width="9.1796875" style="41"/>
    <col min="6657" max="6657" width="4.81640625" style="41" customWidth="1"/>
    <col min="6658" max="6658" width="18.54296875" style="41" customWidth="1"/>
    <col min="6659" max="6679" width="0" style="41" hidden="1" customWidth="1"/>
    <col min="6680" max="6687" width="7.7265625" style="41" customWidth="1"/>
    <col min="6688" max="6689" width="6.7265625" style="41" customWidth="1"/>
    <col min="6690" max="6690" width="9.7265625" style="41" customWidth="1"/>
    <col min="6691" max="6691" width="9.1796875" style="41" customWidth="1"/>
    <col min="6692" max="6692" width="10.453125" style="41" customWidth="1"/>
    <col min="6693" max="6698" width="9.1796875" style="41" customWidth="1"/>
    <col min="6699" max="6699" width="13.453125" style="41" customWidth="1"/>
    <col min="6700" max="6700" width="0" style="41" hidden="1" customWidth="1"/>
    <col min="6701" max="6701" width="8.7265625" style="41" customWidth="1"/>
    <col min="6702" max="6705" width="7.7265625" style="41" customWidth="1"/>
    <col min="6706" max="6706" width="8.7265625" style="41" customWidth="1"/>
    <col min="6707" max="6711" width="7.7265625" style="41" customWidth="1"/>
    <col min="6712" max="6712" width="7.54296875" style="41" customWidth="1"/>
    <col min="6713" max="6713" width="7.1796875" style="41" customWidth="1"/>
    <col min="6714" max="6714" width="7.54296875" style="41" customWidth="1"/>
    <col min="6715" max="6715" width="7.1796875" style="41" customWidth="1"/>
    <col min="6716" max="6716" width="7.453125" style="41" customWidth="1"/>
    <col min="6717" max="6717" width="7.54296875" style="41" customWidth="1"/>
    <col min="6718" max="6718" width="7.81640625" style="41" customWidth="1"/>
    <col min="6719" max="6719" width="8" style="41" customWidth="1"/>
    <col min="6720" max="6720" width="12" style="41" customWidth="1"/>
    <col min="6721" max="6721" width="0" style="41" hidden="1" customWidth="1"/>
    <col min="6722" max="6723" width="7.7265625" style="41" customWidth="1"/>
    <col min="6724" max="6727" width="7.54296875" style="41" customWidth="1"/>
    <col min="6728" max="6912" width="9.1796875" style="41"/>
    <col min="6913" max="6913" width="4.81640625" style="41" customWidth="1"/>
    <col min="6914" max="6914" width="18.54296875" style="41" customWidth="1"/>
    <col min="6915" max="6935" width="0" style="41" hidden="1" customWidth="1"/>
    <col min="6936" max="6943" width="7.7265625" style="41" customWidth="1"/>
    <col min="6944" max="6945" width="6.7265625" style="41" customWidth="1"/>
    <col min="6946" max="6946" width="9.7265625" style="41" customWidth="1"/>
    <col min="6947" max="6947" width="9.1796875" style="41" customWidth="1"/>
    <col min="6948" max="6948" width="10.453125" style="41" customWidth="1"/>
    <col min="6949" max="6954" width="9.1796875" style="41" customWidth="1"/>
    <col min="6955" max="6955" width="13.453125" style="41" customWidth="1"/>
    <col min="6956" max="6956" width="0" style="41" hidden="1" customWidth="1"/>
    <col min="6957" max="6957" width="8.7265625" style="41" customWidth="1"/>
    <col min="6958" max="6961" width="7.7265625" style="41" customWidth="1"/>
    <col min="6962" max="6962" width="8.7265625" style="41" customWidth="1"/>
    <col min="6963" max="6967" width="7.7265625" style="41" customWidth="1"/>
    <col min="6968" max="6968" width="7.54296875" style="41" customWidth="1"/>
    <col min="6969" max="6969" width="7.1796875" style="41" customWidth="1"/>
    <col min="6970" max="6970" width="7.54296875" style="41" customWidth="1"/>
    <col min="6971" max="6971" width="7.1796875" style="41" customWidth="1"/>
    <col min="6972" max="6972" width="7.453125" style="41" customWidth="1"/>
    <col min="6973" max="6973" width="7.54296875" style="41" customWidth="1"/>
    <col min="6974" max="6974" width="7.81640625" style="41" customWidth="1"/>
    <col min="6975" max="6975" width="8" style="41" customWidth="1"/>
    <col min="6976" max="6976" width="12" style="41" customWidth="1"/>
    <col min="6977" max="6977" width="0" style="41" hidden="1" customWidth="1"/>
    <col min="6978" max="6979" width="7.7265625" style="41" customWidth="1"/>
    <col min="6980" max="6983" width="7.54296875" style="41" customWidth="1"/>
    <col min="6984" max="7168" width="9.1796875" style="41"/>
    <col min="7169" max="7169" width="4.81640625" style="41" customWidth="1"/>
    <col min="7170" max="7170" width="18.54296875" style="41" customWidth="1"/>
    <col min="7171" max="7191" width="0" style="41" hidden="1" customWidth="1"/>
    <col min="7192" max="7199" width="7.7265625" style="41" customWidth="1"/>
    <col min="7200" max="7201" width="6.7265625" style="41" customWidth="1"/>
    <col min="7202" max="7202" width="9.7265625" style="41" customWidth="1"/>
    <col min="7203" max="7203" width="9.1796875" style="41" customWidth="1"/>
    <col min="7204" max="7204" width="10.453125" style="41" customWidth="1"/>
    <col min="7205" max="7210" width="9.1796875" style="41" customWidth="1"/>
    <col min="7211" max="7211" width="13.453125" style="41" customWidth="1"/>
    <col min="7212" max="7212" width="0" style="41" hidden="1" customWidth="1"/>
    <col min="7213" max="7213" width="8.7265625" style="41" customWidth="1"/>
    <col min="7214" max="7217" width="7.7265625" style="41" customWidth="1"/>
    <col min="7218" max="7218" width="8.7265625" style="41" customWidth="1"/>
    <col min="7219" max="7223" width="7.7265625" style="41" customWidth="1"/>
    <col min="7224" max="7224" width="7.54296875" style="41" customWidth="1"/>
    <col min="7225" max="7225" width="7.1796875" style="41" customWidth="1"/>
    <col min="7226" max="7226" width="7.54296875" style="41" customWidth="1"/>
    <col min="7227" max="7227" width="7.1796875" style="41" customWidth="1"/>
    <col min="7228" max="7228" width="7.453125" style="41" customWidth="1"/>
    <col min="7229" max="7229" width="7.54296875" style="41" customWidth="1"/>
    <col min="7230" max="7230" width="7.81640625" style="41" customWidth="1"/>
    <col min="7231" max="7231" width="8" style="41" customWidth="1"/>
    <col min="7232" max="7232" width="12" style="41" customWidth="1"/>
    <col min="7233" max="7233" width="0" style="41" hidden="1" customWidth="1"/>
    <col min="7234" max="7235" width="7.7265625" style="41" customWidth="1"/>
    <col min="7236" max="7239" width="7.54296875" style="41" customWidth="1"/>
    <col min="7240" max="7424" width="9.1796875" style="41"/>
    <col min="7425" max="7425" width="4.81640625" style="41" customWidth="1"/>
    <col min="7426" max="7426" width="18.54296875" style="41" customWidth="1"/>
    <col min="7427" max="7447" width="0" style="41" hidden="1" customWidth="1"/>
    <col min="7448" max="7455" width="7.7265625" style="41" customWidth="1"/>
    <col min="7456" max="7457" width="6.7265625" style="41" customWidth="1"/>
    <col min="7458" max="7458" width="9.7265625" style="41" customWidth="1"/>
    <col min="7459" max="7459" width="9.1796875" style="41" customWidth="1"/>
    <col min="7460" max="7460" width="10.453125" style="41" customWidth="1"/>
    <col min="7461" max="7466" width="9.1796875" style="41" customWidth="1"/>
    <col min="7467" max="7467" width="13.453125" style="41" customWidth="1"/>
    <col min="7468" max="7468" width="0" style="41" hidden="1" customWidth="1"/>
    <col min="7469" max="7469" width="8.7265625" style="41" customWidth="1"/>
    <col min="7470" max="7473" width="7.7265625" style="41" customWidth="1"/>
    <col min="7474" max="7474" width="8.7265625" style="41" customWidth="1"/>
    <col min="7475" max="7479" width="7.7265625" style="41" customWidth="1"/>
    <col min="7480" max="7480" width="7.54296875" style="41" customWidth="1"/>
    <col min="7481" max="7481" width="7.1796875" style="41" customWidth="1"/>
    <col min="7482" max="7482" width="7.54296875" style="41" customWidth="1"/>
    <col min="7483" max="7483" width="7.1796875" style="41" customWidth="1"/>
    <col min="7484" max="7484" width="7.453125" style="41" customWidth="1"/>
    <col min="7485" max="7485" width="7.54296875" style="41" customWidth="1"/>
    <col min="7486" max="7486" width="7.81640625" style="41" customWidth="1"/>
    <col min="7487" max="7487" width="8" style="41" customWidth="1"/>
    <col min="7488" max="7488" width="12" style="41" customWidth="1"/>
    <col min="7489" max="7489" width="0" style="41" hidden="1" customWidth="1"/>
    <col min="7490" max="7491" width="7.7265625" style="41" customWidth="1"/>
    <col min="7492" max="7495" width="7.54296875" style="41" customWidth="1"/>
    <col min="7496" max="7680" width="9.1796875" style="41"/>
    <col min="7681" max="7681" width="4.81640625" style="41" customWidth="1"/>
    <col min="7682" max="7682" width="18.54296875" style="41" customWidth="1"/>
    <col min="7683" max="7703" width="0" style="41" hidden="1" customWidth="1"/>
    <col min="7704" max="7711" width="7.7265625" style="41" customWidth="1"/>
    <col min="7712" max="7713" width="6.7265625" style="41" customWidth="1"/>
    <col min="7714" max="7714" width="9.7265625" style="41" customWidth="1"/>
    <col min="7715" max="7715" width="9.1796875" style="41" customWidth="1"/>
    <col min="7716" max="7716" width="10.453125" style="41" customWidth="1"/>
    <col min="7717" max="7722" width="9.1796875" style="41" customWidth="1"/>
    <col min="7723" max="7723" width="13.453125" style="41" customWidth="1"/>
    <col min="7724" max="7724" width="0" style="41" hidden="1" customWidth="1"/>
    <col min="7725" max="7725" width="8.7265625" style="41" customWidth="1"/>
    <col min="7726" max="7729" width="7.7265625" style="41" customWidth="1"/>
    <col min="7730" max="7730" width="8.7265625" style="41" customWidth="1"/>
    <col min="7731" max="7735" width="7.7265625" style="41" customWidth="1"/>
    <col min="7736" max="7736" width="7.54296875" style="41" customWidth="1"/>
    <col min="7737" max="7737" width="7.1796875" style="41" customWidth="1"/>
    <col min="7738" max="7738" width="7.54296875" style="41" customWidth="1"/>
    <col min="7739" max="7739" width="7.1796875" style="41" customWidth="1"/>
    <col min="7740" max="7740" width="7.453125" style="41" customWidth="1"/>
    <col min="7741" max="7741" width="7.54296875" style="41" customWidth="1"/>
    <col min="7742" max="7742" width="7.81640625" style="41" customWidth="1"/>
    <col min="7743" max="7743" width="8" style="41" customWidth="1"/>
    <col min="7744" max="7744" width="12" style="41" customWidth="1"/>
    <col min="7745" max="7745" width="0" style="41" hidden="1" customWidth="1"/>
    <col min="7746" max="7747" width="7.7265625" style="41" customWidth="1"/>
    <col min="7748" max="7751" width="7.54296875" style="41" customWidth="1"/>
    <col min="7752" max="7936" width="9.1796875" style="41"/>
    <col min="7937" max="7937" width="4.81640625" style="41" customWidth="1"/>
    <col min="7938" max="7938" width="18.54296875" style="41" customWidth="1"/>
    <col min="7939" max="7959" width="0" style="41" hidden="1" customWidth="1"/>
    <col min="7960" max="7967" width="7.7265625" style="41" customWidth="1"/>
    <col min="7968" max="7969" width="6.7265625" style="41" customWidth="1"/>
    <col min="7970" max="7970" width="9.7265625" style="41" customWidth="1"/>
    <col min="7971" max="7971" width="9.1796875" style="41" customWidth="1"/>
    <col min="7972" max="7972" width="10.453125" style="41" customWidth="1"/>
    <col min="7973" max="7978" width="9.1796875" style="41" customWidth="1"/>
    <col min="7979" max="7979" width="13.453125" style="41" customWidth="1"/>
    <col min="7980" max="7980" width="0" style="41" hidden="1" customWidth="1"/>
    <col min="7981" max="7981" width="8.7265625" style="41" customWidth="1"/>
    <col min="7982" max="7985" width="7.7265625" style="41" customWidth="1"/>
    <col min="7986" max="7986" width="8.7265625" style="41" customWidth="1"/>
    <col min="7987" max="7991" width="7.7265625" style="41" customWidth="1"/>
    <col min="7992" max="7992" width="7.54296875" style="41" customWidth="1"/>
    <col min="7993" max="7993" width="7.1796875" style="41" customWidth="1"/>
    <col min="7994" max="7994" width="7.54296875" style="41" customWidth="1"/>
    <col min="7995" max="7995" width="7.1796875" style="41" customWidth="1"/>
    <col min="7996" max="7996" width="7.453125" style="41" customWidth="1"/>
    <col min="7997" max="7997" width="7.54296875" style="41" customWidth="1"/>
    <col min="7998" max="7998" width="7.81640625" style="41" customWidth="1"/>
    <col min="7999" max="7999" width="8" style="41" customWidth="1"/>
    <col min="8000" max="8000" width="12" style="41" customWidth="1"/>
    <col min="8001" max="8001" width="0" style="41" hidden="1" customWidth="1"/>
    <col min="8002" max="8003" width="7.7265625" style="41" customWidth="1"/>
    <col min="8004" max="8007" width="7.54296875" style="41" customWidth="1"/>
    <col min="8008" max="8192" width="9.1796875" style="41"/>
    <col min="8193" max="8193" width="4.81640625" style="41" customWidth="1"/>
    <col min="8194" max="8194" width="18.54296875" style="41" customWidth="1"/>
    <col min="8195" max="8215" width="0" style="41" hidden="1" customWidth="1"/>
    <col min="8216" max="8223" width="7.7265625" style="41" customWidth="1"/>
    <col min="8224" max="8225" width="6.7265625" style="41" customWidth="1"/>
    <col min="8226" max="8226" width="9.7265625" style="41" customWidth="1"/>
    <col min="8227" max="8227" width="9.1796875" style="41" customWidth="1"/>
    <col min="8228" max="8228" width="10.453125" style="41" customWidth="1"/>
    <col min="8229" max="8234" width="9.1796875" style="41" customWidth="1"/>
    <col min="8235" max="8235" width="13.453125" style="41" customWidth="1"/>
    <col min="8236" max="8236" width="0" style="41" hidden="1" customWidth="1"/>
    <col min="8237" max="8237" width="8.7265625" style="41" customWidth="1"/>
    <col min="8238" max="8241" width="7.7265625" style="41" customWidth="1"/>
    <col min="8242" max="8242" width="8.7265625" style="41" customWidth="1"/>
    <col min="8243" max="8247" width="7.7265625" style="41" customWidth="1"/>
    <col min="8248" max="8248" width="7.54296875" style="41" customWidth="1"/>
    <col min="8249" max="8249" width="7.1796875" style="41" customWidth="1"/>
    <col min="8250" max="8250" width="7.54296875" style="41" customWidth="1"/>
    <col min="8251" max="8251" width="7.1796875" style="41" customWidth="1"/>
    <col min="8252" max="8252" width="7.453125" style="41" customWidth="1"/>
    <col min="8253" max="8253" width="7.54296875" style="41" customWidth="1"/>
    <col min="8254" max="8254" width="7.81640625" style="41" customWidth="1"/>
    <col min="8255" max="8255" width="8" style="41" customWidth="1"/>
    <col min="8256" max="8256" width="12" style="41" customWidth="1"/>
    <col min="8257" max="8257" width="0" style="41" hidden="1" customWidth="1"/>
    <col min="8258" max="8259" width="7.7265625" style="41" customWidth="1"/>
    <col min="8260" max="8263" width="7.54296875" style="41" customWidth="1"/>
    <col min="8264" max="8448" width="9.1796875" style="41"/>
    <col min="8449" max="8449" width="4.81640625" style="41" customWidth="1"/>
    <col min="8450" max="8450" width="18.54296875" style="41" customWidth="1"/>
    <col min="8451" max="8471" width="0" style="41" hidden="1" customWidth="1"/>
    <col min="8472" max="8479" width="7.7265625" style="41" customWidth="1"/>
    <col min="8480" max="8481" width="6.7265625" style="41" customWidth="1"/>
    <col min="8482" max="8482" width="9.7265625" style="41" customWidth="1"/>
    <col min="8483" max="8483" width="9.1796875" style="41" customWidth="1"/>
    <col min="8484" max="8484" width="10.453125" style="41" customWidth="1"/>
    <col min="8485" max="8490" width="9.1796875" style="41" customWidth="1"/>
    <col min="8491" max="8491" width="13.453125" style="41" customWidth="1"/>
    <col min="8492" max="8492" width="0" style="41" hidden="1" customWidth="1"/>
    <col min="8493" max="8493" width="8.7265625" style="41" customWidth="1"/>
    <col min="8494" max="8497" width="7.7265625" style="41" customWidth="1"/>
    <col min="8498" max="8498" width="8.7265625" style="41" customWidth="1"/>
    <col min="8499" max="8503" width="7.7265625" style="41" customWidth="1"/>
    <col min="8504" max="8504" width="7.54296875" style="41" customWidth="1"/>
    <col min="8505" max="8505" width="7.1796875" style="41" customWidth="1"/>
    <col min="8506" max="8506" width="7.54296875" style="41" customWidth="1"/>
    <col min="8507" max="8507" width="7.1796875" style="41" customWidth="1"/>
    <col min="8508" max="8508" width="7.453125" style="41" customWidth="1"/>
    <col min="8509" max="8509" width="7.54296875" style="41" customWidth="1"/>
    <col min="8510" max="8510" width="7.81640625" style="41" customWidth="1"/>
    <col min="8511" max="8511" width="8" style="41" customWidth="1"/>
    <col min="8512" max="8512" width="12" style="41" customWidth="1"/>
    <col min="8513" max="8513" width="0" style="41" hidden="1" customWidth="1"/>
    <col min="8514" max="8515" width="7.7265625" style="41" customWidth="1"/>
    <col min="8516" max="8519" width="7.54296875" style="41" customWidth="1"/>
    <col min="8520" max="8704" width="9.1796875" style="41"/>
    <col min="8705" max="8705" width="4.81640625" style="41" customWidth="1"/>
    <col min="8706" max="8706" width="18.54296875" style="41" customWidth="1"/>
    <col min="8707" max="8727" width="0" style="41" hidden="1" customWidth="1"/>
    <col min="8728" max="8735" width="7.7265625" style="41" customWidth="1"/>
    <col min="8736" max="8737" width="6.7265625" style="41" customWidth="1"/>
    <col min="8738" max="8738" width="9.7265625" style="41" customWidth="1"/>
    <col min="8739" max="8739" width="9.1796875" style="41" customWidth="1"/>
    <col min="8740" max="8740" width="10.453125" style="41" customWidth="1"/>
    <col min="8741" max="8746" width="9.1796875" style="41" customWidth="1"/>
    <col min="8747" max="8747" width="13.453125" style="41" customWidth="1"/>
    <col min="8748" max="8748" width="0" style="41" hidden="1" customWidth="1"/>
    <col min="8749" max="8749" width="8.7265625" style="41" customWidth="1"/>
    <col min="8750" max="8753" width="7.7265625" style="41" customWidth="1"/>
    <col min="8754" max="8754" width="8.7265625" style="41" customWidth="1"/>
    <col min="8755" max="8759" width="7.7265625" style="41" customWidth="1"/>
    <col min="8760" max="8760" width="7.54296875" style="41" customWidth="1"/>
    <col min="8761" max="8761" width="7.1796875" style="41" customWidth="1"/>
    <col min="8762" max="8762" width="7.54296875" style="41" customWidth="1"/>
    <col min="8763" max="8763" width="7.1796875" style="41" customWidth="1"/>
    <col min="8764" max="8764" width="7.453125" style="41" customWidth="1"/>
    <col min="8765" max="8765" width="7.54296875" style="41" customWidth="1"/>
    <col min="8766" max="8766" width="7.81640625" style="41" customWidth="1"/>
    <col min="8767" max="8767" width="8" style="41" customWidth="1"/>
    <col min="8768" max="8768" width="12" style="41" customWidth="1"/>
    <col min="8769" max="8769" width="0" style="41" hidden="1" customWidth="1"/>
    <col min="8770" max="8771" width="7.7265625" style="41" customWidth="1"/>
    <col min="8772" max="8775" width="7.54296875" style="41" customWidth="1"/>
    <col min="8776" max="8960" width="9.1796875" style="41"/>
    <col min="8961" max="8961" width="4.81640625" style="41" customWidth="1"/>
    <col min="8962" max="8962" width="18.54296875" style="41" customWidth="1"/>
    <col min="8963" max="8983" width="0" style="41" hidden="1" customWidth="1"/>
    <col min="8984" max="8991" width="7.7265625" style="41" customWidth="1"/>
    <col min="8992" max="8993" width="6.7265625" style="41" customWidth="1"/>
    <col min="8994" max="8994" width="9.7265625" style="41" customWidth="1"/>
    <col min="8995" max="8995" width="9.1796875" style="41" customWidth="1"/>
    <col min="8996" max="8996" width="10.453125" style="41" customWidth="1"/>
    <col min="8997" max="9002" width="9.1796875" style="41" customWidth="1"/>
    <col min="9003" max="9003" width="13.453125" style="41" customWidth="1"/>
    <col min="9004" max="9004" width="0" style="41" hidden="1" customWidth="1"/>
    <col min="9005" max="9005" width="8.7265625" style="41" customWidth="1"/>
    <col min="9006" max="9009" width="7.7265625" style="41" customWidth="1"/>
    <col min="9010" max="9010" width="8.7265625" style="41" customWidth="1"/>
    <col min="9011" max="9015" width="7.7265625" style="41" customWidth="1"/>
    <col min="9016" max="9016" width="7.54296875" style="41" customWidth="1"/>
    <col min="9017" max="9017" width="7.1796875" style="41" customWidth="1"/>
    <col min="9018" max="9018" width="7.54296875" style="41" customWidth="1"/>
    <col min="9019" max="9019" width="7.1796875" style="41" customWidth="1"/>
    <col min="9020" max="9020" width="7.453125" style="41" customWidth="1"/>
    <col min="9021" max="9021" width="7.54296875" style="41" customWidth="1"/>
    <col min="9022" max="9022" width="7.81640625" style="41" customWidth="1"/>
    <col min="9023" max="9023" width="8" style="41" customWidth="1"/>
    <col min="9024" max="9024" width="12" style="41" customWidth="1"/>
    <col min="9025" max="9025" width="0" style="41" hidden="1" customWidth="1"/>
    <col min="9026" max="9027" width="7.7265625" style="41" customWidth="1"/>
    <col min="9028" max="9031" width="7.54296875" style="41" customWidth="1"/>
    <col min="9032" max="9216" width="9.1796875" style="41"/>
    <col min="9217" max="9217" width="4.81640625" style="41" customWidth="1"/>
    <col min="9218" max="9218" width="18.54296875" style="41" customWidth="1"/>
    <col min="9219" max="9239" width="0" style="41" hidden="1" customWidth="1"/>
    <col min="9240" max="9247" width="7.7265625" style="41" customWidth="1"/>
    <col min="9248" max="9249" width="6.7265625" style="41" customWidth="1"/>
    <col min="9250" max="9250" width="9.7265625" style="41" customWidth="1"/>
    <col min="9251" max="9251" width="9.1796875" style="41" customWidth="1"/>
    <col min="9252" max="9252" width="10.453125" style="41" customWidth="1"/>
    <col min="9253" max="9258" width="9.1796875" style="41" customWidth="1"/>
    <col min="9259" max="9259" width="13.453125" style="41" customWidth="1"/>
    <col min="9260" max="9260" width="0" style="41" hidden="1" customWidth="1"/>
    <col min="9261" max="9261" width="8.7265625" style="41" customWidth="1"/>
    <col min="9262" max="9265" width="7.7265625" style="41" customWidth="1"/>
    <col min="9266" max="9266" width="8.7265625" style="41" customWidth="1"/>
    <col min="9267" max="9271" width="7.7265625" style="41" customWidth="1"/>
    <col min="9272" max="9272" width="7.54296875" style="41" customWidth="1"/>
    <col min="9273" max="9273" width="7.1796875" style="41" customWidth="1"/>
    <col min="9274" max="9274" width="7.54296875" style="41" customWidth="1"/>
    <col min="9275" max="9275" width="7.1796875" style="41" customWidth="1"/>
    <col min="9276" max="9276" width="7.453125" style="41" customWidth="1"/>
    <col min="9277" max="9277" width="7.54296875" style="41" customWidth="1"/>
    <col min="9278" max="9278" width="7.81640625" style="41" customWidth="1"/>
    <col min="9279" max="9279" width="8" style="41" customWidth="1"/>
    <col min="9280" max="9280" width="12" style="41" customWidth="1"/>
    <col min="9281" max="9281" width="0" style="41" hidden="1" customWidth="1"/>
    <col min="9282" max="9283" width="7.7265625" style="41" customWidth="1"/>
    <col min="9284" max="9287" width="7.54296875" style="41" customWidth="1"/>
    <col min="9288" max="9472" width="9.1796875" style="41"/>
    <col min="9473" max="9473" width="4.81640625" style="41" customWidth="1"/>
    <col min="9474" max="9474" width="18.54296875" style="41" customWidth="1"/>
    <col min="9475" max="9495" width="0" style="41" hidden="1" customWidth="1"/>
    <col min="9496" max="9503" width="7.7265625" style="41" customWidth="1"/>
    <col min="9504" max="9505" width="6.7265625" style="41" customWidth="1"/>
    <col min="9506" max="9506" width="9.7265625" style="41" customWidth="1"/>
    <col min="9507" max="9507" width="9.1796875" style="41" customWidth="1"/>
    <col min="9508" max="9508" width="10.453125" style="41" customWidth="1"/>
    <col min="9509" max="9514" width="9.1796875" style="41" customWidth="1"/>
    <col min="9515" max="9515" width="13.453125" style="41" customWidth="1"/>
    <col min="9516" max="9516" width="0" style="41" hidden="1" customWidth="1"/>
    <col min="9517" max="9517" width="8.7265625" style="41" customWidth="1"/>
    <col min="9518" max="9521" width="7.7265625" style="41" customWidth="1"/>
    <col min="9522" max="9522" width="8.7265625" style="41" customWidth="1"/>
    <col min="9523" max="9527" width="7.7265625" style="41" customWidth="1"/>
    <col min="9528" max="9528" width="7.54296875" style="41" customWidth="1"/>
    <col min="9529" max="9529" width="7.1796875" style="41" customWidth="1"/>
    <col min="9530" max="9530" width="7.54296875" style="41" customWidth="1"/>
    <col min="9531" max="9531" width="7.1796875" style="41" customWidth="1"/>
    <col min="9532" max="9532" width="7.453125" style="41" customWidth="1"/>
    <col min="9533" max="9533" width="7.54296875" style="41" customWidth="1"/>
    <col min="9534" max="9534" width="7.81640625" style="41" customWidth="1"/>
    <col min="9535" max="9535" width="8" style="41" customWidth="1"/>
    <col min="9536" max="9536" width="12" style="41" customWidth="1"/>
    <col min="9537" max="9537" width="0" style="41" hidden="1" customWidth="1"/>
    <col min="9538" max="9539" width="7.7265625" style="41" customWidth="1"/>
    <col min="9540" max="9543" width="7.54296875" style="41" customWidth="1"/>
    <col min="9544" max="9728" width="9.1796875" style="41"/>
    <col min="9729" max="9729" width="4.81640625" style="41" customWidth="1"/>
    <col min="9730" max="9730" width="18.54296875" style="41" customWidth="1"/>
    <col min="9731" max="9751" width="0" style="41" hidden="1" customWidth="1"/>
    <col min="9752" max="9759" width="7.7265625" style="41" customWidth="1"/>
    <col min="9760" max="9761" width="6.7265625" style="41" customWidth="1"/>
    <col min="9762" max="9762" width="9.7265625" style="41" customWidth="1"/>
    <col min="9763" max="9763" width="9.1796875" style="41" customWidth="1"/>
    <col min="9764" max="9764" width="10.453125" style="41" customWidth="1"/>
    <col min="9765" max="9770" width="9.1796875" style="41" customWidth="1"/>
    <col min="9771" max="9771" width="13.453125" style="41" customWidth="1"/>
    <col min="9772" max="9772" width="0" style="41" hidden="1" customWidth="1"/>
    <col min="9773" max="9773" width="8.7265625" style="41" customWidth="1"/>
    <col min="9774" max="9777" width="7.7265625" style="41" customWidth="1"/>
    <col min="9778" max="9778" width="8.7265625" style="41" customWidth="1"/>
    <col min="9779" max="9783" width="7.7265625" style="41" customWidth="1"/>
    <col min="9784" max="9784" width="7.54296875" style="41" customWidth="1"/>
    <col min="9785" max="9785" width="7.1796875" style="41" customWidth="1"/>
    <col min="9786" max="9786" width="7.54296875" style="41" customWidth="1"/>
    <col min="9787" max="9787" width="7.1796875" style="41" customWidth="1"/>
    <col min="9788" max="9788" width="7.453125" style="41" customWidth="1"/>
    <col min="9789" max="9789" width="7.54296875" style="41" customWidth="1"/>
    <col min="9790" max="9790" width="7.81640625" style="41" customWidth="1"/>
    <col min="9791" max="9791" width="8" style="41" customWidth="1"/>
    <col min="9792" max="9792" width="12" style="41" customWidth="1"/>
    <col min="9793" max="9793" width="0" style="41" hidden="1" customWidth="1"/>
    <col min="9794" max="9795" width="7.7265625" style="41" customWidth="1"/>
    <col min="9796" max="9799" width="7.54296875" style="41" customWidth="1"/>
    <col min="9800" max="9984" width="9.1796875" style="41"/>
    <col min="9985" max="9985" width="4.81640625" style="41" customWidth="1"/>
    <col min="9986" max="9986" width="18.54296875" style="41" customWidth="1"/>
    <col min="9987" max="10007" width="0" style="41" hidden="1" customWidth="1"/>
    <col min="10008" max="10015" width="7.7265625" style="41" customWidth="1"/>
    <col min="10016" max="10017" width="6.7265625" style="41" customWidth="1"/>
    <col min="10018" max="10018" width="9.7265625" style="41" customWidth="1"/>
    <col min="10019" max="10019" width="9.1796875" style="41" customWidth="1"/>
    <col min="10020" max="10020" width="10.453125" style="41" customWidth="1"/>
    <col min="10021" max="10026" width="9.1796875" style="41" customWidth="1"/>
    <col min="10027" max="10027" width="13.453125" style="41" customWidth="1"/>
    <col min="10028" max="10028" width="0" style="41" hidden="1" customWidth="1"/>
    <col min="10029" max="10029" width="8.7265625" style="41" customWidth="1"/>
    <col min="10030" max="10033" width="7.7265625" style="41" customWidth="1"/>
    <col min="10034" max="10034" width="8.7265625" style="41" customWidth="1"/>
    <col min="10035" max="10039" width="7.7265625" style="41" customWidth="1"/>
    <col min="10040" max="10040" width="7.54296875" style="41" customWidth="1"/>
    <col min="10041" max="10041" width="7.1796875" style="41" customWidth="1"/>
    <col min="10042" max="10042" width="7.54296875" style="41" customWidth="1"/>
    <col min="10043" max="10043" width="7.1796875" style="41" customWidth="1"/>
    <col min="10044" max="10044" width="7.453125" style="41" customWidth="1"/>
    <col min="10045" max="10045" width="7.54296875" style="41" customWidth="1"/>
    <col min="10046" max="10046" width="7.81640625" style="41" customWidth="1"/>
    <col min="10047" max="10047" width="8" style="41" customWidth="1"/>
    <col min="10048" max="10048" width="12" style="41" customWidth="1"/>
    <col min="10049" max="10049" width="0" style="41" hidden="1" customWidth="1"/>
    <col min="10050" max="10051" width="7.7265625" style="41" customWidth="1"/>
    <col min="10052" max="10055" width="7.54296875" style="41" customWidth="1"/>
    <col min="10056" max="10240" width="9.1796875" style="41"/>
    <col min="10241" max="10241" width="4.81640625" style="41" customWidth="1"/>
    <col min="10242" max="10242" width="18.54296875" style="41" customWidth="1"/>
    <col min="10243" max="10263" width="0" style="41" hidden="1" customWidth="1"/>
    <col min="10264" max="10271" width="7.7265625" style="41" customWidth="1"/>
    <col min="10272" max="10273" width="6.7265625" style="41" customWidth="1"/>
    <col min="10274" max="10274" width="9.7265625" style="41" customWidth="1"/>
    <col min="10275" max="10275" width="9.1796875" style="41" customWidth="1"/>
    <col min="10276" max="10276" width="10.453125" style="41" customWidth="1"/>
    <col min="10277" max="10282" width="9.1796875" style="41" customWidth="1"/>
    <col min="10283" max="10283" width="13.453125" style="41" customWidth="1"/>
    <col min="10284" max="10284" width="0" style="41" hidden="1" customWidth="1"/>
    <col min="10285" max="10285" width="8.7265625" style="41" customWidth="1"/>
    <col min="10286" max="10289" width="7.7265625" style="41" customWidth="1"/>
    <col min="10290" max="10290" width="8.7265625" style="41" customWidth="1"/>
    <col min="10291" max="10295" width="7.7265625" style="41" customWidth="1"/>
    <col min="10296" max="10296" width="7.54296875" style="41" customWidth="1"/>
    <col min="10297" max="10297" width="7.1796875" style="41" customWidth="1"/>
    <col min="10298" max="10298" width="7.54296875" style="41" customWidth="1"/>
    <col min="10299" max="10299" width="7.1796875" style="41" customWidth="1"/>
    <col min="10300" max="10300" width="7.453125" style="41" customWidth="1"/>
    <col min="10301" max="10301" width="7.54296875" style="41" customWidth="1"/>
    <col min="10302" max="10302" width="7.81640625" style="41" customWidth="1"/>
    <col min="10303" max="10303" width="8" style="41" customWidth="1"/>
    <col min="10304" max="10304" width="12" style="41" customWidth="1"/>
    <col min="10305" max="10305" width="0" style="41" hidden="1" customWidth="1"/>
    <col min="10306" max="10307" width="7.7265625" style="41" customWidth="1"/>
    <col min="10308" max="10311" width="7.54296875" style="41" customWidth="1"/>
    <col min="10312" max="10496" width="9.1796875" style="41"/>
    <col min="10497" max="10497" width="4.81640625" style="41" customWidth="1"/>
    <col min="10498" max="10498" width="18.54296875" style="41" customWidth="1"/>
    <col min="10499" max="10519" width="0" style="41" hidden="1" customWidth="1"/>
    <col min="10520" max="10527" width="7.7265625" style="41" customWidth="1"/>
    <col min="10528" max="10529" width="6.7265625" style="41" customWidth="1"/>
    <col min="10530" max="10530" width="9.7265625" style="41" customWidth="1"/>
    <col min="10531" max="10531" width="9.1796875" style="41" customWidth="1"/>
    <col min="10532" max="10532" width="10.453125" style="41" customWidth="1"/>
    <col min="10533" max="10538" width="9.1796875" style="41" customWidth="1"/>
    <col min="10539" max="10539" width="13.453125" style="41" customWidth="1"/>
    <col min="10540" max="10540" width="0" style="41" hidden="1" customWidth="1"/>
    <col min="10541" max="10541" width="8.7265625" style="41" customWidth="1"/>
    <col min="10542" max="10545" width="7.7265625" style="41" customWidth="1"/>
    <col min="10546" max="10546" width="8.7265625" style="41" customWidth="1"/>
    <col min="10547" max="10551" width="7.7265625" style="41" customWidth="1"/>
    <col min="10552" max="10552" width="7.54296875" style="41" customWidth="1"/>
    <col min="10553" max="10553" width="7.1796875" style="41" customWidth="1"/>
    <col min="10554" max="10554" width="7.54296875" style="41" customWidth="1"/>
    <col min="10555" max="10555" width="7.1796875" style="41" customWidth="1"/>
    <col min="10556" max="10556" width="7.453125" style="41" customWidth="1"/>
    <col min="10557" max="10557" width="7.54296875" style="41" customWidth="1"/>
    <col min="10558" max="10558" width="7.81640625" style="41" customWidth="1"/>
    <col min="10559" max="10559" width="8" style="41" customWidth="1"/>
    <col min="10560" max="10560" width="12" style="41" customWidth="1"/>
    <col min="10561" max="10561" width="0" style="41" hidden="1" customWidth="1"/>
    <col min="10562" max="10563" width="7.7265625" style="41" customWidth="1"/>
    <col min="10564" max="10567" width="7.54296875" style="41" customWidth="1"/>
    <col min="10568" max="10752" width="9.1796875" style="41"/>
    <col min="10753" max="10753" width="4.81640625" style="41" customWidth="1"/>
    <col min="10754" max="10754" width="18.54296875" style="41" customWidth="1"/>
    <col min="10755" max="10775" width="0" style="41" hidden="1" customWidth="1"/>
    <col min="10776" max="10783" width="7.7265625" style="41" customWidth="1"/>
    <col min="10784" max="10785" width="6.7265625" style="41" customWidth="1"/>
    <col min="10786" max="10786" width="9.7265625" style="41" customWidth="1"/>
    <col min="10787" max="10787" width="9.1796875" style="41" customWidth="1"/>
    <col min="10788" max="10788" width="10.453125" style="41" customWidth="1"/>
    <col min="10789" max="10794" width="9.1796875" style="41" customWidth="1"/>
    <col min="10795" max="10795" width="13.453125" style="41" customWidth="1"/>
    <col min="10796" max="10796" width="0" style="41" hidden="1" customWidth="1"/>
    <col min="10797" max="10797" width="8.7265625" style="41" customWidth="1"/>
    <col min="10798" max="10801" width="7.7265625" style="41" customWidth="1"/>
    <col min="10802" max="10802" width="8.7265625" style="41" customWidth="1"/>
    <col min="10803" max="10807" width="7.7265625" style="41" customWidth="1"/>
    <col min="10808" max="10808" width="7.54296875" style="41" customWidth="1"/>
    <col min="10809" max="10809" width="7.1796875" style="41" customWidth="1"/>
    <col min="10810" max="10810" width="7.54296875" style="41" customWidth="1"/>
    <col min="10811" max="10811" width="7.1796875" style="41" customWidth="1"/>
    <col min="10812" max="10812" width="7.453125" style="41" customWidth="1"/>
    <col min="10813" max="10813" width="7.54296875" style="41" customWidth="1"/>
    <col min="10814" max="10814" width="7.81640625" style="41" customWidth="1"/>
    <col min="10815" max="10815" width="8" style="41" customWidth="1"/>
    <col min="10816" max="10816" width="12" style="41" customWidth="1"/>
    <col min="10817" max="10817" width="0" style="41" hidden="1" customWidth="1"/>
    <col min="10818" max="10819" width="7.7265625" style="41" customWidth="1"/>
    <col min="10820" max="10823" width="7.54296875" style="41" customWidth="1"/>
    <col min="10824" max="11008" width="9.1796875" style="41"/>
    <col min="11009" max="11009" width="4.81640625" style="41" customWidth="1"/>
    <col min="11010" max="11010" width="18.54296875" style="41" customWidth="1"/>
    <col min="11011" max="11031" width="0" style="41" hidden="1" customWidth="1"/>
    <col min="11032" max="11039" width="7.7265625" style="41" customWidth="1"/>
    <col min="11040" max="11041" width="6.7265625" style="41" customWidth="1"/>
    <col min="11042" max="11042" width="9.7265625" style="41" customWidth="1"/>
    <col min="11043" max="11043" width="9.1796875" style="41" customWidth="1"/>
    <col min="11044" max="11044" width="10.453125" style="41" customWidth="1"/>
    <col min="11045" max="11050" width="9.1796875" style="41" customWidth="1"/>
    <col min="11051" max="11051" width="13.453125" style="41" customWidth="1"/>
    <col min="11052" max="11052" width="0" style="41" hidden="1" customWidth="1"/>
    <col min="11053" max="11053" width="8.7265625" style="41" customWidth="1"/>
    <col min="11054" max="11057" width="7.7265625" style="41" customWidth="1"/>
    <col min="11058" max="11058" width="8.7265625" style="41" customWidth="1"/>
    <col min="11059" max="11063" width="7.7265625" style="41" customWidth="1"/>
    <col min="11064" max="11064" width="7.54296875" style="41" customWidth="1"/>
    <col min="11065" max="11065" width="7.1796875" style="41" customWidth="1"/>
    <col min="11066" max="11066" width="7.54296875" style="41" customWidth="1"/>
    <col min="11067" max="11067" width="7.1796875" style="41" customWidth="1"/>
    <col min="11068" max="11068" width="7.453125" style="41" customWidth="1"/>
    <col min="11069" max="11069" width="7.54296875" style="41" customWidth="1"/>
    <col min="11070" max="11070" width="7.81640625" style="41" customWidth="1"/>
    <col min="11071" max="11071" width="8" style="41" customWidth="1"/>
    <col min="11072" max="11072" width="12" style="41" customWidth="1"/>
    <col min="11073" max="11073" width="0" style="41" hidden="1" customWidth="1"/>
    <col min="11074" max="11075" width="7.7265625" style="41" customWidth="1"/>
    <col min="11076" max="11079" width="7.54296875" style="41" customWidth="1"/>
    <col min="11080" max="11264" width="9.1796875" style="41"/>
    <col min="11265" max="11265" width="4.81640625" style="41" customWidth="1"/>
    <col min="11266" max="11266" width="18.54296875" style="41" customWidth="1"/>
    <col min="11267" max="11287" width="0" style="41" hidden="1" customWidth="1"/>
    <col min="11288" max="11295" width="7.7265625" style="41" customWidth="1"/>
    <col min="11296" max="11297" width="6.7265625" style="41" customWidth="1"/>
    <col min="11298" max="11298" width="9.7265625" style="41" customWidth="1"/>
    <col min="11299" max="11299" width="9.1796875" style="41" customWidth="1"/>
    <col min="11300" max="11300" width="10.453125" style="41" customWidth="1"/>
    <col min="11301" max="11306" width="9.1796875" style="41" customWidth="1"/>
    <col min="11307" max="11307" width="13.453125" style="41" customWidth="1"/>
    <col min="11308" max="11308" width="0" style="41" hidden="1" customWidth="1"/>
    <col min="11309" max="11309" width="8.7265625" style="41" customWidth="1"/>
    <col min="11310" max="11313" width="7.7265625" style="41" customWidth="1"/>
    <col min="11314" max="11314" width="8.7265625" style="41" customWidth="1"/>
    <col min="11315" max="11319" width="7.7265625" style="41" customWidth="1"/>
    <col min="11320" max="11320" width="7.54296875" style="41" customWidth="1"/>
    <col min="11321" max="11321" width="7.1796875" style="41" customWidth="1"/>
    <col min="11322" max="11322" width="7.54296875" style="41" customWidth="1"/>
    <col min="11323" max="11323" width="7.1796875" style="41" customWidth="1"/>
    <col min="11324" max="11324" width="7.453125" style="41" customWidth="1"/>
    <col min="11325" max="11325" width="7.54296875" style="41" customWidth="1"/>
    <col min="11326" max="11326" width="7.81640625" style="41" customWidth="1"/>
    <col min="11327" max="11327" width="8" style="41" customWidth="1"/>
    <col min="11328" max="11328" width="12" style="41" customWidth="1"/>
    <col min="11329" max="11329" width="0" style="41" hidden="1" customWidth="1"/>
    <col min="11330" max="11331" width="7.7265625" style="41" customWidth="1"/>
    <col min="11332" max="11335" width="7.54296875" style="41" customWidth="1"/>
    <col min="11336" max="11520" width="9.1796875" style="41"/>
    <col min="11521" max="11521" width="4.81640625" style="41" customWidth="1"/>
    <col min="11522" max="11522" width="18.54296875" style="41" customWidth="1"/>
    <col min="11523" max="11543" width="0" style="41" hidden="1" customWidth="1"/>
    <col min="11544" max="11551" width="7.7265625" style="41" customWidth="1"/>
    <col min="11552" max="11553" width="6.7265625" style="41" customWidth="1"/>
    <col min="11554" max="11554" width="9.7265625" style="41" customWidth="1"/>
    <col min="11555" max="11555" width="9.1796875" style="41" customWidth="1"/>
    <col min="11556" max="11556" width="10.453125" style="41" customWidth="1"/>
    <col min="11557" max="11562" width="9.1796875" style="41" customWidth="1"/>
    <col min="11563" max="11563" width="13.453125" style="41" customWidth="1"/>
    <col min="11564" max="11564" width="0" style="41" hidden="1" customWidth="1"/>
    <col min="11565" max="11565" width="8.7265625" style="41" customWidth="1"/>
    <col min="11566" max="11569" width="7.7265625" style="41" customWidth="1"/>
    <col min="11570" max="11570" width="8.7265625" style="41" customWidth="1"/>
    <col min="11571" max="11575" width="7.7265625" style="41" customWidth="1"/>
    <col min="11576" max="11576" width="7.54296875" style="41" customWidth="1"/>
    <col min="11577" max="11577" width="7.1796875" style="41" customWidth="1"/>
    <col min="11578" max="11578" width="7.54296875" style="41" customWidth="1"/>
    <col min="11579" max="11579" width="7.1796875" style="41" customWidth="1"/>
    <col min="11580" max="11580" width="7.453125" style="41" customWidth="1"/>
    <col min="11581" max="11581" width="7.54296875" style="41" customWidth="1"/>
    <col min="11582" max="11582" width="7.81640625" style="41" customWidth="1"/>
    <col min="11583" max="11583" width="8" style="41" customWidth="1"/>
    <col min="11584" max="11584" width="12" style="41" customWidth="1"/>
    <col min="11585" max="11585" width="0" style="41" hidden="1" customWidth="1"/>
    <col min="11586" max="11587" width="7.7265625" style="41" customWidth="1"/>
    <col min="11588" max="11591" width="7.54296875" style="41" customWidth="1"/>
    <col min="11592" max="11776" width="9.1796875" style="41"/>
    <col min="11777" max="11777" width="4.81640625" style="41" customWidth="1"/>
    <col min="11778" max="11778" width="18.54296875" style="41" customWidth="1"/>
    <col min="11779" max="11799" width="0" style="41" hidden="1" customWidth="1"/>
    <col min="11800" max="11807" width="7.7265625" style="41" customWidth="1"/>
    <col min="11808" max="11809" width="6.7265625" style="41" customWidth="1"/>
    <col min="11810" max="11810" width="9.7265625" style="41" customWidth="1"/>
    <col min="11811" max="11811" width="9.1796875" style="41" customWidth="1"/>
    <col min="11812" max="11812" width="10.453125" style="41" customWidth="1"/>
    <col min="11813" max="11818" width="9.1796875" style="41" customWidth="1"/>
    <col min="11819" max="11819" width="13.453125" style="41" customWidth="1"/>
    <col min="11820" max="11820" width="0" style="41" hidden="1" customWidth="1"/>
    <col min="11821" max="11821" width="8.7265625" style="41" customWidth="1"/>
    <col min="11822" max="11825" width="7.7265625" style="41" customWidth="1"/>
    <col min="11826" max="11826" width="8.7265625" style="41" customWidth="1"/>
    <col min="11827" max="11831" width="7.7265625" style="41" customWidth="1"/>
    <col min="11832" max="11832" width="7.54296875" style="41" customWidth="1"/>
    <col min="11833" max="11833" width="7.1796875" style="41" customWidth="1"/>
    <col min="11834" max="11834" width="7.54296875" style="41" customWidth="1"/>
    <col min="11835" max="11835" width="7.1796875" style="41" customWidth="1"/>
    <col min="11836" max="11836" width="7.453125" style="41" customWidth="1"/>
    <col min="11837" max="11837" width="7.54296875" style="41" customWidth="1"/>
    <col min="11838" max="11838" width="7.81640625" style="41" customWidth="1"/>
    <col min="11839" max="11839" width="8" style="41" customWidth="1"/>
    <col min="11840" max="11840" width="12" style="41" customWidth="1"/>
    <col min="11841" max="11841" width="0" style="41" hidden="1" customWidth="1"/>
    <col min="11842" max="11843" width="7.7265625" style="41" customWidth="1"/>
    <col min="11844" max="11847" width="7.54296875" style="41" customWidth="1"/>
    <col min="11848" max="12032" width="9.1796875" style="41"/>
    <col min="12033" max="12033" width="4.81640625" style="41" customWidth="1"/>
    <col min="12034" max="12034" width="18.54296875" style="41" customWidth="1"/>
    <col min="12035" max="12055" width="0" style="41" hidden="1" customWidth="1"/>
    <col min="12056" max="12063" width="7.7265625" style="41" customWidth="1"/>
    <col min="12064" max="12065" width="6.7265625" style="41" customWidth="1"/>
    <col min="12066" max="12066" width="9.7265625" style="41" customWidth="1"/>
    <col min="12067" max="12067" width="9.1796875" style="41" customWidth="1"/>
    <col min="12068" max="12068" width="10.453125" style="41" customWidth="1"/>
    <col min="12069" max="12074" width="9.1796875" style="41" customWidth="1"/>
    <col min="12075" max="12075" width="13.453125" style="41" customWidth="1"/>
    <col min="12076" max="12076" width="0" style="41" hidden="1" customWidth="1"/>
    <col min="12077" max="12077" width="8.7265625" style="41" customWidth="1"/>
    <col min="12078" max="12081" width="7.7265625" style="41" customWidth="1"/>
    <col min="12082" max="12082" width="8.7265625" style="41" customWidth="1"/>
    <col min="12083" max="12087" width="7.7265625" style="41" customWidth="1"/>
    <col min="12088" max="12088" width="7.54296875" style="41" customWidth="1"/>
    <col min="12089" max="12089" width="7.1796875" style="41" customWidth="1"/>
    <col min="12090" max="12090" width="7.54296875" style="41" customWidth="1"/>
    <col min="12091" max="12091" width="7.1796875" style="41" customWidth="1"/>
    <col min="12092" max="12092" width="7.453125" style="41" customWidth="1"/>
    <col min="12093" max="12093" width="7.54296875" style="41" customWidth="1"/>
    <col min="12094" max="12094" width="7.81640625" style="41" customWidth="1"/>
    <col min="12095" max="12095" width="8" style="41" customWidth="1"/>
    <col min="12096" max="12096" width="12" style="41" customWidth="1"/>
    <col min="12097" max="12097" width="0" style="41" hidden="1" customWidth="1"/>
    <col min="12098" max="12099" width="7.7265625" style="41" customWidth="1"/>
    <col min="12100" max="12103" width="7.54296875" style="41" customWidth="1"/>
    <col min="12104" max="12288" width="9.1796875" style="41"/>
    <col min="12289" max="12289" width="4.81640625" style="41" customWidth="1"/>
    <col min="12290" max="12290" width="18.54296875" style="41" customWidth="1"/>
    <col min="12291" max="12311" width="0" style="41" hidden="1" customWidth="1"/>
    <col min="12312" max="12319" width="7.7265625" style="41" customWidth="1"/>
    <col min="12320" max="12321" width="6.7265625" style="41" customWidth="1"/>
    <col min="12322" max="12322" width="9.7265625" style="41" customWidth="1"/>
    <col min="12323" max="12323" width="9.1796875" style="41" customWidth="1"/>
    <col min="12324" max="12324" width="10.453125" style="41" customWidth="1"/>
    <col min="12325" max="12330" width="9.1796875" style="41" customWidth="1"/>
    <col min="12331" max="12331" width="13.453125" style="41" customWidth="1"/>
    <col min="12332" max="12332" width="0" style="41" hidden="1" customWidth="1"/>
    <col min="12333" max="12333" width="8.7265625" style="41" customWidth="1"/>
    <col min="12334" max="12337" width="7.7265625" style="41" customWidth="1"/>
    <col min="12338" max="12338" width="8.7265625" style="41" customWidth="1"/>
    <col min="12339" max="12343" width="7.7265625" style="41" customWidth="1"/>
    <col min="12344" max="12344" width="7.54296875" style="41" customWidth="1"/>
    <col min="12345" max="12345" width="7.1796875" style="41" customWidth="1"/>
    <col min="12346" max="12346" width="7.54296875" style="41" customWidth="1"/>
    <col min="12347" max="12347" width="7.1796875" style="41" customWidth="1"/>
    <col min="12348" max="12348" width="7.453125" style="41" customWidth="1"/>
    <col min="12349" max="12349" width="7.54296875" style="41" customWidth="1"/>
    <col min="12350" max="12350" width="7.81640625" style="41" customWidth="1"/>
    <col min="12351" max="12351" width="8" style="41" customWidth="1"/>
    <col min="12352" max="12352" width="12" style="41" customWidth="1"/>
    <col min="12353" max="12353" width="0" style="41" hidden="1" customWidth="1"/>
    <col min="12354" max="12355" width="7.7265625" style="41" customWidth="1"/>
    <col min="12356" max="12359" width="7.54296875" style="41" customWidth="1"/>
    <col min="12360" max="12544" width="9.1796875" style="41"/>
    <col min="12545" max="12545" width="4.81640625" style="41" customWidth="1"/>
    <col min="12546" max="12546" width="18.54296875" style="41" customWidth="1"/>
    <col min="12547" max="12567" width="0" style="41" hidden="1" customWidth="1"/>
    <col min="12568" max="12575" width="7.7265625" style="41" customWidth="1"/>
    <col min="12576" max="12577" width="6.7265625" style="41" customWidth="1"/>
    <col min="12578" max="12578" width="9.7265625" style="41" customWidth="1"/>
    <col min="12579" max="12579" width="9.1796875" style="41" customWidth="1"/>
    <col min="12580" max="12580" width="10.453125" style="41" customWidth="1"/>
    <col min="12581" max="12586" width="9.1796875" style="41" customWidth="1"/>
    <col min="12587" max="12587" width="13.453125" style="41" customWidth="1"/>
    <col min="12588" max="12588" width="0" style="41" hidden="1" customWidth="1"/>
    <col min="12589" max="12589" width="8.7265625" style="41" customWidth="1"/>
    <col min="12590" max="12593" width="7.7265625" style="41" customWidth="1"/>
    <col min="12594" max="12594" width="8.7265625" style="41" customWidth="1"/>
    <col min="12595" max="12599" width="7.7265625" style="41" customWidth="1"/>
    <col min="12600" max="12600" width="7.54296875" style="41" customWidth="1"/>
    <col min="12601" max="12601" width="7.1796875" style="41" customWidth="1"/>
    <col min="12602" max="12602" width="7.54296875" style="41" customWidth="1"/>
    <col min="12603" max="12603" width="7.1796875" style="41" customWidth="1"/>
    <col min="12604" max="12604" width="7.453125" style="41" customWidth="1"/>
    <col min="12605" max="12605" width="7.54296875" style="41" customWidth="1"/>
    <col min="12606" max="12606" width="7.81640625" style="41" customWidth="1"/>
    <col min="12607" max="12607" width="8" style="41" customWidth="1"/>
    <col min="12608" max="12608" width="12" style="41" customWidth="1"/>
    <col min="12609" max="12609" width="0" style="41" hidden="1" customWidth="1"/>
    <col min="12610" max="12611" width="7.7265625" style="41" customWidth="1"/>
    <col min="12612" max="12615" width="7.54296875" style="41" customWidth="1"/>
    <col min="12616" max="12800" width="9.1796875" style="41"/>
    <col min="12801" max="12801" width="4.81640625" style="41" customWidth="1"/>
    <col min="12802" max="12802" width="18.54296875" style="41" customWidth="1"/>
    <col min="12803" max="12823" width="0" style="41" hidden="1" customWidth="1"/>
    <col min="12824" max="12831" width="7.7265625" style="41" customWidth="1"/>
    <col min="12832" max="12833" width="6.7265625" style="41" customWidth="1"/>
    <col min="12834" max="12834" width="9.7265625" style="41" customWidth="1"/>
    <col min="12835" max="12835" width="9.1796875" style="41" customWidth="1"/>
    <col min="12836" max="12836" width="10.453125" style="41" customWidth="1"/>
    <col min="12837" max="12842" width="9.1796875" style="41" customWidth="1"/>
    <col min="12843" max="12843" width="13.453125" style="41" customWidth="1"/>
    <col min="12844" max="12844" width="0" style="41" hidden="1" customWidth="1"/>
    <col min="12845" max="12845" width="8.7265625" style="41" customWidth="1"/>
    <col min="12846" max="12849" width="7.7265625" style="41" customWidth="1"/>
    <col min="12850" max="12850" width="8.7265625" style="41" customWidth="1"/>
    <col min="12851" max="12855" width="7.7265625" style="41" customWidth="1"/>
    <col min="12856" max="12856" width="7.54296875" style="41" customWidth="1"/>
    <col min="12857" max="12857" width="7.1796875" style="41" customWidth="1"/>
    <col min="12858" max="12858" width="7.54296875" style="41" customWidth="1"/>
    <col min="12859" max="12859" width="7.1796875" style="41" customWidth="1"/>
    <col min="12860" max="12860" width="7.453125" style="41" customWidth="1"/>
    <col min="12861" max="12861" width="7.54296875" style="41" customWidth="1"/>
    <col min="12862" max="12862" width="7.81640625" style="41" customWidth="1"/>
    <col min="12863" max="12863" width="8" style="41" customWidth="1"/>
    <col min="12864" max="12864" width="12" style="41" customWidth="1"/>
    <col min="12865" max="12865" width="0" style="41" hidden="1" customWidth="1"/>
    <col min="12866" max="12867" width="7.7265625" style="41" customWidth="1"/>
    <col min="12868" max="12871" width="7.54296875" style="41" customWidth="1"/>
    <col min="12872" max="13056" width="9.1796875" style="41"/>
    <col min="13057" max="13057" width="4.81640625" style="41" customWidth="1"/>
    <col min="13058" max="13058" width="18.54296875" style="41" customWidth="1"/>
    <col min="13059" max="13079" width="0" style="41" hidden="1" customWidth="1"/>
    <col min="13080" max="13087" width="7.7265625" style="41" customWidth="1"/>
    <col min="13088" max="13089" width="6.7265625" style="41" customWidth="1"/>
    <col min="13090" max="13090" width="9.7265625" style="41" customWidth="1"/>
    <col min="13091" max="13091" width="9.1796875" style="41" customWidth="1"/>
    <col min="13092" max="13092" width="10.453125" style="41" customWidth="1"/>
    <col min="13093" max="13098" width="9.1796875" style="41" customWidth="1"/>
    <col min="13099" max="13099" width="13.453125" style="41" customWidth="1"/>
    <col min="13100" max="13100" width="0" style="41" hidden="1" customWidth="1"/>
    <col min="13101" max="13101" width="8.7265625" style="41" customWidth="1"/>
    <col min="13102" max="13105" width="7.7265625" style="41" customWidth="1"/>
    <col min="13106" max="13106" width="8.7265625" style="41" customWidth="1"/>
    <col min="13107" max="13111" width="7.7265625" style="41" customWidth="1"/>
    <col min="13112" max="13112" width="7.54296875" style="41" customWidth="1"/>
    <col min="13113" max="13113" width="7.1796875" style="41" customWidth="1"/>
    <col min="13114" max="13114" width="7.54296875" style="41" customWidth="1"/>
    <col min="13115" max="13115" width="7.1796875" style="41" customWidth="1"/>
    <col min="13116" max="13116" width="7.453125" style="41" customWidth="1"/>
    <col min="13117" max="13117" width="7.54296875" style="41" customWidth="1"/>
    <col min="13118" max="13118" width="7.81640625" style="41" customWidth="1"/>
    <col min="13119" max="13119" width="8" style="41" customWidth="1"/>
    <col min="13120" max="13120" width="12" style="41" customWidth="1"/>
    <col min="13121" max="13121" width="0" style="41" hidden="1" customWidth="1"/>
    <col min="13122" max="13123" width="7.7265625" style="41" customWidth="1"/>
    <col min="13124" max="13127" width="7.54296875" style="41" customWidth="1"/>
    <col min="13128" max="13312" width="9.1796875" style="41"/>
    <col min="13313" max="13313" width="4.81640625" style="41" customWidth="1"/>
    <col min="13314" max="13314" width="18.54296875" style="41" customWidth="1"/>
    <col min="13315" max="13335" width="0" style="41" hidden="1" customWidth="1"/>
    <col min="13336" max="13343" width="7.7265625" style="41" customWidth="1"/>
    <col min="13344" max="13345" width="6.7265625" style="41" customWidth="1"/>
    <col min="13346" max="13346" width="9.7265625" style="41" customWidth="1"/>
    <col min="13347" max="13347" width="9.1796875" style="41" customWidth="1"/>
    <col min="13348" max="13348" width="10.453125" style="41" customWidth="1"/>
    <col min="13349" max="13354" width="9.1796875" style="41" customWidth="1"/>
    <col min="13355" max="13355" width="13.453125" style="41" customWidth="1"/>
    <col min="13356" max="13356" width="0" style="41" hidden="1" customWidth="1"/>
    <col min="13357" max="13357" width="8.7265625" style="41" customWidth="1"/>
    <col min="13358" max="13361" width="7.7265625" style="41" customWidth="1"/>
    <col min="13362" max="13362" width="8.7265625" style="41" customWidth="1"/>
    <col min="13363" max="13367" width="7.7265625" style="41" customWidth="1"/>
    <col min="13368" max="13368" width="7.54296875" style="41" customWidth="1"/>
    <col min="13369" max="13369" width="7.1796875" style="41" customWidth="1"/>
    <col min="13370" max="13370" width="7.54296875" style="41" customWidth="1"/>
    <col min="13371" max="13371" width="7.1796875" style="41" customWidth="1"/>
    <col min="13372" max="13372" width="7.453125" style="41" customWidth="1"/>
    <col min="13373" max="13373" width="7.54296875" style="41" customWidth="1"/>
    <col min="13374" max="13374" width="7.81640625" style="41" customWidth="1"/>
    <col min="13375" max="13375" width="8" style="41" customWidth="1"/>
    <col min="13376" max="13376" width="12" style="41" customWidth="1"/>
    <col min="13377" max="13377" width="0" style="41" hidden="1" customWidth="1"/>
    <col min="13378" max="13379" width="7.7265625" style="41" customWidth="1"/>
    <col min="13380" max="13383" width="7.54296875" style="41" customWidth="1"/>
    <col min="13384" max="13568" width="9.1796875" style="41"/>
    <col min="13569" max="13569" width="4.81640625" style="41" customWidth="1"/>
    <col min="13570" max="13570" width="18.54296875" style="41" customWidth="1"/>
    <col min="13571" max="13591" width="0" style="41" hidden="1" customWidth="1"/>
    <col min="13592" max="13599" width="7.7265625" style="41" customWidth="1"/>
    <col min="13600" max="13601" width="6.7265625" style="41" customWidth="1"/>
    <col min="13602" max="13602" width="9.7265625" style="41" customWidth="1"/>
    <col min="13603" max="13603" width="9.1796875" style="41" customWidth="1"/>
    <col min="13604" max="13604" width="10.453125" style="41" customWidth="1"/>
    <col min="13605" max="13610" width="9.1796875" style="41" customWidth="1"/>
    <col min="13611" max="13611" width="13.453125" style="41" customWidth="1"/>
    <col min="13612" max="13612" width="0" style="41" hidden="1" customWidth="1"/>
    <col min="13613" max="13613" width="8.7265625" style="41" customWidth="1"/>
    <col min="13614" max="13617" width="7.7265625" style="41" customWidth="1"/>
    <col min="13618" max="13618" width="8.7265625" style="41" customWidth="1"/>
    <col min="13619" max="13623" width="7.7265625" style="41" customWidth="1"/>
    <col min="13624" max="13624" width="7.54296875" style="41" customWidth="1"/>
    <col min="13625" max="13625" width="7.1796875" style="41" customWidth="1"/>
    <col min="13626" max="13626" width="7.54296875" style="41" customWidth="1"/>
    <col min="13627" max="13627" width="7.1796875" style="41" customWidth="1"/>
    <col min="13628" max="13628" width="7.453125" style="41" customWidth="1"/>
    <col min="13629" max="13629" width="7.54296875" style="41" customWidth="1"/>
    <col min="13630" max="13630" width="7.81640625" style="41" customWidth="1"/>
    <col min="13631" max="13631" width="8" style="41" customWidth="1"/>
    <col min="13632" max="13632" width="12" style="41" customWidth="1"/>
    <col min="13633" max="13633" width="0" style="41" hidden="1" customWidth="1"/>
    <col min="13634" max="13635" width="7.7265625" style="41" customWidth="1"/>
    <col min="13636" max="13639" width="7.54296875" style="41" customWidth="1"/>
    <col min="13640" max="13824" width="9.1796875" style="41"/>
    <col min="13825" max="13825" width="4.81640625" style="41" customWidth="1"/>
    <col min="13826" max="13826" width="18.54296875" style="41" customWidth="1"/>
    <col min="13827" max="13847" width="0" style="41" hidden="1" customWidth="1"/>
    <col min="13848" max="13855" width="7.7265625" style="41" customWidth="1"/>
    <col min="13856" max="13857" width="6.7265625" style="41" customWidth="1"/>
    <col min="13858" max="13858" width="9.7265625" style="41" customWidth="1"/>
    <col min="13859" max="13859" width="9.1796875" style="41" customWidth="1"/>
    <col min="13860" max="13860" width="10.453125" style="41" customWidth="1"/>
    <col min="13861" max="13866" width="9.1796875" style="41" customWidth="1"/>
    <col min="13867" max="13867" width="13.453125" style="41" customWidth="1"/>
    <col min="13868" max="13868" width="0" style="41" hidden="1" customWidth="1"/>
    <col min="13869" max="13869" width="8.7265625" style="41" customWidth="1"/>
    <col min="13870" max="13873" width="7.7265625" style="41" customWidth="1"/>
    <col min="13874" max="13874" width="8.7265625" style="41" customWidth="1"/>
    <col min="13875" max="13879" width="7.7265625" style="41" customWidth="1"/>
    <col min="13880" max="13880" width="7.54296875" style="41" customWidth="1"/>
    <col min="13881" max="13881" width="7.1796875" style="41" customWidth="1"/>
    <col min="13882" max="13882" width="7.54296875" style="41" customWidth="1"/>
    <col min="13883" max="13883" width="7.1796875" style="41" customWidth="1"/>
    <col min="13884" max="13884" width="7.453125" style="41" customWidth="1"/>
    <col min="13885" max="13885" width="7.54296875" style="41" customWidth="1"/>
    <col min="13886" max="13886" width="7.81640625" style="41" customWidth="1"/>
    <col min="13887" max="13887" width="8" style="41" customWidth="1"/>
    <col min="13888" max="13888" width="12" style="41" customWidth="1"/>
    <col min="13889" max="13889" width="0" style="41" hidden="1" customWidth="1"/>
    <col min="13890" max="13891" width="7.7265625" style="41" customWidth="1"/>
    <col min="13892" max="13895" width="7.54296875" style="41" customWidth="1"/>
    <col min="13896" max="14080" width="9.1796875" style="41"/>
    <col min="14081" max="14081" width="4.81640625" style="41" customWidth="1"/>
    <col min="14082" max="14082" width="18.54296875" style="41" customWidth="1"/>
    <col min="14083" max="14103" width="0" style="41" hidden="1" customWidth="1"/>
    <col min="14104" max="14111" width="7.7265625" style="41" customWidth="1"/>
    <col min="14112" max="14113" width="6.7265625" style="41" customWidth="1"/>
    <col min="14114" max="14114" width="9.7265625" style="41" customWidth="1"/>
    <col min="14115" max="14115" width="9.1796875" style="41" customWidth="1"/>
    <col min="14116" max="14116" width="10.453125" style="41" customWidth="1"/>
    <col min="14117" max="14122" width="9.1796875" style="41" customWidth="1"/>
    <col min="14123" max="14123" width="13.453125" style="41" customWidth="1"/>
    <col min="14124" max="14124" width="0" style="41" hidden="1" customWidth="1"/>
    <col min="14125" max="14125" width="8.7265625" style="41" customWidth="1"/>
    <col min="14126" max="14129" width="7.7265625" style="41" customWidth="1"/>
    <col min="14130" max="14130" width="8.7265625" style="41" customWidth="1"/>
    <col min="14131" max="14135" width="7.7265625" style="41" customWidth="1"/>
    <col min="14136" max="14136" width="7.54296875" style="41" customWidth="1"/>
    <col min="14137" max="14137" width="7.1796875" style="41" customWidth="1"/>
    <col min="14138" max="14138" width="7.54296875" style="41" customWidth="1"/>
    <col min="14139" max="14139" width="7.1796875" style="41" customWidth="1"/>
    <col min="14140" max="14140" width="7.453125" style="41" customWidth="1"/>
    <col min="14141" max="14141" width="7.54296875" style="41" customWidth="1"/>
    <col min="14142" max="14142" width="7.81640625" style="41" customWidth="1"/>
    <col min="14143" max="14143" width="8" style="41" customWidth="1"/>
    <col min="14144" max="14144" width="12" style="41" customWidth="1"/>
    <col min="14145" max="14145" width="0" style="41" hidden="1" customWidth="1"/>
    <col min="14146" max="14147" width="7.7265625" style="41" customWidth="1"/>
    <col min="14148" max="14151" width="7.54296875" style="41" customWidth="1"/>
    <col min="14152" max="14336" width="9.1796875" style="41"/>
    <col min="14337" max="14337" width="4.81640625" style="41" customWidth="1"/>
    <col min="14338" max="14338" width="18.54296875" style="41" customWidth="1"/>
    <col min="14339" max="14359" width="0" style="41" hidden="1" customWidth="1"/>
    <col min="14360" max="14367" width="7.7265625" style="41" customWidth="1"/>
    <col min="14368" max="14369" width="6.7265625" style="41" customWidth="1"/>
    <col min="14370" max="14370" width="9.7265625" style="41" customWidth="1"/>
    <col min="14371" max="14371" width="9.1796875" style="41" customWidth="1"/>
    <col min="14372" max="14372" width="10.453125" style="41" customWidth="1"/>
    <col min="14373" max="14378" width="9.1796875" style="41" customWidth="1"/>
    <col min="14379" max="14379" width="13.453125" style="41" customWidth="1"/>
    <col min="14380" max="14380" width="0" style="41" hidden="1" customWidth="1"/>
    <col min="14381" max="14381" width="8.7265625" style="41" customWidth="1"/>
    <col min="14382" max="14385" width="7.7265625" style="41" customWidth="1"/>
    <col min="14386" max="14386" width="8.7265625" style="41" customWidth="1"/>
    <col min="14387" max="14391" width="7.7265625" style="41" customWidth="1"/>
    <col min="14392" max="14392" width="7.54296875" style="41" customWidth="1"/>
    <col min="14393" max="14393" width="7.1796875" style="41" customWidth="1"/>
    <col min="14394" max="14394" width="7.54296875" style="41" customWidth="1"/>
    <col min="14395" max="14395" width="7.1796875" style="41" customWidth="1"/>
    <col min="14396" max="14396" width="7.453125" style="41" customWidth="1"/>
    <col min="14397" max="14397" width="7.54296875" style="41" customWidth="1"/>
    <col min="14398" max="14398" width="7.81640625" style="41" customWidth="1"/>
    <col min="14399" max="14399" width="8" style="41" customWidth="1"/>
    <col min="14400" max="14400" width="12" style="41" customWidth="1"/>
    <col min="14401" max="14401" width="0" style="41" hidden="1" customWidth="1"/>
    <col min="14402" max="14403" width="7.7265625" style="41" customWidth="1"/>
    <col min="14404" max="14407" width="7.54296875" style="41" customWidth="1"/>
    <col min="14408" max="14592" width="9.1796875" style="41"/>
    <col min="14593" max="14593" width="4.81640625" style="41" customWidth="1"/>
    <col min="14594" max="14594" width="18.54296875" style="41" customWidth="1"/>
    <col min="14595" max="14615" width="0" style="41" hidden="1" customWidth="1"/>
    <col min="14616" max="14623" width="7.7265625" style="41" customWidth="1"/>
    <col min="14624" max="14625" width="6.7265625" style="41" customWidth="1"/>
    <col min="14626" max="14626" width="9.7265625" style="41" customWidth="1"/>
    <col min="14627" max="14627" width="9.1796875" style="41" customWidth="1"/>
    <col min="14628" max="14628" width="10.453125" style="41" customWidth="1"/>
    <col min="14629" max="14634" width="9.1796875" style="41" customWidth="1"/>
    <col min="14635" max="14635" width="13.453125" style="41" customWidth="1"/>
    <col min="14636" max="14636" width="0" style="41" hidden="1" customWidth="1"/>
    <col min="14637" max="14637" width="8.7265625" style="41" customWidth="1"/>
    <col min="14638" max="14641" width="7.7265625" style="41" customWidth="1"/>
    <col min="14642" max="14642" width="8.7265625" style="41" customWidth="1"/>
    <col min="14643" max="14647" width="7.7265625" style="41" customWidth="1"/>
    <col min="14648" max="14648" width="7.54296875" style="41" customWidth="1"/>
    <col min="14649" max="14649" width="7.1796875" style="41" customWidth="1"/>
    <col min="14650" max="14650" width="7.54296875" style="41" customWidth="1"/>
    <col min="14651" max="14651" width="7.1796875" style="41" customWidth="1"/>
    <col min="14652" max="14652" width="7.453125" style="41" customWidth="1"/>
    <col min="14653" max="14653" width="7.54296875" style="41" customWidth="1"/>
    <col min="14654" max="14654" width="7.81640625" style="41" customWidth="1"/>
    <col min="14655" max="14655" width="8" style="41" customWidth="1"/>
    <col min="14656" max="14656" width="12" style="41" customWidth="1"/>
    <col min="14657" max="14657" width="0" style="41" hidden="1" customWidth="1"/>
    <col min="14658" max="14659" width="7.7265625" style="41" customWidth="1"/>
    <col min="14660" max="14663" width="7.54296875" style="41" customWidth="1"/>
    <col min="14664" max="14848" width="9.1796875" style="41"/>
    <col min="14849" max="14849" width="4.81640625" style="41" customWidth="1"/>
    <col min="14850" max="14850" width="18.54296875" style="41" customWidth="1"/>
    <col min="14851" max="14871" width="0" style="41" hidden="1" customWidth="1"/>
    <col min="14872" max="14879" width="7.7265625" style="41" customWidth="1"/>
    <col min="14880" max="14881" width="6.7265625" style="41" customWidth="1"/>
    <col min="14882" max="14882" width="9.7265625" style="41" customWidth="1"/>
    <col min="14883" max="14883" width="9.1796875" style="41" customWidth="1"/>
    <col min="14884" max="14884" width="10.453125" style="41" customWidth="1"/>
    <col min="14885" max="14890" width="9.1796875" style="41" customWidth="1"/>
    <col min="14891" max="14891" width="13.453125" style="41" customWidth="1"/>
    <col min="14892" max="14892" width="0" style="41" hidden="1" customWidth="1"/>
    <col min="14893" max="14893" width="8.7265625" style="41" customWidth="1"/>
    <col min="14894" max="14897" width="7.7265625" style="41" customWidth="1"/>
    <col min="14898" max="14898" width="8.7265625" style="41" customWidth="1"/>
    <col min="14899" max="14903" width="7.7265625" style="41" customWidth="1"/>
    <col min="14904" max="14904" width="7.54296875" style="41" customWidth="1"/>
    <col min="14905" max="14905" width="7.1796875" style="41" customWidth="1"/>
    <col min="14906" max="14906" width="7.54296875" style="41" customWidth="1"/>
    <col min="14907" max="14907" width="7.1796875" style="41" customWidth="1"/>
    <col min="14908" max="14908" width="7.453125" style="41" customWidth="1"/>
    <col min="14909" max="14909" width="7.54296875" style="41" customWidth="1"/>
    <col min="14910" max="14910" width="7.81640625" style="41" customWidth="1"/>
    <col min="14911" max="14911" width="8" style="41" customWidth="1"/>
    <col min="14912" max="14912" width="12" style="41" customWidth="1"/>
    <col min="14913" max="14913" width="0" style="41" hidden="1" customWidth="1"/>
    <col min="14914" max="14915" width="7.7265625" style="41" customWidth="1"/>
    <col min="14916" max="14919" width="7.54296875" style="41" customWidth="1"/>
    <col min="14920" max="15104" width="9.1796875" style="41"/>
    <col min="15105" max="15105" width="4.81640625" style="41" customWidth="1"/>
    <col min="15106" max="15106" width="18.54296875" style="41" customWidth="1"/>
    <col min="15107" max="15127" width="0" style="41" hidden="1" customWidth="1"/>
    <col min="15128" max="15135" width="7.7265625" style="41" customWidth="1"/>
    <col min="15136" max="15137" width="6.7265625" style="41" customWidth="1"/>
    <col min="15138" max="15138" width="9.7265625" style="41" customWidth="1"/>
    <col min="15139" max="15139" width="9.1796875" style="41" customWidth="1"/>
    <col min="15140" max="15140" width="10.453125" style="41" customWidth="1"/>
    <col min="15141" max="15146" width="9.1796875" style="41" customWidth="1"/>
    <col min="15147" max="15147" width="13.453125" style="41" customWidth="1"/>
    <col min="15148" max="15148" width="0" style="41" hidden="1" customWidth="1"/>
    <col min="15149" max="15149" width="8.7265625" style="41" customWidth="1"/>
    <col min="15150" max="15153" width="7.7265625" style="41" customWidth="1"/>
    <col min="15154" max="15154" width="8.7265625" style="41" customWidth="1"/>
    <col min="15155" max="15159" width="7.7265625" style="41" customWidth="1"/>
    <col min="15160" max="15160" width="7.54296875" style="41" customWidth="1"/>
    <col min="15161" max="15161" width="7.1796875" style="41" customWidth="1"/>
    <col min="15162" max="15162" width="7.54296875" style="41" customWidth="1"/>
    <col min="15163" max="15163" width="7.1796875" style="41" customWidth="1"/>
    <col min="15164" max="15164" width="7.453125" style="41" customWidth="1"/>
    <col min="15165" max="15165" width="7.54296875" style="41" customWidth="1"/>
    <col min="15166" max="15166" width="7.81640625" style="41" customWidth="1"/>
    <col min="15167" max="15167" width="8" style="41" customWidth="1"/>
    <col min="15168" max="15168" width="12" style="41" customWidth="1"/>
    <col min="15169" max="15169" width="0" style="41" hidden="1" customWidth="1"/>
    <col min="15170" max="15171" width="7.7265625" style="41" customWidth="1"/>
    <col min="15172" max="15175" width="7.54296875" style="41" customWidth="1"/>
    <col min="15176" max="15360" width="9.1796875" style="41"/>
    <col min="15361" max="15361" width="4.81640625" style="41" customWidth="1"/>
    <col min="15362" max="15362" width="18.54296875" style="41" customWidth="1"/>
    <col min="15363" max="15383" width="0" style="41" hidden="1" customWidth="1"/>
    <col min="15384" max="15391" width="7.7265625" style="41" customWidth="1"/>
    <col min="15392" max="15393" width="6.7265625" style="41" customWidth="1"/>
    <col min="15394" max="15394" width="9.7265625" style="41" customWidth="1"/>
    <col min="15395" max="15395" width="9.1796875" style="41" customWidth="1"/>
    <col min="15396" max="15396" width="10.453125" style="41" customWidth="1"/>
    <col min="15397" max="15402" width="9.1796875" style="41" customWidth="1"/>
    <col min="15403" max="15403" width="13.453125" style="41" customWidth="1"/>
    <col min="15404" max="15404" width="0" style="41" hidden="1" customWidth="1"/>
    <col min="15405" max="15405" width="8.7265625" style="41" customWidth="1"/>
    <col min="15406" max="15409" width="7.7265625" style="41" customWidth="1"/>
    <col min="15410" max="15410" width="8.7265625" style="41" customWidth="1"/>
    <col min="15411" max="15415" width="7.7265625" style="41" customWidth="1"/>
    <col min="15416" max="15416" width="7.54296875" style="41" customWidth="1"/>
    <col min="15417" max="15417" width="7.1796875" style="41" customWidth="1"/>
    <col min="15418" max="15418" width="7.54296875" style="41" customWidth="1"/>
    <col min="15419" max="15419" width="7.1796875" style="41" customWidth="1"/>
    <col min="15420" max="15420" width="7.453125" style="41" customWidth="1"/>
    <col min="15421" max="15421" width="7.54296875" style="41" customWidth="1"/>
    <col min="15422" max="15422" width="7.81640625" style="41" customWidth="1"/>
    <col min="15423" max="15423" width="8" style="41" customWidth="1"/>
    <col min="15424" max="15424" width="12" style="41" customWidth="1"/>
    <col min="15425" max="15425" width="0" style="41" hidden="1" customWidth="1"/>
    <col min="15426" max="15427" width="7.7265625" style="41" customWidth="1"/>
    <col min="15428" max="15431" width="7.54296875" style="41" customWidth="1"/>
    <col min="15432" max="15616" width="9.1796875" style="41"/>
    <col min="15617" max="15617" width="4.81640625" style="41" customWidth="1"/>
    <col min="15618" max="15618" width="18.54296875" style="41" customWidth="1"/>
    <col min="15619" max="15639" width="0" style="41" hidden="1" customWidth="1"/>
    <col min="15640" max="15647" width="7.7265625" style="41" customWidth="1"/>
    <col min="15648" max="15649" width="6.7265625" style="41" customWidth="1"/>
    <col min="15650" max="15650" width="9.7265625" style="41" customWidth="1"/>
    <col min="15651" max="15651" width="9.1796875" style="41" customWidth="1"/>
    <col min="15652" max="15652" width="10.453125" style="41" customWidth="1"/>
    <col min="15653" max="15658" width="9.1796875" style="41" customWidth="1"/>
    <col min="15659" max="15659" width="13.453125" style="41" customWidth="1"/>
    <col min="15660" max="15660" width="0" style="41" hidden="1" customWidth="1"/>
    <col min="15661" max="15661" width="8.7265625" style="41" customWidth="1"/>
    <col min="15662" max="15665" width="7.7265625" style="41" customWidth="1"/>
    <col min="15666" max="15666" width="8.7265625" style="41" customWidth="1"/>
    <col min="15667" max="15671" width="7.7265625" style="41" customWidth="1"/>
    <col min="15672" max="15672" width="7.54296875" style="41" customWidth="1"/>
    <col min="15673" max="15673" width="7.1796875" style="41" customWidth="1"/>
    <col min="15674" max="15674" width="7.54296875" style="41" customWidth="1"/>
    <col min="15675" max="15675" width="7.1796875" style="41" customWidth="1"/>
    <col min="15676" max="15676" width="7.453125" style="41" customWidth="1"/>
    <col min="15677" max="15677" width="7.54296875" style="41" customWidth="1"/>
    <col min="15678" max="15678" width="7.81640625" style="41" customWidth="1"/>
    <col min="15679" max="15679" width="8" style="41" customWidth="1"/>
    <col min="15680" max="15680" width="12" style="41" customWidth="1"/>
    <col min="15681" max="15681" width="0" style="41" hidden="1" customWidth="1"/>
    <col min="15682" max="15683" width="7.7265625" style="41" customWidth="1"/>
    <col min="15684" max="15687" width="7.54296875" style="41" customWidth="1"/>
    <col min="15688" max="15872" width="9.1796875" style="41"/>
    <col min="15873" max="15873" width="4.81640625" style="41" customWidth="1"/>
    <col min="15874" max="15874" width="18.54296875" style="41" customWidth="1"/>
    <col min="15875" max="15895" width="0" style="41" hidden="1" customWidth="1"/>
    <col min="15896" max="15903" width="7.7265625" style="41" customWidth="1"/>
    <col min="15904" max="15905" width="6.7265625" style="41" customWidth="1"/>
    <col min="15906" max="15906" width="9.7265625" style="41" customWidth="1"/>
    <col min="15907" max="15907" width="9.1796875" style="41" customWidth="1"/>
    <col min="15908" max="15908" width="10.453125" style="41" customWidth="1"/>
    <col min="15909" max="15914" width="9.1796875" style="41" customWidth="1"/>
    <col min="15915" max="15915" width="13.453125" style="41" customWidth="1"/>
    <col min="15916" max="15916" width="0" style="41" hidden="1" customWidth="1"/>
    <col min="15917" max="15917" width="8.7265625" style="41" customWidth="1"/>
    <col min="15918" max="15921" width="7.7265625" style="41" customWidth="1"/>
    <col min="15922" max="15922" width="8.7265625" style="41" customWidth="1"/>
    <col min="15923" max="15927" width="7.7265625" style="41" customWidth="1"/>
    <col min="15928" max="15928" width="7.54296875" style="41" customWidth="1"/>
    <col min="15929" max="15929" width="7.1796875" style="41" customWidth="1"/>
    <col min="15930" max="15930" width="7.54296875" style="41" customWidth="1"/>
    <col min="15931" max="15931" width="7.1796875" style="41" customWidth="1"/>
    <col min="15932" max="15932" width="7.453125" style="41" customWidth="1"/>
    <col min="15933" max="15933" width="7.54296875" style="41" customWidth="1"/>
    <col min="15934" max="15934" width="7.81640625" style="41" customWidth="1"/>
    <col min="15935" max="15935" width="8" style="41" customWidth="1"/>
    <col min="15936" max="15936" width="12" style="41" customWidth="1"/>
    <col min="15937" max="15937" width="0" style="41" hidden="1" customWidth="1"/>
    <col min="15938" max="15939" width="7.7265625" style="41" customWidth="1"/>
    <col min="15940" max="15943" width="7.54296875" style="41" customWidth="1"/>
    <col min="15944" max="16128" width="9.1796875" style="41"/>
    <col min="16129" max="16129" width="4.81640625" style="41" customWidth="1"/>
    <col min="16130" max="16130" width="18.54296875" style="41" customWidth="1"/>
    <col min="16131" max="16151" width="0" style="41" hidden="1" customWidth="1"/>
    <col min="16152" max="16159" width="7.7265625" style="41" customWidth="1"/>
    <col min="16160" max="16161" width="6.7265625" style="41" customWidth="1"/>
    <col min="16162" max="16162" width="9.7265625" style="41" customWidth="1"/>
    <col min="16163" max="16163" width="9.1796875" style="41" customWidth="1"/>
    <col min="16164" max="16164" width="10.453125" style="41" customWidth="1"/>
    <col min="16165" max="16170" width="9.1796875" style="41" customWidth="1"/>
    <col min="16171" max="16171" width="13.453125" style="41" customWidth="1"/>
    <col min="16172" max="16172" width="0" style="41" hidden="1" customWidth="1"/>
    <col min="16173" max="16173" width="8.7265625" style="41" customWidth="1"/>
    <col min="16174" max="16177" width="7.7265625" style="41" customWidth="1"/>
    <col min="16178" max="16178" width="8.7265625" style="41" customWidth="1"/>
    <col min="16179" max="16183" width="7.7265625" style="41" customWidth="1"/>
    <col min="16184" max="16184" width="7.54296875" style="41" customWidth="1"/>
    <col min="16185" max="16185" width="7.1796875" style="41" customWidth="1"/>
    <col min="16186" max="16186" width="7.54296875" style="41" customWidth="1"/>
    <col min="16187" max="16187" width="7.1796875" style="41" customWidth="1"/>
    <col min="16188" max="16188" width="7.453125" style="41" customWidth="1"/>
    <col min="16189" max="16189" width="7.54296875" style="41" customWidth="1"/>
    <col min="16190" max="16190" width="7.81640625" style="41" customWidth="1"/>
    <col min="16191" max="16191" width="8" style="41" customWidth="1"/>
    <col min="16192" max="16192" width="12" style="41" customWidth="1"/>
    <col min="16193" max="16193" width="0" style="41" hidden="1" customWidth="1"/>
    <col min="16194" max="16195" width="7.7265625" style="41" customWidth="1"/>
    <col min="16196" max="16199" width="7.54296875" style="41" customWidth="1"/>
    <col min="16200" max="16384" width="9.1796875" style="41"/>
  </cols>
  <sheetData>
    <row r="1" spans="1:71" s="35" customFormat="1" ht="15" customHeight="1">
      <c r="B1" s="105" t="s">
        <v>37</v>
      </c>
      <c r="C1" s="105"/>
      <c r="D1" s="105"/>
      <c r="E1" s="105"/>
      <c r="F1" s="105"/>
      <c r="G1" s="105"/>
      <c r="H1" s="105"/>
      <c r="I1" s="105"/>
      <c r="J1" s="105"/>
      <c r="K1" s="105"/>
      <c r="L1" s="105"/>
      <c r="M1" s="105"/>
      <c r="N1" s="105"/>
      <c r="O1" s="105"/>
      <c r="P1" s="105"/>
      <c r="Q1" s="105"/>
      <c r="R1" s="105"/>
      <c r="S1" s="105"/>
      <c r="T1" s="105"/>
      <c r="U1" s="105"/>
      <c r="V1" s="105"/>
      <c r="W1" s="105"/>
      <c r="X1" s="106"/>
      <c r="Y1" s="106"/>
      <c r="Z1" s="106"/>
      <c r="AA1" s="106"/>
      <c r="AQ1" s="36" t="s">
        <v>38</v>
      </c>
      <c r="AR1" s="36"/>
      <c r="AS1" s="37"/>
      <c r="AT1" s="37"/>
      <c r="AU1" s="37"/>
      <c r="AV1" s="37"/>
      <c r="AW1" s="37"/>
      <c r="AX1" s="37"/>
      <c r="AY1" s="37"/>
      <c r="AZ1" s="37"/>
      <c r="BA1" s="37"/>
      <c r="BB1" s="37"/>
      <c r="BC1" s="37"/>
      <c r="BD1" s="37"/>
      <c r="BE1" s="37"/>
      <c r="BF1" s="37"/>
      <c r="BG1" s="37"/>
      <c r="BH1" s="37"/>
      <c r="BI1" s="37"/>
      <c r="BJ1" s="37"/>
      <c r="BK1" s="37"/>
      <c r="BL1" s="38"/>
      <c r="BM1" s="38"/>
      <c r="BN1" s="38"/>
      <c r="BO1" s="38"/>
    </row>
    <row r="2" spans="1:71" s="35" customFormat="1" ht="15" customHeight="1">
      <c r="B2" s="107" t="s">
        <v>39</v>
      </c>
      <c r="C2" s="107"/>
      <c r="D2" s="107"/>
      <c r="E2" s="107"/>
      <c r="F2" s="107"/>
      <c r="G2" s="107"/>
      <c r="H2" s="107"/>
      <c r="I2" s="107"/>
      <c r="J2" s="107"/>
      <c r="K2" s="107"/>
      <c r="L2" s="107"/>
      <c r="M2" s="107"/>
      <c r="N2" s="107"/>
      <c r="O2" s="107"/>
      <c r="P2" s="107"/>
      <c r="Q2" s="107"/>
      <c r="R2" s="107"/>
      <c r="S2" s="107"/>
      <c r="T2" s="107"/>
      <c r="U2" s="107"/>
      <c r="V2" s="107"/>
      <c r="W2" s="107"/>
      <c r="X2" s="108"/>
      <c r="Y2" s="108"/>
      <c r="Z2" s="108"/>
      <c r="AA2" s="108"/>
      <c r="AL2" s="35">
        <f>24*28</f>
        <v>672</v>
      </c>
      <c r="AQ2" s="36" t="s">
        <v>40</v>
      </c>
      <c r="AR2" s="36"/>
      <c r="AS2" s="37"/>
      <c r="AT2" s="37"/>
      <c r="AU2" s="37"/>
      <c r="AV2" s="37"/>
      <c r="AW2" s="37"/>
      <c r="AX2" s="37"/>
      <c r="AY2" s="37"/>
      <c r="AZ2" s="37"/>
      <c r="BA2" s="37"/>
      <c r="BB2" s="37"/>
      <c r="BC2" s="37"/>
      <c r="BD2" s="37"/>
      <c r="BE2" s="37"/>
      <c r="BF2" s="37"/>
      <c r="BG2" s="37"/>
      <c r="BH2" s="37"/>
      <c r="BI2" s="37"/>
      <c r="BJ2" s="37"/>
      <c r="BK2" s="37"/>
      <c r="BL2" s="38"/>
      <c r="BM2" s="38"/>
      <c r="BN2" s="38"/>
      <c r="BO2" s="38"/>
    </row>
    <row r="3" spans="1:71" s="35" customFormat="1" ht="27.75" customHeight="1">
      <c r="A3" s="109" t="s">
        <v>383</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39"/>
      <c r="BR3" s="39"/>
      <c r="BS3" s="39"/>
    </row>
    <row r="4" spans="1:71" s="35" customFormat="1" ht="15" customHeight="1">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40"/>
      <c r="BR4" s="40"/>
      <c r="BS4" s="40"/>
    </row>
    <row r="5" spans="1:71" ht="34.5" customHeight="1">
      <c r="A5" s="111" t="s">
        <v>1</v>
      </c>
      <c r="B5" s="95" t="s">
        <v>41</v>
      </c>
      <c r="C5" s="112" t="s">
        <v>42</v>
      </c>
      <c r="D5" s="113"/>
      <c r="E5" s="113"/>
      <c r="F5" s="113"/>
      <c r="G5" s="113"/>
      <c r="H5" s="113"/>
      <c r="I5" s="113"/>
      <c r="J5" s="113"/>
      <c r="K5" s="113"/>
      <c r="L5" s="113"/>
      <c r="M5" s="113"/>
      <c r="N5" s="113"/>
      <c r="O5" s="113"/>
      <c r="P5" s="113"/>
      <c r="Q5" s="113"/>
      <c r="R5" s="113"/>
      <c r="S5" s="113"/>
      <c r="T5" s="113"/>
      <c r="U5" s="113"/>
      <c r="V5" s="113"/>
      <c r="W5" s="114"/>
      <c r="X5" s="115" t="s">
        <v>43</v>
      </c>
      <c r="Y5" s="116"/>
      <c r="Z5" s="116"/>
      <c r="AA5" s="116"/>
      <c r="AB5" s="116"/>
      <c r="AC5" s="116"/>
      <c r="AD5" s="116"/>
      <c r="AE5" s="116"/>
      <c r="AF5" s="116"/>
      <c r="AG5" s="116"/>
      <c r="AH5" s="116"/>
      <c r="AI5" s="116"/>
      <c r="AJ5" s="116"/>
      <c r="AK5" s="116"/>
      <c r="AL5" s="116"/>
      <c r="AM5" s="116"/>
      <c r="AN5" s="116"/>
      <c r="AO5" s="116"/>
      <c r="AP5" s="116"/>
      <c r="AQ5" s="116"/>
      <c r="AR5" s="117"/>
      <c r="AS5" s="118" t="s">
        <v>44</v>
      </c>
      <c r="AT5" s="119"/>
      <c r="AU5" s="119"/>
      <c r="AV5" s="119"/>
      <c r="AW5" s="119"/>
      <c r="AX5" s="119"/>
      <c r="AY5" s="119"/>
      <c r="AZ5" s="119"/>
      <c r="BA5" s="119"/>
      <c r="BB5" s="119"/>
      <c r="BC5" s="119"/>
      <c r="BD5" s="119"/>
      <c r="BE5" s="119"/>
      <c r="BF5" s="119"/>
      <c r="BG5" s="119"/>
      <c r="BH5" s="119"/>
      <c r="BI5" s="119"/>
      <c r="BJ5" s="119"/>
      <c r="BK5" s="119"/>
      <c r="BL5" s="119"/>
      <c r="BM5" s="120"/>
      <c r="BN5" s="95" t="s">
        <v>45</v>
      </c>
      <c r="BO5" s="95"/>
      <c r="BP5" s="95"/>
      <c r="BQ5" s="95" t="s">
        <v>46</v>
      </c>
      <c r="BR5" s="95"/>
      <c r="BS5" s="95"/>
    </row>
    <row r="6" spans="1:71" ht="15" customHeight="1">
      <c r="A6" s="111"/>
      <c r="B6" s="95"/>
      <c r="C6" s="100" t="s">
        <v>47</v>
      </c>
      <c r="D6" s="101" t="s">
        <v>48</v>
      </c>
      <c r="E6" s="101"/>
      <c r="F6" s="101"/>
      <c r="G6" s="101"/>
      <c r="H6" s="100" t="s">
        <v>49</v>
      </c>
      <c r="I6" s="102" t="s">
        <v>48</v>
      </c>
      <c r="J6" s="102"/>
      <c r="K6" s="102"/>
      <c r="L6" s="102"/>
      <c r="M6" s="100" t="s">
        <v>50</v>
      </c>
      <c r="N6" s="103" t="s">
        <v>51</v>
      </c>
      <c r="O6" s="103"/>
      <c r="P6" s="103"/>
      <c r="Q6" s="103"/>
      <c r="R6" s="103" t="s">
        <v>52</v>
      </c>
      <c r="S6" s="103"/>
      <c r="T6" s="103"/>
      <c r="U6" s="103"/>
      <c r="V6" s="104" t="s">
        <v>53</v>
      </c>
      <c r="W6" s="104" t="s">
        <v>54</v>
      </c>
      <c r="X6" s="95" t="s">
        <v>47</v>
      </c>
      <c r="Y6" s="99" t="s">
        <v>48</v>
      </c>
      <c r="Z6" s="99"/>
      <c r="AA6" s="99"/>
      <c r="AB6" s="99"/>
      <c r="AC6" s="95" t="s">
        <v>49</v>
      </c>
      <c r="AD6" s="94" t="s">
        <v>48</v>
      </c>
      <c r="AE6" s="94"/>
      <c r="AF6" s="94"/>
      <c r="AG6" s="94"/>
      <c r="AH6" s="95" t="s">
        <v>50</v>
      </c>
      <c r="AI6" s="96" t="s">
        <v>51</v>
      </c>
      <c r="AJ6" s="96"/>
      <c r="AK6" s="96"/>
      <c r="AL6" s="96"/>
      <c r="AM6" s="96" t="s">
        <v>52</v>
      </c>
      <c r="AN6" s="96"/>
      <c r="AO6" s="96"/>
      <c r="AP6" s="96"/>
      <c r="AQ6" s="97" t="s">
        <v>53</v>
      </c>
      <c r="AR6" s="98" t="s">
        <v>54</v>
      </c>
      <c r="AS6" s="95" t="s">
        <v>55</v>
      </c>
      <c r="AT6" s="96" t="s">
        <v>48</v>
      </c>
      <c r="AU6" s="96"/>
      <c r="AV6" s="96"/>
      <c r="AW6" s="96"/>
      <c r="AX6" s="95" t="s">
        <v>49</v>
      </c>
      <c r="AY6" s="94" t="s">
        <v>48</v>
      </c>
      <c r="AZ6" s="94"/>
      <c r="BA6" s="94"/>
      <c r="BB6" s="94"/>
      <c r="BC6" s="95" t="s">
        <v>50</v>
      </c>
      <c r="BD6" s="96" t="s">
        <v>51</v>
      </c>
      <c r="BE6" s="96"/>
      <c r="BF6" s="96"/>
      <c r="BG6" s="96"/>
      <c r="BH6" s="96" t="s">
        <v>52</v>
      </c>
      <c r="BI6" s="96"/>
      <c r="BJ6" s="96"/>
      <c r="BK6" s="96"/>
      <c r="BL6" s="97" t="s">
        <v>53</v>
      </c>
      <c r="BM6" s="97" t="s">
        <v>54</v>
      </c>
      <c r="BN6" s="91" t="s">
        <v>56</v>
      </c>
      <c r="BO6" s="92" t="s">
        <v>57</v>
      </c>
      <c r="BP6" s="91" t="s">
        <v>58</v>
      </c>
      <c r="BQ6" s="91" t="s">
        <v>55</v>
      </c>
      <c r="BR6" s="92" t="s">
        <v>49</v>
      </c>
      <c r="BS6" s="91" t="s">
        <v>50</v>
      </c>
    </row>
    <row r="7" spans="1:71" ht="101.25" customHeight="1">
      <c r="A7" s="111"/>
      <c r="B7" s="95"/>
      <c r="C7" s="100"/>
      <c r="D7" s="42" t="s">
        <v>59</v>
      </c>
      <c r="E7" s="43" t="s">
        <v>60</v>
      </c>
      <c r="F7" s="42" t="s">
        <v>61</v>
      </c>
      <c r="G7" s="42" t="s">
        <v>62</v>
      </c>
      <c r="H7" s="100"/>
      <c r="I7" s="42" t="s">
        <v>59</v>
      </c>
      <c r="J7" s="42" t="s">
        <v>60</v>
      </c>
      <c r="K7" s="42" t="s">
        <v>61</v>
      </c>
      <c r="L7" s="42" t="s">
        <v>62</v>
      </c>
      <c r="M7" s="100"/>
      <c r="N7" s="42" t="s">
        <v>63</v>
      </c>
      <c r="O7" s="42" t="s">
        <v>64</v>
      </c>
      <c r="P7" s="42" t="s">
        <v>65</v>
      </c>
      <c r="Q7" s="42" t="s">
        <v>66</v>
      </c>
      <c r="R7" s="42" t="s">
        <v>63</v>
      </c>
      <c r="S7" s="42" t="s">
        <v>64</v>
      </c>
      <c r="T7" s="42" t="s">
        <v>65</v>
      </c>
      <c r="U7" s="42" t="s">
        <v>66</v>
      </c>
      <c r="V7" s="104"/>
      <c r="W7" s="104"/>
      <c r="X7" s="95"/>
      <c r="Y7" s="44" t="s">
        <v>59</v>
      </c>
      <c r="Z7" s="45" t="s">
        <v>60</v>
      </c>
      <c r="AA7" s="44" t="s">
        <v>61</v>
      </c>
      <c r="AB7" s="44" t="s">
        <v>62</v>
      </c>
      <c r="AC7" s="95"/>
      <c r="AD7" s="44" t="s">
        <v>59</v>
      </c>
      <c r="AE7" s="44" t="s">
        <v>60</v>
      </c>
      <c r="AF7" s="44" t="s">
        <v>61</v>
      </c>
      <c r="AG7" s="44" t="s">
        <v>62</v>
      </c>
      <c r="AH7" s="95"/>
      <c r="AI7" s="44" t="s">
        <v>63</v>
      </c>
      <c r="AJ7" s="44" t="s">
        <v>64</v>
      </c>
      <c r="AK7" s="44" t="s">
        <v>65</v>
      </c>
      <c r="AL7" s="44" t="s">
        <v>66</v>
      </c>
      <c r="AM7" s="44" t="s">
        <v>63</v>
      </c>
      <c r="AN7" s="44" t="s">
        <v>64</v>
      </c>
      <c r="AO7" s="44" t="s">
        <v>65</v>
      </c>
      <c r="AP7" s="44" t="s">
        <v>66</v>
      </c>
      <c r="AQ7" s="97"/>
      <c r="AR7" s="98"/>
      <c r="AS7" s="95"/>
      <c r="AT7" s="44" t="s">
        <v>59</v>
      </c>
      <c r="AU7" s="44" t="s">
        <v>60</v>
      </c>
      <c r="AV7" s="44" t="s">
        <v>61</v>
      </c>
      <c r="AW7" s="44" t="s">
        <v>62</v>
      </c>
      <c r="AX7" s="95"/>
      <c r="AY7" s="44" t="s">
        <v>59</v>
      </c>
      <c r="AZ7" s="44" t="s">
        <v>60</v>
      </c>
      <c r="BA7" s="44" t="s">
        <v>61</v>
      </c>
      <c r="BB7" s="44" t="s">
        <v>62</v>
      </c>
      <c r="BC7" s="95"/>
      <c r="BD7" s="44" t="s">
        <v>63</v>
      </c>
      <c r="BE7" s="44" t="s">
        <v>64</v>
      </c>
      <c r="BF7" s="44" t="s">
        <v>65</v>
      </c>
      <c r="BG7" s="44" t="s">
        <v>66</v>
      </c>
      <c r="BH7" s="44" t="s">
        <v>63</v>
      </c>
      <c r="BI7" s="44" t="s">
        <v>64</v>
      </c>
      <c r="BJ7" s="44" t="s">
        <v>65</v>
      </c>
      <c r="BK7" s="44" t="s">
        <v>66</v>
      </c>
      <c r="BL7" s="97"/>
      <c r="BM7" s="97"/>
      <c r="BN7" s="91"/>
      <c r="BO7" s="93"/>
      <c r="BP7" s="91"/>
      <c r="BQ7" s="91"/>
      <c r="BR7" s="93"/>
      <c r="BS7" s="91"/>
    </row>
    <row r="8" spans="1:71" s="54" customFormat="1" ht="27" customHeight="1">
      <c r="A8" s="46">
        <v>1</v>
      </c>
      <c r="B8" s="47" t="s">
        <v>67</v>
      </c>
      <c r="C8" s="48">
        <f>SUM(D8:G8)</f>
        <v>49.113000000000007</v>
      </c>
      <c r="D8" s="49">
        <v>1.7449999999999999</v>
      </c>
      <c r="E8" s="49">
        <v>12.469000000000001</v>
      </c>
      <c r="F8" s="49">
        <v>31.244000000000003</v>
      </c>
      <c r="G8" s="49">
        <v>3.6549999999999998</v>
      </c>
      <c r="H8" s="48">
        <f>SUM(I8:L8)</f>
        <v>0</v>
      </c>
      <c r="I8" s="49"/>
      <c r="J8" s="49"/>
      <c r="K8" s="49"/>
      <c r="L8" s="49"/>
      <c r="M8" s="48">
        <f>SUM(N8:U8)</f>
        <v>66.692000000000007</v>
      </c>
      <c r="N8" s="49">
        <v>1</v>
      </c>
      <c r="O8" s="49">
        <v>2.8540000000000001</v>
      </c>
      <c r="P8" s="49">
        <v>0.73</v>
      </c>
      <c r="Q8" s="49">
        <v>10.9</v>
      </c>
      <c r="R8" s="49">
        <v>3.62</v>
      </c>
      <c r="S8" s="49">
        <v>26.575000000000003</v>
      </c>
      <c r="T8" s="49">
        <v>3.32</v>
      </c>
      <c r="U8" s="49">
        <v>17.693000000000001</v>
      </c>
      <c r="V8" s="49">
        <f t="shared" ref="V8:V20" si="0">D8*285.06+E8*177.37+(F8+G8)*114.51+N8*85.71653+O8*71.6475+P8*87.00383+Q8*58.25799+R8*72.16284+S8*60.90038+T8*76.51762+U8*50.57834</f>
        <v>10722.64224922</v>
      </c>
      <c r="W8" s="50">
        <f t="shared" ref="W8:W20" si="1">(I8*5.5+J8*3.5+K8*3+L8*3)*1000*150000/1000000000</f>
        <v>0</v>
      </c>
      <c r="X8" s="48">
        <f>SUM(Y8:AB8)</f>
        <v>53.500000000000007</v>
      </c>
      <c r="Y8" s="49">
        <v>0.43</v>
      </c>
      <c r="Z8" s="49">
        <v>16.98</v>
      </c>
      <c r="AA8" s="49">
        <v>32.6</v>
      </c>
      <c r="AB8" s="49">
        <v>3.49</v>
      </c>
      <c r="AC8" s="48">
        <f>SUM(AD8:AG8)</f>
        <v>0</v>
      </c>
      <c r="AD8" s="49"/>
      <c r="AE8" s="49"/>
      <c r="AF8" s="49"/>
      <c r="AG8" s="49"/>
      <c r="AH8" s="48">
        <f>SUM(AI8:AP8)</f>
        <v>69.942999999999998</v>
      </c>
      <c r="AI8" s="49">
        <v>1</v>
      </c>
      <c r="AJ8" s="49">
        <v>2.8040000000000003</v>
      </c>
      <c r="AK8" s="49">
        <v>0.67999999999999994</v>
      </c>
      <c r="AL8" s="49">
        <v>10.456</v>
      </c>
      <c r="AM8" s="49">
        <v>3.62</v>
      </c>
      <c r="AN8" s="49">
        <v>28.169999999999998</v>
      </c>
      <c r="AO8" s="49">
        <v>3.32</v>
      </c>
      <c r="AP8" s="49">
        <v>19.892999999999997</v>
      </c>
      <c r="AQ8" s="51">
        <f>ROUND(Y8*285.06+Z8*177.37+(AA8+AB8)*114.51+AI8*85.71653+AJ8*71.6475+AK8*87.00383+AL8*58.25799+AM8*72.16284+AN8*60.90038+AO8*76.51762+AP8*50.57834,0)</f>
        <v>11459</v>
      </c>
      <c r="AR8" s="50">
        <f t="shared" ref="AR8:AR20" si="2">(AD8*5.5+AE8*3.5+AF8*3+AG8*3)*1000*150000/1000000000</f>
        <v>0</v>
      </c>
      <c r="AS8" s="48">
        <f>SUM(AT8:AW8)</f>
        <v>46.328000000000003</v>
      </c>
      <c r="AT8" s="52">
        <v>0.43</v>
      </c>
      <c r="AU8" s="52">
        <v>13.123000000000001</v>
      </c>
      <c r="AV8" s="52">
        <v>29.77</v>
      </c>
      <c r="AW8" s="52">
        <v>3.0049999999999999</v>
      </c>
      <c r="AX8" s="48">
        <f>SUM(AY8:BB8)</f>
        <v>0</v>
      </c>
      <c r="AY8" s="49"/>
      <c r="AZ8" s="49"/>
      <c r="BA8" s="49"/>
      <c r="BB8" s="49"/>
      <c r="BC8" s="48">
        <f t="shared" ref="BC8:BC17" si="3">SUM(BD8:BK8)</f>
        <v>59.395999999999994</v>
      </c>
      <c r="BD8" s="52">
        <v>0.85</v>
      </c>
      <c r="BE8" s="52">
        <v>2.6540000000000004</v>
      </c>
      <c r="BF8" s="52">
        <v>0.38</v>
      </c>
      <c r="BG8" s="52">
        <v>9.61</v>
      </c>
      <c r="BH8" s="52">
        <v>2.61</v>
      </c>
      <c r="BI8" s="52">
        <v>19.79</v>
      </c>
      <c r="BJ8" s="52">
        <v>3.9</v>
      </c>
      <c r="BK8" s="52">
        <v>19.601999999999997</v>
      </c>
      <c r="BL8" s="53">
        <v>9615.74</v>
      </c>
      <c r="BM8" s="53"/>
      <c r="BN8" s="49">
        <f t="shared" ref="BN8:BN21" si="4">AS8/X8</f>
        <v>0.86594392523364483</v>
      </c>
      <c r="BO8" s="49" t="str">
        <f>IF(AC8=0,"-",AX8/AC8)</f>
        <v>-</v>
      </c>
      <c r="BP8" s="49">
        <f t="shared" ref="BP8:BP21" si="5">BC8/AH8</f>
        <v>0.84920578185093565</v>
      </c>
      <c r="BQ8" s="49">
        <f>AS8-'[1]24-10'!X8</f>
        <v>1.9719999999999942</v>
      </c>
      <c r="BR8" s="49">
        <f>AX8-'[1]24-10'!AC8</f>
        <v>0</v>
      </c>
      <c r="BS8" s="49">
        <f>BC8-'[1]24-10'!AH8</f>
        <v>0.97999999999998977</v>
      </c>
    </row>
    <row r="9" spans="1:71" ht="27" customHeight="1">
      <c r="A9" s="55">
        <v>2</v>
      </c>
      <c r="B9" s="47" t="s">
        <v>68</v>
      </c>
      <c r="C9" s="48">
        <f t="shared" ref="C9:C20" si="6">SUM(D9:G9)</f>
        <v>78.238</v>
      </c>
      <c r="D9" s="56">
        <v>2.75</v>
      </c>
      <c r="E9" s="56">
        <v>15.789999999999994</v>
      </c>
      <c r="F9" s="56">
        <v>44.626000000000005</v>
      </c>
      <c r="G9" s="56">
        <v>15.071999999999996</v>
      </c>
      <c r="H9" s="48">
        <f t="shared" ref="H9:H20" si="7">SUM(I9:L9)</f>
        <v>0.77</v>
      </c>
      <c r="I9" s="56">
        <v>0</v>
      </c>
      <c r="J9" s="56">
        <v>0.77</v>
      </c>
      <c r="K9" s="56"/>
      <c r="L9" s="56"/>
      <c r="M9" s="48">
        <f t="shared" ref="M9:M20" si="8">SUM(N9:U9)</f>
        <v>38.336999999999996</v>
      </c>
      <c r="N9" s="56">
        <v>1.7999999999999998</v>
      </c>
      <c r="O9" s="56">
        <v>5.4540000000000006</v>
      </c>
      <c r="P9" s="56">
        <v>1.75</v>
      </c>
      <c r="Q9" s="56">
        <v>0.19</v>
      </c>
      <c r="R9" s="56">
        <v>4.18</v>
      </c>
      <c r="S9" s="56">
        <v>17.128999999999998</v>
      </c>
      <c r="T9" s="56">
        <v>0.4</v>
      </c>
      <c r="U9" s="56">
        <v>7.4340000000000002</v>
      </c>
      <c r="V9" s="49">
        <f t="shared" si="0"/>
        <v>12880.395927380003</v>
      </c>
      <c r="W9" s="50">
        <f t="shared" si="1"/>
        <v>0.40425000000000005</v>
      </c>
      <c r="X9" s="48">
        <f t="shared" ref="X9:X20" si="9">SUM(Y9:AB9)</f>
        <v>78.179999999999993</v>
      </c>
      <c r="Y9" s="56">
        <v>1.331</v>
      </c>
      <c r="Z9" s="56">
        <v>15.217000000000002</v>
      </c>
      <c r="AA9" s="56">
        <v>51.23599999999999</v>
      </c>
      <c r="AB9" s="56">
        <v>10.395999999999999</v>
      </c>
      <c r="AC9" s="48">
        <f t="shared" ref="AC9:AC20" si="10">SUM(AD9:AG9)</f>
        <v>8.2899999999999991</v>
      </c>
      <c r="AD9" s="57">
        <v>2.75</v>
      </c>
      <c r="AE9" s="57">
        <v>5.54</v>
      </c>
      <c r="AF9" s="57"/>
      <c r="AG9" s="57"/>
      <c r="AH9" s="48">
        <f t="shared" ref="AH9:AH20" si="11">SUM(AI9:AP9)</f>
        <v>36.305</v>
      </c>
      <c r="AI9" s="56">
        <v>2.6</v>
      </c>
      <c r="AJ9" s="56">
        <v>5.45</v>
      </c>
      <c r="AK9" s="56">
        <v>0</v>
      </c>
      <c r="AL9" s="56">
        <v>0.11</v>
      </c>
      <c r="AM9" s="56">
        <v>3.3400000000000003</v>
      </c>
      <c r="AN9" s="56">
        <v>17.161000000000001</v>
      </c>
      <c r="AO9" s="56">
        <v>0.21</v>
      </c>
      <c r="AP9" s="56">
        <v>7.4340000000000002</v>
      </c>
      <c r="AQ9" s="51">
        <f t="shared" ref="AQ9:AQ20" si="12">Y9*285.06+Z9*177.37+(AA9+AB9)*114.51+AI9*85.71653+AJ9*71.6475+AK9*87.00383+AL9*58.25799+AM9*72.16284+AN9*60.90038+AO9*76.51762+AP9*50.57834</f>
        <v>12433.888088439999</v>
      </c>
      <c r="AR9" s="50">
        <f t="shared" si="2"/>
        <v>5.1772499999999999</v>
      </c>
      <c r="AS9" s="48">
        <f t="shared" ref="AS9:AS20" si="13">SUM(AT9:AW9)</f>
        <v>65.793999999999997</v>
      </c>
      <c r="AT9" s="52">
        <v>0.84</v>
      </c>
      <c r="AU9" s="52">
        <v>11.877000000000002</v>
      </c>
      <c r="AV9" s="52">
        <v>44.520999999999994</v>
      </c>
      <c r="AW9" s="52">
        <v>8.5560000000000009</v>
      </c>
      <c r="AX9" s="48">
        <f t="shared" ref="AX9:AX20" si="14">SUM(AY9:BB9)</f>
        <v>0.99</v>
      </c>
      <c r="AY9" s="52">
        <v>0</v>
      </c>
      <c r="AZ9" s="52">
        <v>0.77</v>
      </c>
      <c r="BA9" s="52">
        <v>0.22</v>
      </c>
      <c r="BB9" s="52">
        <v>0</v>
      </c>
      <c r="BC9" s="48">
        <f t="shared" si="3"/>
        <v>21.535999999999998</v>
      </c>
      <c r="BD9" s="52">
        <v>1.69</v>
      </c>
      <c r="BE9" s="52">
        <v>0.26</v>
      </c>
      <c r="BF9" s="52">
        <v>0</v>
      </c>
      <c r="BG9" s="52">
        <v>0.11</v>
      </c>
      <c r="BH9" s="52">
        <v>3.33</v>
      </c>
      <c r="BI9" s="52">
        <v>13.876999999999997</v>
      </c>
      <c r="BJ9" s="52">
        <v>0.21</v>
      </c>
      <c r="BK9" s="52">
        <v>2.0589999999999997</v>
      </c>
      <c r="BL9" s="53">
        <v>7530.05</v>
      </c>
      <c r="BM9" s="53"/>
      <c r="BN9" s="49">
        <f t="shared" si="4"/>
        <v>0.84157073420312101</v>
      </c>
      <c r="BO9" s="49">
        <f t="shared" ref="BO9:BO19" si="15">IF(AC9=0,"-",AX9/AC9)</f>
        <v>0.11942098914354646</v>
      </c>
      <c r="BP9" s="49">
        <f t="shared" si="5"/>
        <v>0.5931965294036633</v>
      </c>
      <c r="BQ9" s="49">
        <f>AS9-'[1]24-10'!X9</f>
        <v>0</v>
      </c>
      <c r="BR9" s="49">
        <f>AX9-'[1]24-10'!AC9</f>
        <v>0</v>
      </c>
      <c r="BS9" s="49">
        <f>BC9-'[1]24-10'!AH9</f>
        <v>0</v>
      </c>
    </row>
    <row r="10" spans="1:71" ht="27" customHeight="1">
      <c r="A10" s="55">
        <v>3</v>
      </c>
      <c r="B10" s="47" t="s">
        <v>69</v>
      </c>
      <c r="C10" s="48">
        <f t="shared" si="6"/>
        <v>23.240000000000002</v>
      </c>
      <c r="D10" s="58"/>
      <c r="E10" s="58">
        <v>9.2100000000000009</v>
      </c>
      <c r="F10" s="58">
        <v>11.18</v>
      </c>
      <c r="G10" s="58">
        <v>2.85</v>
      </c>
      <c r="H10" s="48">
        <f t="shared" si="7"/>
        <v>16.7</v>
      </c>
      <c r="I10" s="57"/>
      <c r="J10" s="57">
        <v>16.7</v>
      </c>
      <c r="K10" s="57"/>
      <c r="L10" s="57"/>
      <c r="M10" s="48">
        <f t="shared" si="8"/>
        <v>9.24</v>
      </c>
      <c r="N10" s="59">
        <v>1.37</v>
      </c>
      <c r="O10" s="59"/>
      <c r="P10" s="59"/>
      <c r="Q10" s="59"/>
      <c r="R10" s="59">
        <v>7.87</v>
      </c>
      <c r="S10" s="59"/>
      <c r="T10" s="59"/>
      <c r="U10" s="59"/>
      <c r="V10" s="49">
        <f t="shared" si="0"/>
        <v>3925.5061968999998</v>
      </c>
      <c r="W10" s="50">
        <f t="shared" si="1"/>
        <v>8.7674999999999983</v>
      </c>
      <c r="X10" s="48">
        <f t="shared" si="9"/>
        <v>25.815000000000001</v>
      </c>
      <c r="Y10" s="58"/>
      <c r="Z10" s="58">
        <v>11.535</v>
      </c>
      <c r="AA10" s="58">
        <v>11.4</v>
      </c>
      <c r="AB10" s="58">
        <v>2.88</v>
      </c>
      <c r="AC10" s="48">
        <f t="shared" si="10"/>
        <v>20.47</v>
      </c>
      <c r="AD10" s="57"/>
      <c r="AE10" s="57">
        <v>20.47</v>
      </c>
      <c r="AF10" s="57"/>
      <c r="AG10" s="57"/>
      <c r="AH10" s="48">
        <f t="shared" si="11"/>
        <v>9.24</v>
      </c>
      <c r="AI10" s="59">
        <v>1.37</v>
      </c>
      <c r="AJ10" s="59"/>
      <c r="AK10" s="59"/>
      <c r="AL10" s="59"/>
      <c r="AM10" s="59">
        <v>7.87</v>
      </c>
      <c r="AN10" s="59"/>
      <c r="AO10" s="59"/>
      <c r="AP10" s="59"/>
      <c r="AQ10" s="51">
        <f t="shared" si="12"/>
        <v>4366.5189468999997</v>
      </c>
      <c r="AR10" s="50">
        <f t="shared" si="2"/>
        <v>10.74675</v>
      </c>
      <c r="AS10" s="48">
        <f t="shared" si="13"/>
        <v>20.260999999999999</v>
      </c>
      <c r="AT10" s="52">
        <v>0</v>
      </c>
      <c r="AU10" s="52">
        <v>8.8990000000000009</v>
      </c>
      <c r="AV10" s="52">
        <v>9.7110000000000003</v>
      </c>
      <c r="AW10" s="52">
        <v>1.6509999999999998</v>
      </c>
      <c r="AX10" s="48">
        <f t="shared" si="14"/>
        <v>15.91</v>
      </c>
      <c r="AY10" s="52">
        <v>0</v>
      </c>
      <c r="AZ10" s="52">
        <f>15.91</f>
        <v>15.91</v>
      </c>
      <c r="BA10" s="52">
        <v>0</v>
      </c>
      <c r="BB10" s="52">
        <v>0</v>
      </c>
      <c r="BC10" s="48">
        <f t="shared" si="3"/>
        <v>5.3859999999999992</v>
      </c>
      <c r="BD10" s="52">
        <v>6.3E-2</v>
      </c>
      <c r="BE10" s="52">
        <v>0</v>
      </c>
      <c r="BF10" s="52">
        <v>0</v>
      </c>
      <c r="BG10" s="52">
        <v>0</v>
      </c>
      <c r="BH10" s="52">
        <v>5.3229999999999995</v>
      </c>
      <c r="BI10" s="52">
        <v>0</v>
      </c>
      <c r="BJ10" s="52">
        <v>0</v>
      </c>
      <c r="BK10" s="52">
        <v>0</v>
      </c>
      <c r="BL10" s="53">
        <v>3977.05</v>
      </c>
      <c r="BM10" s="53"/>
      <c r="BN10" s="49">
        <f t="shared" si="4"/>
        <v>0.78485376718961841</v>
      </c>
      <c r="BO10" s="49">
        <f t="shared" si="15"/>
        <v>0.77723497801660968</v>
      </c>
      <c r="BP10" s="49">
        <f t="shared" si="5"/>
        <v>0.58290043290043281</v>
      </c>
      <c r="BQ10" s="49">
        <f>AS10-'[1]24-10'!X10</f>
        <v>0</v>
      </c>
      <c r="BR10" s="49">
        <f>AX10-'[1]24-10'!AC10</f>
        <v>0</v>
      </c>
      <c r="BS10" s="49">
        <f>BC10-'[1]24-10'!AH10</f>
        <v>0</v>
      </c>
    </row>
    <row r="11" spans="1:71" s="54" customFormat="1" ht="27" customHeight="1">
      <c r="A11" s="46">
        <v>4</v>
      </c>
      <c r="B11" s="47" t="s">
        <v>70</v>
      </c>
      <c r="C11" s="48">
        <f t="shared" si="6"/>
        <v>107.59799999999998</v>
      </c>
      <c r="D11" s="56">
        <v>4.1349999999999998</v>
      </c>
      <c r="E11" s="56">
        <v>15.177</v>
      </c>
      <c r="F11" s="56">
        <v>67.83499999999998</v>
      </c>
      <c r="G11" s="56">
        <v>20.451000000000004</v>
      </c>
      <c r="H11" s="48">
        <f t="shared" si="7"/>
        <v>0</v>
      </c>
      <c r="I11" s="56"/>
      <c r="J11" s="56"/>
      <c r="K11" s="56"/>
      <c r="L11" s="56"/>
      <c r="M11" s="48">
        <f t="shared" si="8"/>
        <v>36.233000000000004</v>
      </c>
      <c r="N11" s="56">
        <v>5.8930000000000007</v>
      </c>
      <c r="O11" s="56">
        <v>4.6899999999999995</v>
      </c>
      <c r="P11" s="56">
        <v>0</v>
      </c>
      <c r="Q11" s="56">
        <v>0</v>
      </c>
      <c r="R11" s="56">
        <v>5.5799999999999992</v>
      </c>
      <c r="S11" s="56">
        <v>14.451999999999998</v>
      </c>
      <c r="T11" s="56">
        <v>3.7899999999999996</v>
      </c>
      <c r="U11" s="56">
        <v>1.8279999999999998</v>
      </c>
      <c r="V11" s="49">
        <f t="shared" si="0"/>
        <v>16486.711660569999</v>
      </c>
      <c r="W11" s="50">
        <f t="shared" si="1"/>
        <v>0</v>
      </c>
      <c r="X11" s="48">
        <f t="shared" si="9"/>
        <v>127.82699999999997</v>
      </c>
      <c r="Y11" s="56">
        <v>6.8049999999999997</v>
      </c>
      <c r="Z11" s="56">
        <v>18.814999999999998</v>
      </c>
      <c r="AA11" s="56">
        <v>86.200999999999979</v>
      </c>
      <c r="AB11" s="56">
        <v>16.006000000000004</v>
      </c>
      <c r="AC11" s="48">
        <f t="shared" si="10"/>
        <v>3.3330000000000015</v>
      </c>
      <c r="AD11" s="56">
        <v>0.69099999999999995</v>
      </c>
      <c r="AE11" s="56">
        <v>0.49100000000000177</v>
      </c>
      <c r="AF11" s="56">
        <v>2.1509999999999998</v>
      </c>
      <c r="AG11" s="56"/>
      <c r="AH11" s="48">
        <f t="shared" si="11"/>
        <v>36.233000000000004</v>
      </c>
      <c r="AI11" s="56">
        <v>5.8930000000000007</v>
      </c>
      <c r="AJ11" s="56">
        <v>4.6899999999999995</v>
      </c>
      <c r="AK11" s="56"/>
      <c r="AL11" s="56">
        <v>2.0099999999999998</v>
      </c>
      <c r="AM11" s="56">
        <v>2.4299999999999993</v>
      </c>
      <c r="AN11" s="56">
        <v>13.381999999999998</v>
      </c>
      <c r="AO11" s="56">
        <v>5.1099999999999994</v>
      </c>
      <c r="AP11" s="56">
        <v>2.718</v>
      </c>
      <c r="AQ11" s="51">
        <f t="shared" si="12"/>
        <v>19457.827818869999</v>
      </c>
      <c r="AR11" s="50">
        <f t="shared" si="2"/>
        <v>1.7958000000000007</v>
      </c>
      <c r="AS11" s="48">
        <f t="shared" si="13"/>
        <v>107.59000000000003</v>
      </c>
      <c r="AT11" s="52">
        <v>3.8419999999999996</v>
      </c>
      <c r="AU11" s="52">
        <v>14.284000000000002</v>
      </c>
      <c r="AV11" s="52">
        <v>75.680000000000021</v>
      </c>
      <c r="AW11" s="52">
        <v>13.784000000000001</v>
      </c>
      <c r="AX11" s="48">
        <f t="shared" si="14"/>
        <v>0</v>
      </c>
      <c r="AY11" s="52"/>
      <c r="AZ11" s="52"/>
      <c r="BA11" s="52"/>
      <c r="BB11" s="52"/>
      <c r="BC11" s="48">
        <f t="shared" si="3"/>
        <v>23.942000000000004</v>
      </c>
      <c r="BD11" s="52">
        <v>2.5</v>
      </c>
      <c r="BE11" s="52">
        <v>2.8739999999999997</v>
      </c>
      <c r="BF11" s="52">
        <v>0.2</v>
      </c>
      <c r="BG11" s="52">
        <v>2.68</v>
      </c>
      <c r="BH11" s="52">
        <v>5.47</v>
      </c>
      <c r="BI11" s="52">
        <v>3.4370000000000003</v>
      </c>
      <c r="BJ11" s="52">
        <v>2.7450000000000001</v>
      </c>
      <c r="BK11" s="52">
        <v>4.0360000000000005</v>
      </c>
      <c r="BL11" s="53">
        <v>18531</v>
      </c>
      <c r="BM11" s="53"/>
      <c r="BN11" s="49">
        <f t="shared" si="4"/>
        <v>0.84168446415858977</v>
      </c>
      <c r="BO11" s="49">
        <f t="shared" si="15"/>
        <v>0</v>
      </c>
      <c r="BP11" s="49">
        <f t="shared" si="5"/>
        <v>0.66077884801148123</v>
      </c>
      <c r="BQ11" s="49">
        <f>AS11-'[1]24-10'!X11</f>
        <v>2.3200000000000074</v>
      </c>
      <c r="BR11" s="49">
        <f>AX11-'[1]24-10'!AC11</f>
        <v>0</v>
      </c>
      <c r="BS11" s="49">
        <f>BC11-'[1]24-10'!AH11</f>
        <v>1.0090000000000039</v>
      </c>
    </row>
    <row r="12" spans="1:71" s="54" customFormat="1" ht="27" customHeight="1">
      <c r="A12" s="46">
        <v>5</v>
      </c>
      <c r="B12" s="47" t="s">
        <v>71</v>
      </c>
      <c r="C12" s="48">
        <f t="shared" si="6"/>
        <v>123.29099999999998</v>
      </c>
      <c r="D12" s="56">
        <v>4.6069999999999993</v>
      </c>
      <c r="E12" s="56">
        <v>39.698999999999998</v>
      </c>
      <c r="F12" s="56">
        <v>50.482999999999997</v>
      </c>
      <c r="G12" s="56">
        <v>28.501999999999999</v>
      </c>
      <c r="H12" s="48">
        <f t="shared" si="7"/>
        <v>1.7</v>
      </c>
      <c r="I12" s="56">
        <v>1.2</v>
      </c>
      <c r="J12" s="56">
        <v>0.5</v>
      </c>
      <c r="K12" s="56"/>
      <c r="L12" s="56"/>
      <c r="M12" s="48">
        <f t="shared" si="8"/>
        <v>46.54</v>
      </c>
      <c r="N12" s="56">
        <v>5.620000000000001</v>
      </c>
      <c r="O12" s="56">
        <v>0.3</v>
      </c>
      <c r="P12" s="56">
        <v>1.7000000000000002</v>
      </c>
      <c r="Q12" s="56">
        <v>0.45</v>
      </c>
      <c r="R12" s="56">
        <v>17.487000000000002</v>
      </c>
      <c r="S12" s="56">
        <v>2.5230000000000001</v>
      </c>
      <c r="T12" s="56">
        <v>12.52</v>
      </c>
      <c r="U12" s="56">
        <v>5.9399999999999995</v>
      </c>
      <c r="V12" s="49">
        <f t="shared" si="0"/>
        <v>20750.598338920005</v>
      </c>
      <c r="W12" s="50">
        <f t="shared" si="1"/>
        <v>1.2524999999999999</v>
      </c>
      <c r="X12" s="48">
        <f t="shared" si="9"/>
        <v>95.57</v>
      </c>
      <c r="Y12" s="56">
        <v>2.15</v>
      </c>
      <c r="Z12" s="56">
        <v>38.28</v>
      </c>
      <c r="AA12" s="56">
        <v>47.71</v>
      </c>
      <c r="AB12" s="56">
        <v>7.43</v>
      </c>
      <c r="AC12" s="48">
        <f t="shared" si="10"/>
        <v>1.7</v>
      </c>
      <c r="AD12" s="56">
        <v>1.2</v>
      </c>
      <c r="AE12" s="56">
        <v>0.5</v>
      </c>
      <c r="AF12" s="56"/>
      <c r="AG12" s="56"/>
      <c r="AH12" s="48">
        <f t="shared" si="11"/>
        <v>44.461999999999996</v>
      </c>
      <c r="AI12" s="56">
        <v>3.6799999999999997</v>
      </c>
      <c r="AJ12" s="56">
        <v>0.3</v>
      </c>
      <c r="AK12" s="56">
        <v>0.98</v>
      </c>
      <c r="AL12" s="56">
        <v>0.45</v>
      </c>
      <c r="AM12" s="56">
        <v>17.487000000000002</v>
      </c>
      <c r="AN12" s="56">
        <v>2.5230000000000001</v>
      </c>
      <c r="AO12" s="56">
        <v>12.52</v>
      </c>
      <c r="AP12" s="56">
        <v>6.5220000000000002</v>
      </c>
      <c r="AQ12" s="51">
        <f t="shared" si="12"/>
        <v>16868.530707000002</v>
      </c>
      <c r="AR12" s="50">
        <f t="shared" si="2"/>
        <v>1.2524999999999999</v>
      </c>
      <c r="AS12" s="48">
        <f t="shared" si="13"/>
        <v>84.047142857142859</v>
      </c>
      <c r="AT12" s="52">
        <v>2.5649999999999999</v>
      </c>
      <c r="AU12" s="52">
        <v>27.407142857142855</v>
      </c>
      <c r="AV12" s="52">
        <v>46.444000000000003</v>
      </c>
      <c r="AW12" s="52">
        <v>7.6310000000000002</v>
      </c>
      <c r="AX12" s="48">
        <v>0.7</v>
      </c>
      <c r="AY12" s="52"/>
      <c r="AZ12" s="52"/>
      <c r="BA12" s="52"/>
      <c r="BB12" s="52"/>
      <c r="BC12" s="48">
        <f t="shared" si="3"/>
        <v>14.717000000000001</v>
      </c>
      <c r="BD12" s="52">
        <v>0</v>
      </c>
      <c r="BE12" s="52">
        <v>0</v>
      </c>
      <c r="BF12" s="52">
        <v>0</v>
      </c>
      <c r="BG12" s="52">
        <v>0</v>
      </c>
      <c r="BH12" s="52">
        <v>7.7680000000000007</v>
      </c>
      <c r="BI12" s="52">
        <v>0</v>
      </c>
      <c r="BJ12" s="52">
        <v>2.9689999999999999</v>
      </c>
      <c r="BK12" s="52">
        <v>3.98</v>
      </c>
      <c r="BL12" s="53">
        <v>13431.2</v>
      </c>
      <c r="BM12" s="52"/>
      <c r="BN12" s="49">
        <f t="shared" si="4"/>
        <v>0.87943018580247845</v>
      </c>
      <c r="BO12" s="49">
        <f t="shared" si="15"/>
        <v>0.41176470588235292</v>
      </c>
      <c r="BP12" s="49">
        <f t="shared" si="5"/>
        <v>0.33100175430704876</v>
      </c>
      <c r="BQ12" s="49">
        <f>AS12-'[1]24-10'!X12</f>
        <v>1.7960000000000065</v>
      </c>
      <c r="BR12" s="49">
        <f>AX12-'[1]24-10'!AC12</f>
        <v>0</v>
      </c>
      <c r="BS12" s="49">
        <f>BC12-'[1]24-10'!AH12</f>
        <v>0.19999999999999929</v>
      </c>
    </row>
    <row r="13" spans="1:71" s="54" customFormat="1" ht="27" customHeight="1">
      <c r="A13" s="46">
        <v>6</v>
      </c>
      <c r="B13" s="47" t="s">
        <v>72</v>
      </c>
      <c r="C13" s="48">
        <f t="shared" si="6"/>
        <v>20.73</v>
      </c>
      <c r="D13" s="56">
        <v>1.5</v>
      </c>
      <c r="E13" s="56">
        <v>3.67</v>
      </c>
      <c r="F13" s="56">
        <v>8.93</v>
      </c>
      <c r="G13" s="56">
        <v>6.63</v>
      </c>
      <c r="H13" s="48">
        <f t="shared" si="7"/>
        <v>0</v>
      </c>
      <c r="I13" s="56"/>
      <c r="J13" s="56"/>
      <c r="K13" s="56"/>
      <c r="L13" s="56"/>
      <c r="M13" s="48">
        <f t="shared" si="8"/>
        <v>3.5529999999999999</v>
      </c>
      <c r="N13" s="56">
        <v>0.55000000000000004</v>
      </c>
      <c r="O13" s="56"/>
      <c r="P13" s="56">
        <v>0.36699999999999999</v>
      </c>
      <c r="Q13" s="56"/>
      <c r="R13" s="56"/>
      <c r="S13" s="56">
        <v>1</v>
      </c>
      <c r="T13" s="56">
        <v>1.6359999999999999</v>
      </c>
      <c r="U13" s="56"/>
      <c r="V13" s="49">
        <f t="shared" si="0"/>
        <v>3125.4712034300001</v>
      </c>
      <c r="W13" s="50">
        <f t="shared" si="1"/>
        <v>0</v>
      </c>
      <c r="X13" s="48">
        <f t="shared" si="9"/>
        <v>20.73</v>
      </c>
      <c r="Y13" s="56">
        <v>1.5</v>
      </c>
      <c r="Z13" s="56">
        <v>3.67</v>
      </c>
      <c r="AA13" s="56">
        <v>8.93</v>
      </c>
      <c r="AB13" s="56">
        <v>6.63</v>
      </c>
      <c r="AC13" s="48">
        <f t="shared" si="10"/>
        <v>0</v>
      </c>
      <c r="AD13" s="56"/>
      <c r="AE13" s="56"/>
      <c r="AF13" s="56"/>
      <c r="AG13" s="56"/>
      <c r="AH13" s="48">
        <f t="shared" si="11"/>
        <v>3.5529999999999999</v>
      </c>
      <c r="AI13" s="56">
        <v>0.55000000000000004</v>
      </c>
      <c r="AJ13" s="56"/>
      <c r="AK13" s="56">
        <v>0.36699999999999999</v>
      </c>
      <c r="AL13" s="56"/>
      <c r="AM13" s="56"/>
      <c r="AN13" s="56">
        <v>1</v>
      </c>
      <c r="AO13" s="56">
        <v>1.6359999999999999</v>
      </c>
      <c r="AP13" s="56"/>
      <c r="AQ13" s="51">
        <f t="shared" si="12"/>
        <v>3125.4712034300001</v>
      </c>
      <c r="AR13" s="50">
        <f t="shared" si="2"/>
        <v>0</v>
      </c>
      <c r="AS13" s="48">
        <f t="shared" si="13"/>
        <v>15.474</v>
      </c>
      <c r="AT13" s="60">
        <v>1.5</v>
      </c>
      <c r="AU13" s="60">
        <v>2.399</v>
      </c>
      <c r="AV13" s="60">
        <v>5.9539999999999997</v>
      </c>
      <c r="AW13" s="60">
        <v>5.6210000000000004</v>
      </c>
      <c r="AX13" s="48">
        <f t="shared" si="14"/>
        <v>0</v>
      </c>
      <c r="AY13" s="60"/>
      <c r="AZ13" s="60"/>
      <c r="BA13" s="60"/>
      <c r="BB13" s="60"/>
      <c r="BC13" s="48">
        <f t="shared" si="3"/>
        <v>2.2090000000000001</v>
      </c>
      <c r="BD13" s="52">
        <v>0.42</v>
      </c>
      <c r="BE13" s="52">
        <v>0.26900000000000002</v>
      </c>
      <c r="BF13" s="52">
        <v>0</v>
      </c>
      <c r="BG13" s="52">
        <v>0</v>
      </c>
      <c r="BH13" s="52">
        <v>0</v>
      </c>
      <c r="BI13" s="52">
        <v>0.93</v>
      </c>
      <c r="BJ13" s="52">
        <v>0.33999999999999997</v>
      </c>
      <c r="BK13" s="52">
        <v>0.25</v>
      </c>
      <c r="BL13" s="53">
        <v>2268.6999999999998</v>
      </c>
      <c r="BM13" s="53"/>
      <c r="BN13" s="49">
        <f t="shared" si="4"/>
        <v>0.74645441389290879</v>
      </c>
      <c r="BO13" s="49" t="str">
        <f t="shared" si="15"/>
        <v>-</v>
      </c>
      <c r="BP13" s="49">
        <f t="shared" si="5"/>
        <v>0.62172811708415432</v>
      </c>
      <c r="BQ13" s="49">
        <f>AS13-'[1]24-10'!X13</f>
        <v>0</v>
      </c>
      <c r="BR13" s="49">
        <f>AX13-'[1]24-10'!AC13</f>
        <v>0</v>
      </c>
      <c r="BS13" s="49">
        <f>BC13-'[1]24-10'!AH13</f>
        <v>0</v>
      </c>
    </row>
    <row r="14" spans="1:71" ht="27" customHeight="1">
      <c r="A14" s="55">
        <v>7</v>
      </c>
      <c r="B14" s="47" t="s">
        <v>73</v>
      </c>
      <c r="C14" s="48">
        <f t="shared" si="6"/>
        <v>35</v>
      </c>
      <c r="D14" s="56">
        <v>0</v>
      </c>
      <c r="E14" s="56">
        <v>6.5000000000000009</v>
      </c>
      <c r="F14" s="56">
        <v>23.500000000000004</v>
      </c>
      <c r="G14" s="56">
        <v>4.9999999999999982</v>
      </c>
      <c r="H14" s="48">
        <f t="shared" si="7"/>
        <v>0</v>
      </c>
      <c r="I14" s="56"/>
      <c r="J14" s="56"/>
      <c r="K14" s="56"/>
      <c r="L14" s="56"/>
      <c r="M14" s="48">
        <f t="shared" si="8"/>
        <v>3</v>
      </c>
      <c r="N14" s="56"/>
      <c r="O14" s="56"/>
      <c r="P14" s="56"/>
      <c r="Q14" s="56"/>
      <c r="R14" s="56"/>
      <c r="S14" s="56"/>
      <c r="T14" s="56">
        <v>3</v>
      </c>
      <c r="U14" s="56"/>
      <c r="V14" s="49">
        <f t="shared" si="0"/>
        <v>4645.9928600000003</v>
      </c>
      <c r="W14" s="50">
        <f t="shared" si="1"/>
        <v>0</v>
      </c>
      <c r="X14" s="48">
        <f t="shared" si="9"/>
        <v>35</v>
      </c>
      <c r="Y14" s="56">
        <v>0</v>
      </c>
      <c r="Z14" s="56">
        <v>6.5000000000000009</v>
      </c>
      <c r="AA14" s="56">
        <v>23.500000000000004</v>
      </c>
      <c r="AB14" s="56">
        <v>4.9999999999999982</v>
      </c>
      <c r="AC14" s="48">
        <f t="shared" si="10"/>
        <v>0</v>
      </c>
      <c r="AD14" s="56"/>
      <c r="AE14" s="56"/>
      <c r="AF14" s="56"/>
      <c r="AG14" s="56"/>
      <c r="AH14" s="48">
        <f t="shared" si="11"/>
        <v>3</v>
      </c>
      <c r="AI14" s="56"/>
      <c r="AJ14" s="56"/>
      <c r="AK14" s="56"/>
      <c r="AL14" s="56"/>
      <c r="AM14" s="56"/>
      <c r="AN14" s="56"/>
      <c r="AO14" s="56">
        <v>3</v>
      </c>
      <c r="AP14" s="56"/>
      <c r="AQ14" s="51">
        <f t="shared" si="12"/>
        <v>4645.9928600000003</v>
      </c>
      <c r="AR14" s="50">
        <f t="shared" si="2"/>
        <v>0</v>
      </c>
      <c r="AS14" s="48">
        <f t="shared" si="13"/>
        <v>25.14</v>
      </c>
      <c r="AT14" s="60">
        <v>0</v>
      </c>
      <c r="AU14" s="60">
        <v>4.0299999999999994</v>
      </c>
      <c r="AV14" s="60">
        <v>16</v>
      </c>
      <c r="AW14" s="60">
        <v>5.1100000000000003</v>
      </c>
      <c r="AX14" s="48">
        <f t="shared" si="14"/>
        <v>0</v>
      </c>
      <c r="AY14" s="52"/>
      <c r="AZ14" s="52"/>
      <c r="BA14" s="52"/>
      <c r="BB14" s="52"/>
      <c r="BC14" s="48">
        <f t="shared" si="3"/>
        <v>2.5</v>
      </c>
      <c r="BD14" s="52">
        <v>0</v>
      </c>
      <c r="BE14" s="52">
        <v>0</v>
      </c>
      <c r="BF14" s="52">
        <v>0.8</v>
      </c>
      <c r="BG14" s="52">
        <v>0</v>
      </c>
      <c r="BH14" s="52">
        <v>0</v>
      </c>
      <c r="BI14" s="52">
        <v>0</v>
      </c>
      <c r="BJ14" s="52">
        <v>1.2</v>
      </c>
      <c r="BK14" s="52">
        <v>0.5</v>
      </c>
      <c r="BL14" s="53">
        <v>3306</v>
      </c>
      <c r="BM14" s="53"/>
      <c r="BN14" s="49">
        <f t="shared" si="4"/>
        <v>0.71828571428571431</v>
      </c>
      <c r="BO14" s="49" t="str">
        <f t="shared" si="15"/>
        <v>-</v>
      </c>
      <c r="BP14" s="49">
        <f t="shared" si="5"/>
        <v>0.83333333333333337</v>
      </c>
      <c r="BQ14" s="49">
        <f>AS14-'[1]24-10'!X14</f>
        <v>0</v>
      </c>
      <c r="BR14" s="49">
        <f>AX14-'[1]24-10'!AC14</f>
        <v>0</v>
      </c>
      <c r="BS14" s="49">
        <f>BC14-'[1]24-10'!AH14</f>
        <v>0</v>
      </c>
    </row>
    <row r="15" spans="1:71" s="54" customFormat="1" ht="27" customHeight="1">
      <c r="A15" s="46">
        <v>8</v>
      </c>
      <c r="B15" s="47" t="s">
        <v>74</v>
      </c>
      <c r="C15" s="48">
        <f t="shared" si="6"/>
        <v>63.500000000000007</v>
      </c>
      <c r="D15" s="56">
        <v>2.4</v>
      </c>
      <c r="E15" s="56">
        <v>16.810000000000002</v>
      </c>
      <c r="F15" s="56">
        <v>37.690000000000005</v>
      </c>
      <c r="G15" s="56">
        <v>6.6000000000000005</v>
      </c>
      <c r="H15" s="48">
        <f t="shared" si="7"/>
        <v>10.780000000000001</v>
      </c>
      <c r="I15" s="56">
        <v>4.7</v>
      </c>
      <c r="J15" s="56">
        <v>6.08</v>
      </c>
      <c r="K15" s="56"/>
      <c r="L15" s="56"/>
      <c r="M15" s="48">
        <f t="shared" si="8"/>
        <v>31.35</v>
      </c>
      <c r="N15" s="56">
        <v>2.7</v>
      </c>
      <c r="O15" s="56">
        <v>2</v>
      </c>
      <c r="P15" s="56">
        <v>2</v>
      </c>
      <c r="Q15" s="56">
        <v>0.5</v>
      </c>
      <c r="R15" s="56">
        <v>7.45</v>
      </c>
      <c r="S15" s="56">
        <v>11.15</v>
      </c>
      <c r="T15" s="56">
        <v>3.35</v>
      </c>
      <c r="U15" s="56">
        <v>2.2000000000000002</v>
      </c>
      <c r="V15" s="49">
        <f t="shared" si="0"/>
        <v>10899.506656</v>
      </c>
      <c r="W15" s="50">
        <f t="shared" si="1"/>
        <v>7.0694999999999997</v>
      </c>
      <c r="X15" s="48">
        <f t="shared" si="9"/>
        <v>63.500000000000007</v>
      </c>
      <c r="Y15" s="56">
        <v>2.4</v>
      </c>
      <c r="Z15" s="56">
        <v>16.810000000000002</v>
      </c>
      <c r="AA15" s="56">
        <v>37.690000000000005</v>
      </c>
      <c r="AB15" s="56">
        <v>6.6000000000000005</v>
      </c>
      <c r="AC15" s="48">
        <f t="shared" si="10"/>
        <v>0</v>
      </c>
      <c r="AD15" s="56"/>
      <c r="AE15" s="56"/>
      <c r="AF15" s="56"/>
      <c r="AG15" s="56"/>
      <c r="AH15" s="48">
        <f t="shared" si="11"/>
        <v>34.22</v>
      </c>
      <c r="AI15" s="56">
        <v>2.5</v>
      </c>
      <c r="AJ15" s="56">
        <v>4</v>
      </c>
      <c r="AK15" s="56">
        <v>0</v>
      </c>
      <c r="AL15" s="56">
        <v>0.5</v>
      </c>
      <c r="AM15" s="56">
        <v>5.45</v>
      </c>
      <c r="AN15" s="56">
        <v>17.920000000000002</v>
      </c>
      <c r="AO15" s="56">
        <v>2.85</v>
      </c>
      <c r="AP15" s="56">
        <v>1</v>
      </c>
      <c r="AQ15" s="51">
        <f t="shared" si="12"/>
        <v>11020.667764600001</v>
      </c>
      <c r="AR15" s="50">
        <f t="shared" si="2"/>
        <v>0</v>
      </c>
      <c r="AS15" s="48">
        <f t="shared" si="13"/>
        <v>59.672999999999995</v>
      </c>
      <c r="AT15" s="60">
        <v>0.60000000000000009</v>
      </c>
      <c r="AU15" s="60">
        <v>12.98</v>
      </c>
      <c r="AV15" s="60">
        <v>41.379999999999995</v>
      </c>
      <c r="AW15" s="60">
        <v>4.7130000000000001</v>
      </c>
      <c r="AX15" s="48">
        <f t="shared" si="14"/>
        <v>0</v>
      </c>
      <c r="AY15" s="52"/>
      <c r="AZ15" s="52"/>
      <c r="BA15" s="52"/>
      <c r="BB15" s="52"/>
      <c r="BC15" s="48">
        <f t="shared" si="3"/>
        <v>32.36</v>
      </c>
      <c r="BD15" s="52">
        <v>0</v>
      </c>
      <c r="BE15" s="52">
        <v>2.1</v>
      </c>
      <c r="BF15" s="52">
        <v>0.8</v>
      </c>
      <c r="BG15" s="52">
        <v>0</v>
      </c>
      <c r="BH15" s="52">
        <v>6.7099999999999991</v>
      </c>
      <c r="BI15" s="52">
        <v>10.68</v>
      </c>
      <c r="BJ15" s="52">
        <v>7.9099999999999993</v>
      </c>
      <c r="BK15" s="52">
        <v>4.16</v>
      </c>
      <c r="BL15" s="53">
        <v>10826.1</v>
      </c>
      <c r="BM15" s="53"/>
      <c r="BN15" s="49">
        <f t="shared" si="4"/>
        <v>0.93973228346456672</v>
      </c>
      <c r="BO15" s="49" t="str">
        <f t="shared" si="15"/>
        <v>-</v>
      </c>
      <c r="BP15" s="49">
        <f t="shared" si="5"/>
        <v>0.94564582115721807</v>
      </c>
      <c r="BQ15" s="49">
        <f>AS15-'[1]24-10'!X15</f>
        <v>1.5499999999999901</v>
      </c>
      <c r="BR15" s="49">
        <f>AX15-'[1]24-10'!AC15</f>
        <v>0</v>
      </c>
      <c r="BS15" s="49">
        <f>BC15-'[1]24-10'!AH15</f>
        <v>0.79999999999999716</v>
      </c>
    </row>
    <row r="16" spans="1:71" s="71" customFormat="1" ht="27" customHeight="1">
      <c r="A16" s="61">
        <v>9</v>
      </c>
      <c r="B16" s="62" t="s">
        <v>75</v>
      </c>
      <c r="C16" s="63">
        <f t="shared" si="6"/>
        <v>45.603000000000002</v>
      </c>
      <c r="D16" s="64">
        <v>2.87</v>
      </c>
      <c r="E16" s="64">
        <v>10.811</v>
      </c>
      <c r="F16" s="64">
        <v>14.359000000000002</v>
      </c>
      <c r="G16" s="64">
        <v>17.562999999999999</v>
      </c>
      <c r="H16" s="63">
        <f t="shared" si="7"/>
        <v>2.8</v>
      </c>
      <c r="I16" s="64">
        <v>1.33</v>
      </c>
      <c r="J16" s="64">
        <v>1.4699999999999998</v>
      </c>
      <c r="K16" s="64"/>
      <c r="L16" s="64"/>
      <c r="M16" s="63">
        <f t="shared" si="8"/>
        <v>17.841999999999999</v>
      </c>
      <c r="N16" s="64">
        <v>1.1000000000000001</v>
      </c>
      <c r="O16" s="64">
        <v>0</v>
      </c>
      <c r="P16" s="64">
        <v>4.6769999999999996</v>
      </c>
      <c r="Q16" s="64">
        <v>0.2</v>
      </c>
      <c r="R16" s="64">
        <v>3.8379999999999996</v>
      </c>
      <c r="S16" s="64">
        <v>1.3260000000000001</v>
      </c>
      <c r="T16" s="64">
        <v>6.7010000000000005</v>
      </c>
      <c r="U16" s="64">
        <v>0</v>
      </c>
      <c r="V16" s="65">
        <f t="shared" si="0"/>
        <v>7774.3736393300005</v>
      </c>
      <c r="W16" s="66">
        <f t="shared" si="1"/>
        <v>1.869</v>
      </c>
      <c r="X16" s="63">
        <f t="shared" si="9"/>
        <v>45.603000000000002</v>
      </c>
      <c r="Y16" s="64">
        <v>2.87</v>
      </c>
      <c r="Z16" s="64">
        <v>10.811</v>
      </c>
      <c r="AA16" s="64">
        <v>14.359000000000002</v>
      </c>
      <c r="AB16" s="64">
        <v>17.562999999999999</v>
      </c>
      <c r="AC16" s="63">
        <f t="shared" si="10"/>
        <v>2.8</v>
      </c>
      <c r="AD16" s="64">
        <v>1.33</v>
      </c>
      <c r="AE16" s="64">
        <v>1.4699999999999998</v>
      </c>
      <c r="AF16" s="64"/>
      <c r="AG16" s="64"/>
      <c r="AH16" s="63">
        <f t="shared" si="11"/>
        <v>17.841999999999999</v>
      </c>
      <c r="AI16" s="64">
        <v>1.1000000000000001</v>
      </c>
      <c r="AJ16" s="64">
        <v>0</v>
      </c>
      <c r="AK16" s="64">
        <v>4.6769999999999996</v>
      </c>
      <c r="AL16" s="64">
        <v>0.2</v>
      </c>
      <c r="AM16" s="64">
        <v>3.8379999999999996</v>
      </c>
      <c r="AN16" s="64">
        <v>1.3260000000000001</v>
      </c>
      <c r="AO16" s="64">
        <v>6.7010000000000005</v>
      </c>
      <c r="AP16" s="64">
        <v>0</v>
      </c>
      <c r="AQ16" s="67">
        <f t="shared" si="12"/>
        <v>7774.3736393300005</v>
      </c>
      <c r="AR16" s="66">
        <f t="shared" si="2"/>
        <v>1.869</v>
      </c>
      <c r="AS16" s="63">
        <f t="shared" si="13"/>
        <v>36.542999999999999</v>
      </c>
      <c r="AT16" s="68">
        <v>0.45</v>
      </c>
      <c r="AU16" s="68">
        <v>7.4850000000000003</v>
      </c>
      <c r="AV16" s="68">
        <v>22.764999999999997</v>
      </c>
      <c r="AW16" s="68">
        <v>5.8430000000000009</v>
      </c>
      <c r="AX16" s="63">
        <f t="shared" si="14"/>
        <v>0.63</v>
      </c>
      <c r="AY16" s="69">
        <v>0.63</v>
      </c>
      <c r="AZ16" s="69"/>
      <c r="BA16" s="69"/>
      <c r="BB16" s="69"/>
      <c r="BC16" s="63">
        <f t="shared" si="3"/>
        <v>10.8</v>
      </c>
      <c r="BD16" s="69">
        <v>0.153</v>
      </c>
      <c r="BE16" s="69">
        <v>0</v>
      </c>
      <c r="BF16" s="69">
        <v>0</v>
      </c>
      <c r="BG16" s="69">
        <v>0</v>
      </c>
      <c r="BH16" s="69">
        <v>3.911</v>
      </c>
      <c r="BI16" s="69">
        <v>0</v>
      </c>
      <c r="BJ16" s="69">
        <v>6.7359999999999998</v>
      </c>
      <c r="BK16" s="69">
        <v>0</v>
      </c>
      <c r="BL16" s="70">
        <v>5098.7</v>
      </c>
      <c r="BM16" s="70"/>
      <c r="BN16" s="65">
        <f t="shared" si="4"/>
        <v>0.80132885994342473</v>
      </c>
      <c r="BO16" s="65">
        <f t="shared" si="15"/>
        <v>0.22500000000000001</v>
      </c>
      <c r="BP16" s="65">
        <f t="shared" si="5"/>
        <v>0.6053133056832195</v>
      </c>
      <c r="BQ16" s="65">
        <f>AS16-'[1]24-10'!X16</f>
        <v>0</v>
      </c>
      <c r="BR16" s="65">
        <f>AX16-'[1]24-10'!AC16</f>
        <v>0</v>
      </c>
      <c r="BS16" s="65">
        <f>BC16-'[1]24-10'!AH16</f>
        <v>0</v>
      </c>
    </row>
    <row r="17" spans="1:84" s="54" customFormat="1" ht="27" customHeight="1">
      <c r="A17" s="46">
        <v>10</v>
      </c>
      <c r="B17" s="47" t="s">
        <v>76</v>
      </c>
      <c r="C17" s="48">
        <f t="shared" si="6"/>
        <v>21.247999999999998</v>
      </c>
      <c r="D17" s="56">
        <v>0.15</v>
      </c>
      <c r="E17" s="56">
        <v>4.5609999999999999</v>
      </c>
      <c r="F17" s="56">
        <v>15.356999999999996</v>
      </c>
      <c r="G17" s="56">
        <v>1.18</v>
      </c>
      <c r="H17" s="48">
        <f t="shared" si="7"/>
        <v>0.35</v>
      </c>
      <c r="I17" s="56">
        <v>0</v>
      </c>
      <c r="J17" s="56">
        <v>0.35</v>
      </c>
      <c r="K17" s="56"/>
      <c r="L17" s="56"/>
      <c r="M17" s="48">
        <f t="shared" si="8"/>
        <v>15.671000000000001</v>
      </c>
      <c r="N17" s="56">
        <v>0.8</v>
      </c>
      <c r="O17" s="56">
        <v>0.21</v>
      </c>
      <c r="P17" s="56">
        <v>0</v>
      </c>
      <c r="Q17" s="56">
        <v>0.115</v>
      </c>
      <c r="R17" s="56">
        <v>1.1980000000000002</v>
      </c>
      <c r="S17" s="56">
        <v>3.4769999999999999</v>
      </c>
      <c r="T17" s="56">
        <v>5.7160000000000011</v>
      </c>
      <c r="U17" s="56">
        <v>4.1549999999999994</v>
      </c>
      <c r="V17" s="49">
        <f t="shared" si="0"/>
        <v>3781.4437300499994</v>
      </c>
      <c r="W17" s="50">
        <f t="shared" si="1"/>
        <v>0.18374999999999997</v>
      </c>
      <c r="X17" s="48">
        <f t="shared" si="9"/>
        <v>20.78</v>
      </c>
      <c r="Y17" s="56">
        <v>1</v>
      </c>
      <c r="Z17" s="56">
        <v>5.31</v>
      </c>
      <c r="AA17" s="56">
        <v>13.74</v>
      </c>
      <c r="AB17" s="56">
        <v>0.73</v>
      </c>
      <c r="AC17" s="48">
        <f t="shared" si="10"/>
        <v>0</v>
      </c>
      <c r="AD17" s="56"/>
      <c r="AE17" s="56"/>
      <c r="AF17" s="56"/>
      <c r="AG17" s="56"/>
      <c r="AH17" s="48">
        <f t="shared" si="11"/>
        <v>15.671999999999999</v>
      </c>
      <c r="AI17" s="56">
        <v>0.8</v>
      </c>
      <c r="AJ17" s="56">
        <v>0</v>
      </c>
      <c r="AK17" s="56">
        <v>0.47</v>
      </c>
      <c r="AL17" s="56">
        <v>0</v>
      </c>
      <c r="AM17" s="56">
        <v>1.05</v>
      </c>
      <c r="AN17" s="56">
        <v>3.4769999999999999</v>
      </c>
      <c r="AO17" s="56">
        <v>5.72</v>
      </c>
      <c r="AP17" s="56">
        <v>4.1549999999999994</v>
      </c>
      <c r="AQ17" s="51">
        <f t="shared" si="12"/>
        <v>3928.6748164600003</v>
      </c>
      <c r="AR17" s="50">
        <f t="shared" si="2"/>
        <v>0</v>
      </c>
      <c r="AS17" s="48">
        <f t="shared" si="13"/>
        <v>14.941999999999998</v>
      </c>
      <c r="AT17" s="52">
        <v>0</v>
      </c>
      <c r="AU17" s="52">
        <v>4.47</v>
      </c>
      <c r="AV17" s="52">
        <v>10.02</v>
      </c>
      <c r="AW17" s="52">
        <v>0.45200000000000001</v>
      </c>
      <c r="AX17" s="53">
        <f t="shared" si="14"/>
        <v>0</v>
      </c>
      <c r="AY17" s="52"/>
      <c r="AZ17" s="52"/>
      <c r="BA17" s="52"/>
      <c r="BB17" s="52"/>
      <c r="BC17" s="48">
        <f t="shared" si="3"/>
        <v>7.8870000000000005</v>
      </c>
      <c r="BD17" s="52">
        <v>0.66</v>
      </c>
      <c r="BE17" s="52">
        <v>0</v>
      </c>
      <c r="BF17" s="52">
        <v>0</v>
      </c>
      <c r="BG17" s="52">
        <v>0</v>
      </c>
      <c r="BH17" s="52">
        <v>0.75299999999999989</v>
      </c>
      <c r="BI17" s="52">
        <v>2.14</v>
      </c>
      <c r="BJ17" s="52">
        <v>3.8439999999999999</v>
      </c>
      <c r="BK17" s="52">
        <v>0.49</v>
      </c>
      <c r="BL17" s="53">
        <v>2506.9499999999998</v>
      </c>
      <c r="BM17" s="53"/>
      <c r="BN17" s="49">
        <f t="shared" si="4"/>
        <v>0.71905678537054851</v>
      </c>
      <c r="BO17" s="49" t="str">
        <f t="shared" si="15"/>
        <v>-</v>
      </c>
      <c r="BP17" s="49">
        <f t="shared" si="5"/>
        <v>0.50325421133231252</v>
      </c>
      <c r="BQ17" s="49">
        <f>AS17-'[1]24-10'!X17</f>
        <v>0.11999999999999744</v>
      </c>
      <c r="BR17" s="49">
        <f>AX17-'[1]24-10'!AC17</f>
        <v>0</v>
      </c>
      <c r="BS17" s="49">
        <f>BC17-'[1]24-10'!AH17</f>
        <v>0</v>
      </c>
    </row>
    <row r="18" spans="1:84" s="54" customFormat="1" ht="27" customHeight="1">
      <c r="A18" s="46">
        <v>11</v>
      </c>
      <c r="B18" s="47" t="s">
        <v>77</v>
      </c>
      <c r="C18" s="48">
        <f t="shared" si="6"/>
        <v>8.2929999999999993</v>
      </c>
      <c r="D18" s="56">
        <v>0.09</v>
      </c>
      <c r="E18" s="56">
        <v>6.8629999999999995</v>
      </c>
      <c r="F18" s="56">
        <v>7.0000000000000007E-2</v>
      </c>
      <c r="G18" s="56">
        <v>1.27</v>
      </c>
      <c r="H18" s="48">
        <f t="shared" si="7"/>
        <v>1.335</v>
      </c>
      <c r="I18" s="56"/>
      <c r="J18" s="56">
        <v>1.335</v>
      </c>
      <c r="K18" s="56"/>
      <c r="L18" s="56"/>
      <c r="M18" s="48">
        <f t="shared" si="8"/>
        <v>9.984</v>
      </c>
      <c r="N18" s="56">
        <v>0.18</v>
      </c>
      <c r="O18" s="56"/>
      <c r="P18" s="56"/>
      <c r="Q18" s="56"/>
      <c r="R18" s="56">
        <v>2.2460000000000004</v>
      </c>
      <c r="S18" s="56"/>
      <c r="T18" s="56">
        <v>7.5579999999999998</v>
      </c>
      <c r="U18" s="56"/>
      <c r="V18" s="49">
        <f t="shared" si="0"/>
        <v>2152.2159959999999</v>
      </c>
      <c r="W18" s="50">
        <f t="shared" si="1"/>
        <v>0.70087499999999991</v>
      </c>
      <c r="X18" s="48">
        <f t="shared" si="9"/>
        <v>8.2929999999999993</v>
      </c>
      <c r="Y18" s="56">
        <v>0.09</v>
      </c>
      <c r="Z18" s="56">
        <v>6.8629999999999995</v>
      </c>
      <c r="AA18" s="56">
        <v>7.0000000000000007E-2</v>
      </c>
      <c r="AB18" s="56">
        <v>1.27</v>
      </c>
      <c r="AC18" s="48">
        <f t="shared" si="10"/>
        <v>5.0659999999999998</v>
      </c>
      <c r="AD18" s="56"/>
      <c r="AE18" s="56">
        <v>5.0659999999999998</v>
      </c>
      <c r="AF18" s="56"/>
      <c r="AG18" s="56"/>
      <c r="AH18" s="48">
        <f t="shared" si="11"/>
        <v>9.984</v>
      </c>
      <c r="AI18" s="56">
        <v>0.18</v>
      </c>
      <c r="AJ18" s="56"/>
      <c r="AK18" s="56"/>
      <c r="AL18" s="56"/>
      <c r="AM18" s="56">
        <v>2.2460000000000004</v>
      </c>
      <c r="AN18" s="56"/>
      <c r="AO18" s="56">
        <v>7.5579999999999998</v>
      </c>
      <c r="AP18" s="56"/>
      <c r="AQ18" s="51">
        <f t="shared" si="12"/>
        <v>2152.2159959999999</v>
      </c>
      <c r="AR18" s="50">
        <f t="shared" si="2"/>
        <v>2.6596499999999996</v>
      </c>
      <c r="AS18" s="48">
        <f t="shared" si="13"/>
        <v>5.4569999999999999</v>
      </c>
      <c r="AT18" s="52">
        <v>0</v>
      </c>
      <c r="AU18" s="52">
        <v>4.9459999999999997</v>
      </c>
      <c r="AV18" s="52">
        <v>7.8E-2</v>
      </c>
      <c r="AW18" s="52">
        <v>0.433</v>
      </c>
      <c r="AX18" s="48">
        <f t="shared" si="14"/>
        <v>2.5619999999999998</v>
      </c>
      <c r="AY18" s="52">
        <v>0</v>
      </c>
      <c r="AZ18" s="52">
        <v>2.5619999999999998</v>
      </c>
      <c r="BA18" s="52">
        <v>0</v>
      </c>
      <c r="BB18" s="52">
        <v>0</v>
      </c>
      <c r="BC18" s="48">
        <f>SUM(BD18:BK18)</f>
        <v>6.7470000000000008</v>
      </c>
      <c r="BD18" s="52">
        <v>0</v>
      </c>
      <c r="BE18" s="52">
        <v>0</v>
      </c>
      <c r="BF18" s="52">
        <v>0.11</v>
      </c>
      <c r="BG18" s="52">
        <v>0</v>
      </c>
      <c r="BH18" s="52">
        <v>1.393</v>
      </c>
      <c r="BI18" s="52">
        <v>7.4999999999999997E-2</v>
      </c>
      <c r="BJ18" s="52">
        <v>5.1690000000000005</v>
      </c>
      <c r="BK18" s="52">
        <v>0</v>
      </c>
      <c r="BL18" s="53">
        <v>1999.5</v>
      </c>
      <c r="BM18" s="53"/>
      <c r="BN18" s="49">
        <f t="shared" si="4"/>
        <v>0.65802484022669727</v>
      </c>
      <c r="BO18" s="49">
        <f t="shared" si="15"/>
        <v>0.50572443742597706</v>
      </c>
      <c r="BP18" s="49">
        <f t="shared" si="5"/>
        <v>0.67578125000000011</v>
      </c>
      <c r="BQ18" s="49">
        <f>AS18-'[1]24-10'!X18</f>
        <v>0</v>
      </c>
      <c r="BR18" s="49">
        <f>AX18-'[1]24-10'!AC18</f>
        <v>0</v>
      </c>
      <c r="BS18" s="49">
        <f>BC18-'[1]24-10'!AH18</f>
        <v>8.0000000000000071E-2</v>
      </c>
    </row>
    <row r="19" spans="1:84" s="54" customFormat="1" ht="27" customHeight="1">
      <c r="A19" s="46">
        <v>12</v>
      </c>
      <c r="B19" s="47" t="s">
        <v>78</v>
      </c>
      <c r="C19" s="48">
        <f t="shared" si="6"/>
        <v>47.315000000000005</v>
      </c>
      <c r="D19" s="56">
        <v>1.6</v>
      </c>
      <c r="E19" s="56">
        <v>10.513</v>
      </c>
      <c r="F19" s="56">
        <v>23.695000000000004</v>
      </c>
      <c r="G19" s="56">
        <v>11.507</v>
      </c>
      <c r="H19" s="48">
        <f t="shared" si="7"/>
        <v>13.747</v>
      </c>
      <c r="I19" s="56">
        <v>11.1</v>
      </c>
      <c r="J19" s="56">
        <v>2.6469999999999998</v>
      </c>
      <c r="K19" s="56"/>
      <c r="L19" s="56"/>
      <c r="M19" s="48">
        <f t="shared" si="8"/>
        <v>11.006</v>
      </c>
      <c r="N19" s="56">
        <v>0.66</v>
      </c>
      <c r="O19" s="56">
        <v>1.6990000000000001</v>
      </c>
      <c r="P19" s="56">
        <v>0</v>
      </c>
      <c r="Q19" s="56">
        <v>0</v>
      </c>
      <c r="R19" s="56">
        <v>0.91</v>
      </c>
      <c r="S19" s="56">
        <v>6.7119999999999997</v>
      </c>
      <c r="T19" s="56">
        <v>0</v>
      </c>
      <c r="U19" s="56">
        <v>1.0249999999999999</v>
      </c>
      <c r="V19" s="49">
        <f t="shared" si="0"/>
        <v>7056.3441757600012</v>
      </c>
      <c r="W19" s="50">
        <f t="shared" si="1"/>
        <v>10.547174999999999</v>
      </c>
      <c r="X19" s="48">
        <f t="shared" si="9"/>
        <v>44.306999999999995</v>
      </c>
      <c r="Y19" s="56">
        <v>2.2639999999999998</v>
      </c>
      <c r="Z19" s="56">
        <v>11.391</v>
      </c>
      <c r="AA19" s="56">
        <v>19.145</v>
      </c>
      <c r="AB19" s="56">
        <v>11.507</v>
      </c>
      <c r="AC19" s="48">
        <f t="shared" si="10"/>
        <v>6.52</v>
      </c>
      <c r="AD19" s="56">
        <v>6.52</v>
      </c>
      <c r="AE19" s="56">
        <v>0</v>
      </c>
      <c r="AF19" s="56"/>
      <c r="AG19" s="56"/>
      <c r="AH19" s="48">
        <f t="shared" si="11"/>
        <v>12.187999999999999</v>
      </c>
      <c r="AI19" s="56">
        <v>0.16800000000000001</v>
      </c>
      <c r="AJ19" s="56">
        <v>3.2509999999999999</v>
      </c>
      <c r="AK19" s="56"/>
      <c r="AL19" s="56"/>
      <c r="AM19" s="56">
        <v>1.3520000000000001</v>
      </c>
      <c r="AN19" s="56">
        <v>6.8</v>
      </c>
      <c r="AO19" s="56">
        <v>0</v>
      </c>
      <c r="AP19" s="56">
        <v>0.61699999999999999</v>
      </c>
      <c r="AQ19" s="51">
        <f t="shared" si="12"/>
        <v>6965.9780089999995</v>
      </c>
      <c r="AR19" s="50">
        <f t="shared" si="2"/>
        <v>5.3789999999999996</v>
      </c>
      <c r="AS19" s="48">
        <f t="shared" si="13"/>
        <v>29.579000000000001</v>
      </c>
      <c r="AT19" s="52">
        <v>1.3</v>
      </c>
      <c r="AU19" s="52">
        <v>6.2619999999999996</v>
      </c>
      <c r="AV19" s="52">
        <v>15.276999999999997</v>
      </c>
      <c r="AW19" s="52">
        <v>6.74</v>
      </c>
      <c r="AX19" s="48">
        <f t="shared" si="14"/>
        <v>0</v>
      </c>
      <c r="AY19" s="50"/>
      <c r="AZ19" s="50"/>
      <c r="BA19" s="50"/>
      <c r="BB19" s="50"/>
      <c r="BC19" s="48">
        <f>SUM(BD19:BK19)</f>
        <v>10.285</v>
      </c>
      <c r="BD19" s="52">
        <v>0.23</v>
      </c>
      <c r="BE19" s="52">
        <v>3.5489999999999999</v>
      </c>
      <c r="BF19" s="52">
        <v>0</v>
      </c>
      <c r="BG19" s="52">
        <v>0</v>
      </c>
      <c r="BH19" s="52">
        <v>1.1240000000000001</v>
      </c>
      <c r="BI19" s="52">
        <v>4.8319999999999999</v>
      </c>
      <c r="BJ19" s="52">
        <v>0</v>
      </c>
      <c r="BK19" s="52">
        <v>0.55000000000000004</v>
      </c>
      <c r="BL19" s="53">
        <v>4761</v>
      </c>
      <c r="BM19" s="53"/>
      <c r="BN19" s="49">
        <f t="shared" si="4"/>
        <v>0.66759202834766529</v>
      </c>
      <c r="BO19" s="49">
        <f t="shared" si="15"/>
        <v>0</v>
      </c>
      <c r="BP19" s="49">
        <f t="shared" si="5"/>
        <v>0.84386281588447665</v>
      </c>
      <c r="BQ19" s="49">
        <f>AS19-'[1]24-10'!X19</f>
        <v>2.2200000000000024</v>
      </c>
      <c r="BR19" s="49">
        <f>AX19-'[1]24-10'!AC19</f>
        <v>0</v>
      </c>
      <c r="BS19" s="49">
        <f>BC19-'[1]24-10'!AH19</f>
        <v>1.9689999999999994</v>
      </c>
    </row>
    <row r="20" spans="1:84" ht="27" customHeight="1">
      <c r="A20" s="55">
        <v>13</v>
      </c>
      <c r="B20" s="47" t="s">
        <v>79</v>
      </c>
      <c r="C20" s="48">
        <f t="shared" si="6"/>
        <v>8.4260000000000002</v>
      </c>
      <c r="D20" s="56"/>
      <c r="E20" s="56">
        <v>0.40300000000000002</v>
      </c>
      <c r="F20" s="56">
        <v>5.8529999999999998</v>
      </c>
      <c r="G20" s="56">
        <v>2.17</v>
      </c>
      <c r="H20" s="48">
        <f t="shared" si="7"/>
        <v>0</v>
      </c>
      <c r="I20" s="56"/>
      <c r="J20" s="56"/>
      <c r="K20" s="56"/>
      <c r="L20" s="56"/>
      <c r="M20" s="48">
        <f t="shared" si="8"/>
        <v>0.18000000000000002</v>
      </c>
      <c r="N20" s="56"/>
      <c r="O20" s="56"/>
      <c r="P20" s="56"/>
      <c r="Q20" s="56"/>
      <c r="R20" s="56">
        <v>0.14000000000000001</v>
      </c>
      <c r="S20" s="56">
        <v>0.04</v>
      </c>
      <c r="T20" s="56"/>
      <c r="U20" s="56"/>
      <c r="V20" s="49">
        <f t="shared" si="0"/>
        <v>1002.7326528000001</v>
      </c>
      <c r="W20" s="50">
        <f t="shared" si="1"/>
        <v>0</v>
      </c>
      <c r="X20" s="48">
        <f t="shared" si="9"/>
        <v>8.4260000000000002</v>
      </c>
      <c r="Y20" s="56"/>
      <c r="Z20" s="56">
        <v>0.40300000000000002</v>
      </c>
      <c r="AA20" s="56">
        <v>5.8529999999999998</v>
      </c>
      <c r="AB20" s="56">
        <v>2.17</v>
      </c>
      <c r="AC20" s="48">
        <f t="shared" si="10"/>
        <v>0</v>
      </c>
      <c r="AD20" s="56"/>
      <c r="AE20" s="56"/>
      <c r="AF20" s="56"/>
      <c r="AG20" s="56"/>
      <c r="AH20" s="48">
        <f t="shared" si="11"/>
        <v>0.18000000000000002</v>
      </c>
      <c r="AI20" s="56"/>
      <c r="AJ20" s="56"/>
      <c r="AK20" s="56"/>
      <c r="AL20" s="56"/>
      <c r="AM20" s="56">
        <v>0.14000000000000001</v>
      </c>
      <c r="AN20" s="56">
        <v>0.04</v>
      </c>
      <c r="AO20" s="56"/>
      <c r="AP20" s="56"/>
      <c r="AQ20" s="51">
        <f t="shared" si="12"/>
        <v>1002.7326528000001</v>
      </c>
      <c r="AR20" s="50">
        <f t="shared" si="2"/>
        <v>0</v>
      </c>
      <c r="AS20" s="48">
        <f t="shared" si="13"/>
        <v>7.9130000000000003</v>
      </c>
      <c r="AT20" s="52"/>
      <c r="AU20" s="52">
        <v>0.3</v>
      </c>
      <c r="AV20" s="52">
        <v>7.048</v>
      </c>
      <c r="AW20" s="52">
        <v>0.56499999999999995</v>
      </c>
      <c r="AX20" s="48">
        <f t="shared" si="14"/>
        <v>0</v>
      </c>
      <c r="AY20" s="52"/>
      <c r="AZ20" s="52"/>
      <c r="BA20" s="52"/>
      <c r="BB20" s="52"/>
      <c r="BC20" s="48">
        <f>SUM(BD20:BK20)</f>
        <v>0.05</v>
      </c>
      <c r="BD20" s="52">
        <v>0</v>
      </c>
      <c r="BE20" s="52">
        <v>0</v>
      </c>
      <c r="BF20" s="52">
        <v>0</v>
      </c>
      <c r="BG20" s="52">
        <v>0.05</v>
      </c>
      <c r="BH20" s="52">
        <v>0</v>
      </c>
      <c r="BI20" s="52">
        <v>0</v>
      </c>
      <c r="BJ20" s="52">
        <v>0</v>
      </c>
      <c r="BK20" s="52">
        <v>0</v>
      </c>
      <c r="BL20" s="53">
        <v>944.9</v>
      </c>
      <c r="BM20" s="53"/>
      <c r="BN20" s="49">
        <f t="shared" si="4"/>
        <v>0.93911701875148357</v>
      </c>
      <c r="BO20" s="49" t="str">
        <f>IF(AC20=0,"-",AX20/AC20)</f>
        <v>-</v>
      </c>
      <c r="BP20" s="49">
        <f t="shared" si="5"/>
        <v>0.27777777777777773</v>
      </c>
      <c r="BQ20" s="49">
        <f>AS20-'[1]24-10'!X20</f>
        <v>0</v>
      </c>
      <c r="BR20" s="49">
        <f>AX20-'[1]24-10'!AC20</f>
        <v>0</v>
      </c>
      <c r="BS20" s="49">
        <f>BC20-'[1]24-10'!AH20</f>
        <v>0</v>
      </c>
    </row>
    <row r="21" spans="1:84" s="77" customFormat="1" ht="27" customHeight="1">
      <c r="A21" s="72"/>
      <c r="B21" s="73" t="s">
        <v>80</v>
      </c>
      <c r="C21" s="74">
        <f t="shared" ref="C21:BM21" si="16">SUM(C8:C20)</f>
        <v>631.59500000000014</v>
      </c>
      <c r="D21" s="74">
        <f t="shared" si="16"/>
        <v>21.846999999999998</v>
      </c>
      <c r="E21" s="74">
        <f t="shared" si="16"/>
        <v>152.476</v>
      </c>
      <c r="F21" s="74">
        <f t="shared" si="16"/>
        <v>334.82199999999995</v>
      </c>
      <c r="G21" s="74">
        <f t="shared" si="16"/>
        <v>122.45</v>
      </c>
      <c r="H21" s="74">
        <f t="shared" si="16"/>
        <v>48.182000000000002</v>
      </c>
      <c r="I21" s="74">
        <f t="shared" si="16"/>
        <v>18.329999999999998</v>
      </c>
      <c r="J21" s="74">
        <f t="shared" si="16"/>
        <v>29.851999999999997</v>
      </c>
      <c r="K21" s="74">
        <f t="shared" si="16"/>
        <v>0</v>
      </c>
      <c r="L21" s="74">
        <f t="shared" si="16"/>
        <v>0</v>
      </c>
      <c r="M21" s="74">
        <f t="shared" si="16"/>
        <v>289.62799999999999</v>
      </c>
      <c r="N21" s="74">
        <f t="shared" si="16"/>
        <v>21.673000000000002</v>
      </c>
      <c r="O21" s="74">
        <f t="shared" si="16"/>
        <v>17.207000000000001</v>
      </c>
      <c r="P21" s="74">
        <f t="shared" si="16"/>
        <v>11.224</v>
      </c>
      <c r="Q21" s="74">
        <f t="shared" si="16"/>
        <v>12.354999999999999</v>
      </c>
      <c r="R21" s="74">
        <f t="shared" si="16"/>
        <v>54.519000000000005</v>
      </c>
      <c r="S21" s="74">
        <f t="shared" si="16"/>
        <v>84.384000000000015</v>
      </c>
      <c r="T21" s="74">
        <f t="shared" si="16"/>
        <v>47.991</v>
      </c>
      <c r="U21" s="74">
        <f t="shared" si="16"/>
        <v>40.275000000000006</v>
      </c>
      <c r="V21" s="74">
        <f t="shared" si="16"/>
        <v>105203.93528635999</v>
      </c>
      <c r="W21" s="74">
        <f t="shared" si="16"/>
        <v>30.794549999999997</v>
      </c>
      <c r="X21" s="53">
        <f t="shared" si="16"/>
        <v>627.53100000000006</v>
      </c>
      <c r="Y21" s="53">
        <f t="shared" si="16"/>
        <v>20.84</v>
      </c>
      <c r="Z21" s="53">
        <f t="shared" si="16"/>
        <v>162.58499999999998</v>
      </c>
      <c r="AA21" s="53">
        <f t="shared" si="16"/>
        <v>352.43399999999997</v>
      </c>
      <c r="AB21" s="53">
        <f t="shared" si="16"/>
        <v>91.672000000000011</v>
      </c>
      <c r="AC21" s="53">
        <f t="shared" si="16"/>
        <v>48.179000000000002</v>
      </c>
      <c r="AD21" s="53">
        <f t="shared" si="16"/>
        <v>12.491</v>
      </c>
      <c r="AE21" s="53">
        <f t="shared" si="16"/>
        <v>33.536999999999999</v>
      </c>
      <c r="AF21" s="53">
        <f t="shared" si="16"/>
        <v>2.1509999999999998</v>
      </c>
      <c r="AG21" s="53">
        <f t="shared" si="16"/>
        <v>0</v>
      </c>
      <c r="AH21" s="53">
        <f t="shared" si="16"/>
        <v>292.822</v>
      </c>
      <c r="AI21" s="53">
        <f t="shared" si="16"/>
        <v>19.841000000000005</v>
      </c>
      <c r="AJ21" s="53">
        <f t="shared" si="16"/>
        <v>20.495000000000001</v>
      </c>
      <c r="AK21" s="53">
        <f t="shared" si="16"/>
        <v>7.1739999999999995</v>
      </c>
      <c r="AL21" s="53">
        <f t="shared" si="16"/>
        <v>13.725999999999997</v>
      </c>
      <c r="AM21" s="53">
        <f t="shared" si="16"/>
        <v>48.823</v>
      </c>
      <c r="AN21" s="53">
        <f t="shared" si="16"/>
        <v>91.799000000000007</v>
      </c>
      <c r="AO21" s="53">
        <f t="shared" si="16"/>
        <v>48.624999999999993</v>
      </c>
      <c r="AP21" s="53">
        <f t="shared" si="16"/>
        <v>42.338999999999999</v>
      </c>
      <c r="AQ21" s="75">
        <f t="shared" si="16"/>
        <v>105201.87250283</v>
      </c>
      <c r="AR21" s="76">
        <f t="shared" si="16"/>
        <v>28.879950000000001</v>
      </c>
      <c r="AS21" s="53">
        <f>SUM(AS8:AS20)</f>
        <v>518.7411428571429</v>
      </c>
      <c r="AT21" s="53">
        <f>SUM(AT8:AT20)</f>
        <v>11.526999999999999</v>
      </c>
      <c r="AU21" s="53">
        <f>SUM(AU8:AU20)</f>
        <v>118.46214285714287</v>
      </c>
      <c r="AV21" s="53">
        <f>SUM(AV8:AV20)</f>
        <v>324.64799999999997</v>
      </c>
      <c r="AW21" s="53">
        <f t="shared" si="16"/>
        <v>64.104000000000013</v>
      </c>
      <c r="AX21" s="53">
        <f t="shared" si="16"/>
        <v>20.791999999999998</v>
      </c>
      <c r="AY21" s="53">
        <f t="shared" si="16"/>
        <v>0.63</v>
      </c>
      <c r="AZ21" s="53">
        <f t="shared" si="16"/>
        <v>19.242000000000001</v>
      </c>
      <c r="BA21" s="53">
        <f t="shared" si="16"/>
        <v>0.22</v>
      </c>
      <c r="BB21" s="53">
        <f t="shared" si="16"/>
        <v>0</v>
      </c>
      <c r="BC21" s="53">
        <f>SUM(BC8:BC20)</f>
        <v>197.81500000000003</v>
      </c>
      <c r="BD21" s="53">
        <f t="shared" si="16"/>
        <v>6.5659999999999998</v>
      </c>
      <c r="BE21" s="53">
        <f t="shared" si="16"/>
        <v>11.706</v>
      </c>
      <c r="BF21" s="53">
        <f t="shared" si="16"/>
        <v>2.29</v>
      </c>
      <c r="BG21" s="53">
        <f t="shared" si="16"/>
        <v>12.45</v>
      </c>
      <c r="BH21" s="53">
        <f t="shared" si="16"/>
        <v>38.392000000000003</v>
      </c>
      <c r="BI21" s="53">
        <f t="shared" si="16"/>
        <v>55.760999999999996</v>
      </c>
      <c r="BJ21" s="53">
        <f t="shared" si="16"/>
        <v>35.022999999999996</v>
      </c>
      <c r="BK21" s="53">
        <f t="shared" si="16"/>
        <v>35.627000000000002</v>
      </c>
      <c r="BL21" s="53">
        <f t="shared" si="16"/>
        <v>84796.889999999985</v>
      </c>
      <c r="BM21" s="53">
        <f t="shared" si="16"/>
        <v>0</v>
      </c>
      <c r="BN21" s="48">
        <f t="shared" si="4"/>
        <v>0.82663827421616276</v>
      </c>
      <c r="BO21" s="48">
        <f>IF(AC21=0,"-",AX21/AC21)</f>
        <v>0.43155731750347653</v>
      </c>
      <c r="BP21" s="48">
        <f t="shared" si="5"/>
        <v>0.67554691928885136</v>
      </c>
      <c r="BQ21" s="53">
        <f>SUM(BQ8:BQ20)</f>
        <v>9.977999999999998</v>
      </c>
      <c r="BR21" s="53">
        <f>SUM(BR8:BR20)</f>
        <v>0</v>
      </c>
      <c r="BS21" s="53">
        <f>SUM(BS8:BS20)</f>
        <v>5.0379999999999896</v>
      </c>
    </row>
    <row r="22" spans="1:84" s="83" customFormat="1" ht="13.5">
      <c r="A22" s="78"/>
      <c r="B22" s="79"/>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1"/>
      <c r="AT22" s="81"/>
      <c r="AU22" s="81"/>
      <c r="AV22" s="81"/>
      <c r="AW22" s="81"/>
      <c r="AX22" s="81"/>
      <c r="AY22" s="81"/>
      <c r="AZ22" s="81"/>
      <c r="BA22" s="81"/>
      <c r="BB22" s="81"/>
      <c r="BC22" s="81"/>
      <c r="BD22" s="81"/>
      <c r="BE22" s="81"/>
      <c r="BF22" s="81"/>
      <c r="BG22" s="81"/>
      <c r="BH22" s="81"/>
      <c r="BI22" s="81"/>
      <c r="BJ22" s="81"/>
      <c r="BK22" s="81"/>
      <c r="BL22" s="81"/>
      <c r="BM22" s="81"/>
      <c r="BN22" s="82"/>
      <c r="BO22" s="82"/>
      <c r="BP22" s="82"/>
      <c r="BQ22" s="81"/>
      <c r="BR22" s="81"/>
      <c r="BS22" s="81"/>
    </row>
    <row r="23" spans="1:84" ht="13">
      <c r="A23" s="41" t="s">
        <v>81</v>
      </c>
      <c r="BL23" s="85">
        <f>+BL21/105201</f>
        <v>0.8060464254142069</v>
      </c>
    </row>
    <row r="24" spans="1:84" ht="13">
      <c r="B24" s="41" t="s">
        <v>82</v>
      </c>
      <c r="BC24" s="87"/>
      <c r="BL24" s="88"/>
    </row>
    <row r="25" spans="1:84" ht="13">
      <c r="B25" s="41" t="s">
        <v>83</v>
      </c>
      <c r="BC25" s="87"/>
    </row>
    <row r="26" spans="1:84" ht="13"/>
    <row r="27" spans="1:84" s="86" customFormat="1" ht="13">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BL27" s="90"/>
      <c r="BN27" s="41"/>
      <c r="BO27" s="41"/>
      <c r="BP27" s="41"/>
      <c r="BQ27" s="41"/>
      <c r="BR27" s="41"/>
      <c r="BS27" s="41"/>
      <c r="BT27" s="41"/>
      <c r="BU27" s="41"/>
      <c r="BV27" s="41"/>
      <c r="BW27" s="41"/>
      <c r="BX27" s="41"/>
      <c r="BY27" s="41"/>
      <c r="BZ27" s="41"/>
      <c r="CA27" s="41"/>
      <c r="CB27" s="41"/>
      <c r="CC27" s="41"/>
      <c r="CD27" s="41"/>
      <c r="CE27" s="41"/>
      <c r="CF27" s="41"/>
    </row>
    <row r="28" spans="1:84" ht="13"/>
    <row r="29" spans="1:84" ht="13"/>
    <row r="30" spans="1:84" ht="13"/>
    <row r="31" spans="1:84" ht="13"/>
    <row r="32" spans="1:84" ht="13"/>
    <row r="33" ht="13"/>
    <row r="34" ht="13"/>
    <row r="35" ht="13"/>
  </sheetData>
  <mergeCells count="44">
    <mergeCell ref="B1:AA1"/>
    <mergeCell ref="B2:AA2"/>
    <mergeCell ref="A3:BP3"/>
    <mergeCell ref="A4:BP4"/>
    <mergeCell ref="A5:A7"/>
    <mergeCell ref="B5:B7"/>
    <mergeCell ref="C5:W5"/>
    <mergeCell ref="X5:AR5"/>
    <mergeCell ref="AS5:BM5"/>
    <mergeCell ref="BN5:BP5"/>
    <mergeCell ref="BQ5:BS5"/>
    <mergeCell ref="C6:C7"/>
    <mergeCell ref="D6:G6"/>
    <mergeCell ref="H6:H7"/>
    <mergeCell ref="I6:L6"/>
    <mergeCell ref="M6:M7"/>
    <mergeCell ref="N6:Q6"/>
    <mergeCell ref="R6:U6"/>
    <mergeCell ref="V6:V7"/>
    <mergeCell ref="W6:W7"/>
    <mergeCell ref="AX6:AX7"/>
    <mergeCell ref="X6:X7"/>
    <mergeCell ref="Y6:AB6"/>
    <mergeCell ref="AC6:AC7"/>
    <mergeCell ref="AD6:AG6"/>
    <mergeCell ref="AH6:AH7"/>
    <mergeCell ref="AI6:AL6"/>
    <mergeCell ref="AM6:AP6"/>
    <mergeCell ref="AQ6:AQ7"/>
    <mergeCell ref="AR6:AR7"/>
    <mergeCell ref="AS6:AS7"/>
    <mergeCell ref="AT6:AW6"/>
    <mergeCell ref="BS6:BS7"/>
    <mergeCell ref="AY6:BB6"/>
    <mergeCell ref="BC6:BC7"/>
    <mergeCell ref="BD6:BG6"/>
    <mergeCell ref="BH6:BK6"/>
    <mergeCell ref="BL6:BL7"/>
    <mergeCell ref="BM6:BM7"/>
    <mergeCell ref="BN6:BN7"/>
    <mergeCell ref="BO6:BO7"/>
    <mergeCell ref="BP6:BP7"/>
    <mergeCell ref="BQ6:BQ7"/>
    <mergeCell ref="BR6:BR7"/>
  </mergeCells>
  <printOptions horizontalCentered="1"/>
  <pageMargins left="0.23622047244094491" right="0.19685039370078741" top="0.74803149606299213" bottom="0.74803149606299213"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Q6" sqref="Q6"/>
    </sheetView>
  </sheetViews>
  <sheetFormatPr defaultColWidth="9.1796875" defaultRowHeight="18"/>
  <cols>
    <col min="1" max="1" width="4.54296875" style="1" customWidth="1"/>
    <col min="2" max="4" width="14.81640625" style="1" customWidth="1"/>
    <col min="5" max="5" width="13" style="1" customWidth="1"/>
    <col min="6" max="6" width="15.54296875" style="1" customWidth="1"/>
    <col min="7" max="7" width="15.54296875" style="1" hidden="1" customWidth="1"/>
    <col min="8" max="8" width="15.54296875" style="1" customWidth="1"/>
    <col min="9" max="9" width="25.7265625" style="1" customWidth="1"/>
    <col min="10" max="10" width="13.26953125" style="1" hidden="1" customWidth="1"/>
    <col min="11" max="11" width="10.54296875" style="1" hidden="1" customWidth="1"/>
    <col min="12" max="12" width="10.81640625" style="1" hidden="1" customWidth="1"/>
    <col min="13" max="13" width="10.453125" style="1" hidden="1" customWidth="1"/>
    <col min="14" max="15" width="0" style="1" hidden="1" customWidth="1"/>
    <col min="16" max="16384" width="9.1796875" style="1"/>
  </cols>
  <sheetData>
    <row r="1" spans="1:14" ht="34.5" customHeight="1">
      <c r="A1" s="123" t="s">
        <v>384</v>
      </c>
      <c r="B1" s="123"/>
      <c r="C1" s="123"/>
      <c r="D1" s="123"/>
      <c r="E1" s="123"/>
      <c r="F1" s="123"/>
      <c r="G1" s="123"/>
      <c r="H1" s="123"/>
      <c r="I1" s="123"/>
    </row>
    <row r="2" spans="1:14" ht="25.5" customHeight="1">
      <c r="A2" s="124" t="s">
        <v>0</v>
      </c>
      <c r="B2" s="124"/>
      <c r="C2" s="124"/>
      <c r="D2" s="124"/>
      <c r="E2" s="124"/>
      <c r="F2" s="124"/>
      <c r="G2" s="124"/>
      <c r="H2" s="124"/>
      <c r="I2" s="124"/>
    </row>
    <row r="3" spans="1:14" ht="18.75" customHeight="1">
      <c r="A3" s="125" t="s">
        <v>1</v>
      </c>
      <c r="B3" s="126" t="s">
        <v>2</v>
      </c>
      <c r="C3" s="121" t="s">
        <v>3</v>
      </c>
      <c r="D3" s="127"/>
      <c r="E3" s="125" t="s">
        <v>4</v>
      </c>
      <c r="F3" s="125"/>
      <c r="G3" s="128" t="s">
        <v>5</v>
      </c>
      <c r="H3" s="128" t="s">
        <v>6</v>
      </c>
      <c r="I3" s="125" t="s">
        <v>7</v>
      </c>
    </row>
    <row r="4" spans="1:14" ht="53.25" customHeight="1">
      <c r="A4" s="125"/>
      <c r="B4" s="126"/>
      <c r="C4" s="2" t="s">
        <v>8</v>
      </c>
      <c r="D4" s="2" t="s">
        <v>9</v>
      </c>
      <c r="E4" s="3" t="s">
        <v>8</v>
      </c>
      <c r="F4" s="3" t="s">
        <v>10</v>
      </c>
      <c r="G4" s="129"/>
      <c r="H4" s="129"/>
      <c r="I4" s="125"/>
    </row>
    <row r="5" spans="1:14" ht="52">
      <c r="A5" s="4">
        <v>1</v>
      </c>
      <c r="B5" s="5" t="s">
        <v>11</v>
      </c>
      <c r="C5" s="6">
        <v>4.5999999999999996</v>
      </c>
      <c r="D5" s="7">
        <v>296</v>
      </c>
      <c r="E5" s="8">
        <v>3.4169999999999998</v>
      </c>
      <c r="F5" s="9">
        <f>+E5/C5</f>
        <v>0.74282608695652175</v>
      </c>
      <c r="G5" s="8">
        <v>3.4169999999999998</v>
      </c>
      <c r="H5" s="8">
        <f>+E5-G5</f>
        <v>0</v>
      </c>
      <c r="I5" s="10" t="s">
        <v>12</v>
      </c>
      <c r="J5" s="8">
        <v>8.0670000000000002</v>
      </c>
      <c r="K5" s="8">
        <v>3.4169999999999998</v>
      </c>
      <c r="L5" s="11">
        <v>0</v>
      </c>
      <c r="N5" s="12">
        <f>SUM(L5:L17)</f>
        <v>6.83</v>
      </c>
    </row>
    <row r="6" spans="1:14">
      <c r="A6" s="13">
        <v>2</v>
      </c>
      <c r="B6" s="14" t="s">
        <v>13</v>
      </c>
      <c r="C6" s="15">
        <v>1</v>
      </c>
      <c r="D6" s="16">
        <v>69</v>
      </c>
      <c r="E6" s="17"/>
      <c r="F6" s="18">
        <f t="shared" ref="F6:F18" si="0">+E6/C6</f>
        <v>0</v>
      </c>
      <c r="G6" s="17"/>
      <c r="H6" s="17">
        <f t="shared" ref="H6:H17" si="1">+E6-G6</f>
        <v>0</v>
      </c>
      <c r="I6" s="19"/>
      <c r="J6" s="17">
        <v>14.6</v>
      </c>
      <c r="K6" s="17"/>
      <c r="L6" s="11">
        <v>0</v>
      </c>
    </row>
    <row r="7" spans="1:14" ht="117">
      <c r="A7" s="13">
        <v>3</v>
      </c>
      <c r="B7" s="14" t="s">
        <v>14</v>
      </c>
      <c r="C7" s="15">
        <v>27.2</v>
      </c>
      <c r="D7" s="16">
        <v>2032</v>
      </c>
      <c r="E7" s="17">
        <v>18.920000000000002</v>
      </c>
      <c r="F7" s="18">
        <f t="shared" si="0"/>
        <v>0.69558823529411773</v>
      </c>
      <c r="G7" s="17">
        <v>18.920000000000002</v>
      </c>
      <c r="H7" s="17">
        <f t="shared" si="1"/>
        <v>0</v>
      </c>
      <c r="I7" s="19" t="s">
        <v>15</v>
      </c>
      <c r="J7" s="17">
        <v>6.58</v>
      </c>
      <c r="K7" s="17">
        <v>16.600000000000001</v>
      </c>
      <c r="L7" s="11">
        <v>2.3200000000000003</v>
      </c>
    </row>
    <row r="8" spans="1:14" ht="26">
      <c r="A8" s="13">
        <v>4</v>
      </c>
      <c r="B8" s="20" t="s">
        <v>16</v>
      </c>
      <c r="C8" s="15">
        <v>1.4</v>
      </c>
      <c r="D8" s="16">
        <v>96</v>
      </c>
      <c r="E8" s="17">
        <v>1.1599999999999999</v>
      </c>
      <c r="F8" s="18">
        <f t="shared" si="0"/>
        <v>0.82857142857142851</v>
      </c>
      <c r="G8" s="17">
        <v>1.1599999999999999</v>
      </c>
      <c r="H8" s="17">
        <f t="shared" si="1"/>
        <v>0</v>
      </c>
      <c r="I8" s="19" t="s">
        <v>17</v>
      </c>
      <c r="J8" s="17">
        <v>15.98</v>
      </c>
      <c r="K8" s="17">
        <v>1.1599999999999999</v>
      </c>
      <c r="L8" s="11">
        <v>0</v>
      </c>
    </row>
    <row r="9" spans="1:14" ht="169">
      <c r="A9" s="13">
        <v>5</v>
      </c>
      <c r="B9" s="14" t="s">
        <v>18</v>
      </c>
      <c r="C9" s="15">
        <v>20</v>
      </c>
      <c r="D9" s="16">
        <v>1427</v>
      </c>
      <c r="E9" s="17">
        <v>16.82</v>
      </c>
      <c r="F9" s="18">
        <f t="shared" si="0"/>
        <v>0.84099999999999997</v>
      </c>
      <c r="G9" s="17">
        <v>16.5</v>
      </c>
      <c r="H9" s="17">
        <f t="shared" si="1"/>
        <v>0.32000000000000028</v>
      </c>
      <c r="I9" s="19" t="s">
        <v>19</v>
      </c>
      <c r="J9" s="17">
        <v>11.8</v>
      </c>
      <c r="K9" s="17">
        <v>14.37</v>
      </c>
      <c r="L9" s="11">
        <v>2.4500000000000011</v>
      </c>
    </row>
    <row r="10" spans="1:14" ht="91">
      <c r="A10" s="13">
        <v>6</v>
      </c>
      <c r="B10" s="14" t="s">
        <v>20</v>
      </c>
      <c r="C10" s="15">
        <v>12</v>
      </c>
      <c r="D10" s="16">
        <v>1189</v>
      </c>
      <c r="E10" s="17">
        <v>4.5</v>
      </c>
      <c r="F10" s="18">
        <f t="shared" si="0"/>
        <v>0.375</v>
      </c>
      <c r="G10" s="17">
        <v>4.5</v>
      </c>
      <c r="H10" s="17">
        <f t="shared" si="1"/>
        <v>0</v>
      </c>
      <c r="I10" s="19" t="s">
        <v>21</v>
      </c>
      <c r="J10" s="17">
        <v>3.42</v>
      </c>
      <c r="K10" s="17">
        <v>3.93</v>
      </c>
      <c r="L10" s="11">
        <v>0.56999999999999984</v>
      </c>
    </row>
    <row r="11" spans="1:14">
      <c r="A11" s="13">
        <v>7</v>
      </c>
      <c r="B11" s="14" t="s">
        <v>22</v>
      </c>
      <c r="C11" s="15">
        <v>0</v>
      </c>
      <c r="D11" s="16">
        <v>0</v>
      </c>
      <c r="E11" s="17"/>
      <c r="F11" s="18"/>
      <c r="G11" s="17"/>
      <c r="H11" s="17">
        <f t="shared" si="1"/>
        <v>0</v>
      </c>
      <c r="I11" s="19"/>
      <c r="J11" s="17">
        <v>10.473000000000001</v>
      </c>
      <c r="K11" s="17"/>
      <c r="L11" s="11">
        <v>0</v>
      </c>
    </row>
    <row r="12" spans="1:14" ht="65">
      <c r="A12" s="13">
        <v>8</v>
      </c>
      <c r="B12" s="14" t="s">
        <v>23</v>
      </c>
      <c r="C12" s="15">
        <v>3.1</v>
      </c>
      <c r="D12" s="16">
        <v>319</v>
      </c>
      <c r="E12" s="17">
        <v>2.859</v>
      </c>
      <c r="F12" s="18">
        <f t="shared" si="0"/>
        <v>0.92225806451612902</v>
      </c>
      <c r="G12" s="17">
        <v>2.859</v>
      </c>
      <c r="H12" s="17">
        <f t="shared" si="1"/>
        <v>0</v>
      </c>
      <c r="I12" s="19" t="s">
        <v>24</v>
      </c>
      <c r="J12" s="17">
        <v>5.5709999999999997</v>
      </c>
      <c r="K12" s="17">
        <v>2.859</v>
      </c>
      <c r="L12" s="11">
        <v>0</v>
      </c>
    </row>
    <row r="13" spans="1:14" ht="144">
      <c r="A13" s="13">
        <v>9</v>
      </c>
      <c r="B13" s="14" t="s">
        <v>25</v>
      </c>
      <c r="C13" s="15">
        <v>3.8</v>
      </c>
      <c r="D13" s="16">
        <v>307</v>
      </c>
      <c r="E13" s="17">
        <v>2.2999999999999998</v>
      </c>
      <c r="F13" s="18">
        <f t="shared" si="0"/>
        <v>0.60526315789473684</v>
      </c>
      <c r="G13" s="17">
        <v>2.2999999999999998</v>
      </c>
      <c r="H13" s="17">
        <f t="shared" si="1"/>
        <v>0</v>
      </c>
      <c r="I13" s="19" t="s">
        <v>26</v>
      </c>
      <c r="J13" s="17"/>
      <c r="K13" s="17">
        <v>2.0499999999999998</v>
      </c>
      <c r="L13" s="11">
        <v>0.25</v>
      </c>
      <c r="M13" s="1" t="s">
        <v>27</v>
      </c>
    </row>
    <row r="14" spans="1:14" ht="65">
      <c r="A14" s="13">
        <v>10</v>
      </c>
      <c r="B14" s="14" t="s">
        <v>28</v>
      </c>
      <c r="C14" s="15">
        <v>4.3</v>
      </c>
      <c r="D14" s="16">
        <v>313</v>
      </c>
      <c r="E14" s="17">
        <v>3.87</v>
      </c>
      <c r="F14" s="18">
        <f>+E14/C14</f>
        <v>0.9</v>
      </c>
      <c r="G14" s="17">
        <v>3.87</v>
      </c>
      <c r="H14" s="17">
        <f t="shared" si="1"/>
        <v>0</v>
      </c>
      <c r="I14" s="19" t="s">
        <v>29</v>
      </c>
      <c r="J14" s="17"/>
      <c r="K14" s="17">
        <v>3.41</v>
      </c>
      <c r="L14" s="11">
        <v>0.45999999999999996</v>
      </c>
    </row>
    <row r="15" spans="1:14" ht="39">
      <c r="A15" s="13">
        <v>11</v>
      </c>
      <c r="B15" s="14" t="s">
        <v>30</v>
      </c>
      <c r="C15" s="15">
        <v>9.6</v>
      </c>
      <c r="D15" s="16">
        <v>713</v>
      </c>
      <c r="E15" s="17">
        <v>2.8</v>
      </c>
      <c r="F15" s="18">
        <f t="shared" si="0"/>
        <v>0.29166666666666669</v>
      </c>
      <c r="G15" s="17">
        <v>2.8</v>
      </c>
      <c r="H15" s="17">
        <f t="shared" si="1"/>
        <v>0</v>
      </c>
      <c r="I15" s="19" t="s">
        <v>31</v>
      </c>
      <c r="J15" s="17"/>
      <c r="K15" s="17">
        <v>2.2200000000000002</v>
      </c>
      <c r="L15" s="11">
        <v>0.57999999999999963</v>
      </c>
    </row>
    <row r="16" spans="1:14" ht="26">
      <c r="A16" s="13">
        <v>12</v>
      </c>
      <c r="B16" s="14" t="s">
        <v>32</v>
      </c>
      <c r="C16" s="15">
        <v>3</v>
      </c>
      <c r="D16" s="16">
        <v>140</v>
      </c>
      <c r="E16" s="17">
        <v>0.8</v>
      </c>
      <c r="F16" s="18">
        <f t="shared" si="0"/>
        <v>0.26666666666666666</v>
      </c>
      <c r="G16" s="17">
        <v>0.8</v>
      </c>
      <c r="H16" s="17">
        <f t="shared" si="1"/>
        <v>0</v>
      </c>
      <c r="I16" s="19" t="s">
        <v>33</v>
      </c>
      <c r="J16" s="17">
        <v>9.36</v>
      </c>
      <c r="K16" s="17">
        <v>0.7</v>
      </c>
      <c r="L16" s="11">
        <v>0.10000000000000009</v>
      </c>
    </row>
    <row r="17" spans="1:13" ht="39">
      <c r="A17" s="13">
        <v>13</v>
      </c>
      <c r="B17" s="14" t="s">
        <v>34</v>
      </c>
      <c r="C17" s="15">
        <v>2</v>
      </c>
      <c r="D17" s="16">
        <v>146</v>
      </c>
      <c r="E17" s="17">
        <v>1.2</v>
      </c>
      <c r="F17" s="21">
        <f t="shared" si="0"/>
        <v>0.6</v>
      </c>
      <c r="G17" s="17">
        <v>1.2</v>
      </c>
      <c r="H17" s="17">
        <f t="shared" si="1"/>
        <v>0</v>
      </c>
      <c r="I17" s="19" t="s">
        <v>35</v>
      </c>
      <c r="J17" s="17">
        <v>6.7619999999999996</v>
      </c>
      <c r="K17" s="17">
        <v>1.1000000000000001</v>
      </c>
      <c r="L17" s="11">
        <v>9.9999999999999867E-2</v>
      </c>
    </row>
    <row r="18" spans="1:13">
      <c r="A18" s="121" t="s">
        <v>36</v>
      </c>
      <c r="B18" s="122"/>
      <c r="C18" s="22">
        <f>SUM(C5:C17)</f>
        <v>91.999999999999972</v>
      </c>
      <c r="D18" s="23">
        <f>SUM(D5:D17)</f>
        <v>7047</v>
      </c>
      <c r="E18" s="24">
        <f>+SUM(E5:E17)</f>
        <v>58.646000000000001</v>
      </c>
      <c r="F18" s="25">
        <f t="shared" si="0"/>
        <v>0.63745652173913059</v>
      </c>
      <c r="G18" s="24">
        <f>+SUM(G5:G17)</f>
        <v>58.325999999999993</v>
      </c>
      <c r="H18" s="24">
        <f>+SUM(H5:H17)</f>
        <v>0.32000000000000028</v>
      </c>
      <c r="I18" s="24"/>
      <c r="J18" s="26">
        <f>+SUM(J5:J17)</f>
        <v>92.613</v>
      </c>
    </row>
    <row r="19" spans="1:13" ht="13.5" customHeight="1">
      <c r="A19" s="27"/>
      <c r="B19" s="27"/>
      <c r="C19" s="28"/>
      <c r="D19" s="29"/>
      <c r="E19" s="30"/>
      <c r="F19" s="30"/>
      <c r="G19" s="30"/>
      <c r="H19" s="30"/>
      <c r="I19" s="30"/>
      <c r="J19" s="31"/>
    </row>
    <row r="20" spans="1:13" ht="32.25" customHeight="1">
      <c r="A20" s="32"/>
      <c r="B20" s="32"/>
      <c r="C20" s="32"/>
      <c r="D20" s="32"/>
      <c r="E20" s="32"/>
      <c r="F20" s="32"/>
      <c r="G20" s="32"/>
      <c r="H20" s="32"/>
      <c r="I20" s="32"/>
    </row>
    <row r="21" spans="1:13" ht="33" customHeight="1">
      <c r="A21" s="33"/>
      <c r="B21" s="33"/>
      <c r="C21" s="33"/>
      <c r="D21" s="33"/>
      <c r="E21" s="33"/>
      <c r="F21" s="33"/>
      <c r="G21" s="33"/>
      <c r="H21" s="33"/>
      <c r="I21" s="33"/>
    </row>
    <row r="22" spans="1:13" ht="33.75" customHeight="1">
      <c r="A22" s="33"/>
      <c r="B22" s="33"/>
      <c r="C22" s="33"/>
      <c r="D22" s="33"/>
      <c r="E22" s="33"/>
      <c r="F22" s="33"/>
      <c r="G22" s="33"/>
      <c r="H22" s="33"/>
      <c r="I22" s="33"/>
    </row>
    <row r="23" spans="1:13" ht="27" customHeight="1">
      <c r="A23" s="33"/>
      <c r="B23" s="33"/>
      <c r="C23" s="33"/>
      <c r="D23" s="33"/>
      <c r="E23" s="33"/>
      <c r="F23" s="33"/>
      <c r="G23" s="33"/>
      <c r="H23" s="33"/>
      <c r="I23" s="33"/>
    </row>
    <row r="24" spans="1:13" ht="27" customHeight="1">
      <c r="A24" s="33"/>
      <c r="B24" s="33"/>
      <c r="C24" s="33"/>
      <c r="D24" s="33"/>
      <c r="E24" s="33"/>
      <c r="F24" s="33"/>
      <c r="G24" s="33"/>
      <c r="H24" s="33"/>
      <c r="I24" s="33"/>
    </row>
    <row r="25" spans="1:13" ht="27" customHeight="1">
      <c r="A25" s="33"/>
      <c r="B25" s="33"/>
      <c r="C25" s="33"/>
      <c r="D25" s="33"/>
      <c r="E25" s="33"/>
      <c r="F25" s="33"/>
      <c r="G25" s="33"/>
      <c r="H25" s="33"/>
      <c r="I25" s="33"/>
    </row>
    <row r="26" spans="1:13" ht="32.25" customHeight="1">
      <c r="A26" s="33"/>
      <c r="B26" s="33"/>
      <c r="C26" s="33"/>
      <c r="D26" s="33"/>
      <c r="E26" s="33"/>
      <c r="F26" s="33"/>
      <c r="G26" s="33"/>
      <c r="H26" s="33"/>
      <c r="I26" s="33"/>
      <c r="J26" s="1">
        <f>4.56+1.053+0.71+1.15+1.5+0.4+0.5</f>
        <v>9.8729999999999993</v>
      </c>
    </row>
    <row r="27" spans="1:13" ht="48" customHeight="1">
      <c r="A27" s="33"/>
      <c r="B27" s="33"/>
      <c r="C27" s="33"/>
      <c r="D27" s="33"/>
      <c r="E27" s="33"/>
      <c r="F27" s="33"/>
      <c r="G27" s="33"/>
      <c r="H27" s="33"/>
      <c r="I27" s="33"/>
    </row>
    <row r="28" spans="1:13" ht="30.75" customHeight="1">
      <c r="A28" s="33"/>
      <c r="B28" s="33"/>
      <c r="C28" s="33"/>
      <c r="D28" s="33"/>
      <c r="E28" s="33"/>
      <c r="F28" s="33"/>
      <c r="G28" s="33"/>
      <c r="H28" s="33"/>
      <c r="I28" s="33"/>
      <c r="M28" s="12"/>
    </row>
    <row r="29" spans="1:13" ht="45" customHeight="1">
      <c r="A29" s="33"/>
      <c r="B29" s="33"/>
      <c r="C29" s="33"/>
      <c r="D29" s="33"/>
      <c r="E29" s="33"/>
      <c r="F29" s="33"/>
      <c r="G29" s="33"/>
      <c r="H29" s="33"/>
      <c r="I29" s="33"/>
    </row>
    <row r="30" spans="1:13" ht="30" customHeight="1">
      <c r="A30" s="34"/>
      <c r="B30" s="34"/>
      <c r="C30" s="34"/>
      <c r="D30" s="34"/>
      <c r="E30" s="34"/>
      <c r="F30" s="34"/>
      <c r="G30" s="34"/>
      <c r="H30" s="34"/>
      <c r="I30" s="34"/>
    </row>
  </sheetData>
  <mergeCells count="10">
    <mergeCell ref="A18:B18"/>
    <mergeCell ref="A1:I1"/>
    <mergeCell ref="A2:I2"/>
    <mergeCell ref="A3:A4"/>
    <mergeCell ref="B3:B4"/>
    <mergeCell ref="C3:D3"/>
    <mergeCell ref="E3:F3"/>
    <mergeCell ref="G3:G4"/>
    <mergeCell ref="H3:H4"/>
    <mergeCell ref="I3:I4"/>
  </mergeCells>
  <pageMargins left="0.75" right="0.25" top="0.67" bottom="0.39" header="0.33" footer="0.2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327"/>
  <sheetViews>
    <sheetView tabSelected="1" zoomScaleNormal="100" workbookViewId="0">
      <pane xSplit="2" ySplit="8" topLeftCell="C9" activePane="bottomRight" state="frozen"/>
      <selection activeCell="C22" sqref="C22"/>
      <selection pane="topRight" activeCell="C22" sqref="C22"/>
      <selection pane="bottomLeft" activeCell="C22" sqref="C22"/>
      <selection pane="bottomRight" activeCell="C10" sqref="C10"/>
    </sheetView>
  </sheetViews>
  <sheetFormatPr defaultColWidth="9.1796875" defaultRowHeight="14"/>
  <cols>
    <col min="1" max="1" width="5.453125" style="242" customWidth="1"/>
    <col min="2" max="2" width="36.26953125" style="243" customWidth="1"/>
    <col min="3" max="5" width="9.7265625" style="243" customWidth="1"/>
    <col min="6" max="11" width="9.7265625" style="174" hidden="1" customWidth="1"/>
    <col min="12" max="14" width="9.453125" style="243" customWidth="1"/>
    <col min="15" max="17" width="9.7265625" style="243" customWidth="1"/>
    <col min="18" max="20" width="9.26953125" style="245" customWidth="1"/>
    <col min="21" max="21" width="13.54296875" style="242" customWidth="1"/>
    <col min="22" max="22" width="7.26953125" style="242" customWidth="1"/>
    <col min="23" max="16384" width="9.1796875" style="243"/>
  </cols>
  <sheetData>
    <row r="1" spans="1:22" s="178" customFormat="1" ht="18">
      <c r="A1" s="177" t="s">
        <v>84</v>
      </c>
      <c r="C1" s="179"/>
      <c r="D1" s="179"/>
      <c r="E1" s="180"/>
      <c r="F1" s="130"/>
      <c r="G1" s="130"/>
      <c r="H1" s="130"/>
      <c r="I1" s="130"/>
      <c r="J1" s="130"/>
      <c r="K1" s="130"/>
      <c r="L1" s="179"/>
      <c r="M1" s="179"/>
      <c r="N1" s="179"/>
      <c r="O1" s="179"/>
      <c r="P1" s="179"/>
      <c r="Q1" s="179"/>
      <c r="R1" s="206"/>
      <c r="S1" s="206"/>
      <c r="T1" s="206"/>
      <c r="U1" s="207"/>
      <c r="V1" s="208"/>
    </row>
    <row r="2" spans="1:22" s="178" customFormat="1" ht="15.5">
      <c r="A2" s="181" t="s">
        <v>85</v>
      </c>
      <c r="B2" s="182"/>
      <c r="C2" s="183"/>
      <c r="D2" s="183"/>
      <c r="E2" s="183"/>
      <c r="F2" s="131"/>
      <c r="G2" s="131"/>
      <c r="H2" s="131"/>
      <c r="I2" s="131"/>
      <c r="J2" s="131"/>
      <c r="K2" s="131"/>
      <c r="L2" s="183"/>
      <c r="M2" s="183"/>
      <c r="N2" s="183"/>
      <c r="O2" s="183"/>
      <c r="P2" s="183"/>
      <c r="Q2" s="183"/>
      <c r="R2" s="209"/>
      <c r="S2" s="209"/>
      <c r="T2" s="209"/>
      <c r="U2" s="186"/>
      <c r="V2" s="186"/>
    </row>
    <row r="3" spans="1:22" s="182" customFormat="1" ht="23.25" customHeight="1">
      <c r="A3" s="184" t="s">
        <v>385</v>
      </c>
      <c r="B3" s="184"/>
      <c r="C3" s="184"/>
      <c r="D3" s="184"/>
      <c r="E3" s="184"/>
      <c r="F3" s="132"/>
      <c r="G3" s="132"/>
      <c r="H3" s="132"/>
      <c r="I3" s="132"/>
      <c r="J3" s="132"/>
      <c r="K3" s="132"/>
      <c r="L3" s="184"/>
      <c r="M3" s="184"/>
      <c r="N3" s="184"/>
      <c r="O3" s="184"/>
      <c r="P3" s="184"/>
      <c r="Q3" s="184"/>
      <c r="R3" s="210"/>
      <c r="S3" s="184"/>
      <c r="T3" s="184"/>
      <c r="U3" s="184"/>
      <c r="V3" s="186"/>
    </row>
    <row r="4" spans="1:22" s="182" customFormat="1" ht="18.75" customHeight="1">
      <c r="A4" s="185" t="s">
        <v>386</v>
      </c>
      <c r="B4" s="185"/>
      <c r="C4" s="185"/>
      <c r="D4" s="185"/>
      <c r="E4" s="185"/>
      <c r="F4" s="133"/>
      <c r="G4" s="133"/>
      <c r="H4" s="133"/>
      <c r="I4" s="133"/>
      <c r="J4" s="133"/>
      <c r="K4" s="133"/>
      <c r="L4" s="185"/>
      <c r="M4" s="185"/>
      <c r="N4" s="185"/>
      <c r="O4" s="185"/>
      <c r="P4" s="185"/>
      <c r="Q4" s="185"/>
      <c r="R4" s="211"/>
      <c r="S4" s="185"/>
      <c r="T4" s="185"/>
      <c r="U4" s="185"/>
      <c r="V4" s="212"/>
    </row>
    <row r="5" spans="1:22" s="178" customFormat="1" ht="16.5" customHeight="1">
      <c r="A5" s="186"/>
      <c r="C5" s="183"/>
      <c r="D5" s="183"/>
      <c r="E5" s="183"/>
      <c r="F5" s="131"/>
      <c r="G5" s="131"/>
      <c r="H5" s="131"/>
      <c r="I5" s="131"/>
      <c r="J5" s="131"/>
      <c r="K5" s="131"/>
      <c r="L5" s="183"/>
      <c r="M5" s="183"/>
      <c r="N5" s="183"/>
      <c r="O5" s="183"/>
      <c r="P5" s="183"/>
      <c r="Q5" s="183"/>
      <c r="R5" s="209"/>
      <c r="S5" s="213" t="s">
        <v>86</v>
      </c>
      <c r="T5" s="213"/>
      <c r="U5" s="213"/>
      <c r="V5" s="214"/>
    </row>
    <row r="6" spans="1:22" s="218" customFormat="1">
      <c r="A6" s="187" t="s">
        <v>1</v>
      </c>
      <c r="B6" s="187" t="s">
        <v>87</v>
      </c>
      <c r="C6" s="188" t="s">
        <v>88</v>
      </c>
      <c r="D6" s="189"/>
      <c r="E6" s="190"/>
      <c r="F6" s="134" t="s">
        <v>48</v>
      </c>
      <c r="G6" s="135"/>
      <c r="H6" s="135"/>
      <c r="I6" s="135"/>
      <c r="J6" s="135"/>
      <c r="K6" s="136"/>
      <c r="L6" s="188" t="s">
        <v>89</v>
      </c>
      <c r="M6" s="189"/>
      <c r="N6" s="190"/>
      <c r="O6" s="188" t="s">
        <v>90</v>
      </c>
      <c r="P6" s="189"/>
      <c r="Q6" s="190"/>
      <c r="R6" s="215" t="s">
        <v>91</v>
      </c>
      <c r="S6" s="216"/>
      <c r="T6" s="217"/>
      <c r="U6" s="187" t="s">
        <v>92</v>
      </c>
    </row>
    <row r="7" spans="1:22" s="218" customFormat="1" ht="18.75" customHeight="1">
      <c r="A7" s="191"/>
      <c r="B7" s="191"/>
      <c r="C7" s="192"/>
      <c r="D7" s="193"/>
      <c r="E7" s="194"/>
      <c r="F7" s="134" t="s">
        <v>93</v>
      </c>
      <c r="G7" s="135"/>
      <c r="H7" s="136"/>
      <c r="I7" s="134" t="s">
        <v>94</v>
      </c>
      <c r="J7" s="135"/>
      <c r="K7" s="136"/>
      <c r="L7" s="192"/>
      <c r="M7" s="193"/>
      <c r="N7" s="194"/>
      <c r="O7" s="192"/>
      <c r="P7" s="193"/>
      <c r="Q7" s="194"/>
      <c r="R7" s="219"/>
      <c r="S7" s="220"/>
      <c r="T7" s="221"/>
      <c r="U7" s="191"/>
    </row>
    <row r="8" spans="1:22" s="218" customFormat="1" ht="24.75" customHeight="1">
      <c r="A8" s="191"/>
      <c r="B8" s="191"/>
      <c r="C8" s="195" t="s">
        <v>95</v>
      </c>
      <c r="D8" s="195" t="s">
        <v>96</v>
      </c>
      <c r="E8" s="195" t="s">
        <v>97</v>
      </c>
      <c r="F8" s="137" t="s">
        <v>95</v>
      </c>
      <c r="G8" s="137" t="s">
        <v>96</v>
      </c>
      <c r="H8" s="137" t="s">
        <v>97</v>
      </c>
      <c r="I8" s="137" t="s">
        <v>95</v>
      </c>
      <c r="J8" s="137" t="s">
        <v>96</v>
      </c>
      <c r="K8" s="137" t="s">
        <v>97</v>
      </c>
      <c r="L8" s="195" t="s">
        <v>95</v>
      </c>
      <c r="M8" s="195" t="s">
        <v>96</v>
      </c>
      <c r="N8" s="195" t="s">
        <v>97</v>
      </c>
      <c r="O8" s="195" t="s">
        <v>95</v>
      </c>
      <c r="P8" s="195" t="s">
        <v>96</v>
      </c>
      <c r="Q8" s="195" t="s">
        <v>97</v>
      </c>
      <c r="R8" s="222" t="s">
        <v>95</v>
      </c>
      <c r="S8" s="222" t="s">
        <v>96</v>
      </c>
      <c r="T8" s="222" t="s">
        <v>97</v>
      </c>
      <c r="U8" s="191"/>
    </row>
    <row r="9" spans="1:22" s="225" customFormat="1" ht="18.75" customHeight="1">
      <c r="A9" s="196" t="s">
        <v>98</v>
      </c>
      <c r="B9" s="197" t="s">
        <v>99</v>
      </c>
      <c r="C9" s="198">
        <f t="shared" ref="C9:Q9" si="0">C10+C41</f>
        <v>475689</v>
      </c>
      <c r="D9" s="198">
        <f t="shared" si="0"/>
        <v>367200</v>
      </c>
      <c r="E9" s="198">
        <f t="shared" si="0"/>
        <v>108489</v>
      </c>
      <c r="F9" s="138">
        <f t="shared" si="0"/>
        <v>356</v>
      </c>
      <c r="G9" s="138">
        <f t="shared" si="0"/>
        <v>0</v>
      </c>
      <c r="H9" s="138">
        <f t="shared" si="0"/>
        <v>356</v>
      </c>
      <c r="I9" s="138">
        <f t="shared" si="0"/>
        <v>475333</v>
      </c>
      <c r="J9" s="138">
        <f t="shared" si="0"/>
        <v>367200</v>
      </c>
      <c r="K9" s="138">
        <f t="shared" si="0"/>
        <v>108133</v>
      </c>
      <c r="L9" s="198">
        <f t="shared" si="0"/>
        <v>271883.033</v>
      </c>
      <c r="M9" s="198">
        <f t="shared" si="0"/>
        <v>230870.99300000002</v>
      </c>
      <c r="N9" s="198">
        <f t="shared" si="0"/>
        <v>41012.04</v>
      </c>
      <c r="O9" s="198">
        <f t="shared" si="0"/>
        <v>203805.96699999998</v>
      </c>
      <c r="P9" s="198">
        <f t="shared" si="0"/>
        <v>136329.00699999998</v>
      </c>
      <c r="Q9" s="198">
        <f t="shared" si="0"/>
        <v>67476.959999999992</v>
      </c>
      <c r="R9" s="223">
        <f t="shared" ref="R9:T24" si="1">L9/C9</f>
        <v>0.57155627521342722</v>
      </c>
      <c r="S9" s="223">
        <f t="shared" si="1"/>
        <v>0.62873364106753815</v>
      </c>
      <c r="T9" s="223">
        <f t="shared" si="1"/>
        <v>0.37802947764289468</v>
      </c>
      <c r="U9" s="196"/>
      <c r="V9" s="224" t="s">
        <v>36</v>
      </c>
    </row>
    <row r="10" spans="1:22" s="227" customFormat="1" ht="17.25" customHeight="1">
      <c r="A10" s="199" t="s">
        <v>100</v>
      </c>
      <c r="B10" s="200" t="s">
        <v>101</v>
      </c>
      <c r="C10" s="201">
        <f>SUM(C11:C40)</f>
        <v>63219</v>
      </c>
      <c r="D10" s="201">
        <f t="shared" ref="D10:N10" si="2">SUM(D11:D40)</f>
        <v>34560</v>
      </c>
      <c r="E10" s="201">
        <f t="shared" si="2"/>
        <v>28659</v>
      </c>
      <c r="F10" s="139">
        <f t="shared" si="2"/>
        <v>356</v>
      </c>
      <c r="G10" s="139">
        <f t="shared" si="2"/>
        <v>0</v>
      </c>
      <c r="H10" s="139">
        <f t="shared" si="2"/>
        <v>356</v>
      </c>
      <c r="I10" s="139">
        <f t="shared" si="2"/>
        <v>62863</v>
      </c>
      <c r="J10" s="139">
        <f t="shared" si="2"/>
        <v>34560</v>
      </c>
      <c r="K10" s="139">
        <f t="shared" si="2"/>
        <v>28303</v>
      </c>
      <c r="L10" s="201">
        <f t="shared" si="2"/>
        <v>37644</v>
      </c>
      <c r="M10" s="201">
        <f t="shared" si="2"/>
        <v>25591</v>
      </c>
      <c r="N10" s="201">
        <f t="shared" si="2"/>
        <v>12053</v>
      </c>
      <c r="O10" s="201">
        <f>SUM(O11:O40)</f>
        <v>25575</v>
      </c>
      <c r="P10" s="201">
        <f>SUM(P11:P40)</f>
        <v>8969</v>
      </c>
      <c r="Q10" s="201">
        <f>SUM(Q11:Q40)</f>
        <v>16606</v>
      </c>
      <c r="R10" s="226">
        <f t="shared" si="1"/>
        <v>0.59545389835334317</v>
      </c>
      <c r="S10" s="226">
        <f t="shared" si="1"/>
        <v>0.74048032407407405</v>
      </c>
      <c r="T10" s="226">
        <f t="shared" si="1"/>
        <v>0.42056596531630552</v>
      </c>
      <c r="U10" s="199"/>
      <c r="V10" s="224" t="s">
        <v>36</v>
      </c>
    </row>
    <row r="11" spans="1:22" s="230" customFormat="1" ht="17.25" customHeight="1">
      <c r="A11" s="202">
        <v>1</v>
      </c>
      <c r="B11" s="203" t="s">
        <v>102</v>
      </c>
      <c r="C11" s="204">
        <f t="shared" ref="C11:C40" si="3">SUM(D11:E11)</f>
        <v>33510</v>
      </c>
      <c r="D11" s="204">
        <f t="shared" ref="D11:E40" si="4">G11+J11</f>
        <v>31510</v>
      </c>
      <c r="E11" s="204">
        <f t="shared" si="4"/>
        <v>2000</v>
      </c>
      <c r="F11" s="143">
        <f t="shared" ref="F11:F40" si="5">SUM(G11:H11)</f>
        <v>0</v>
      </c>
      <c r="G11" s="143">
        <v>0</v>
      </c>
      <c r="H11" s="143">
        <v>0</v>
      </c>
      <c r="I11" s="143">
        <f t="shared" ref="I11:I40" si="6">SUM(J11:K11)</f>
        <v>33510</v>
      </c>
      <c r="J11" s="143">
        <v>31510</v>
      </c>
      <c r="K11" s="143">
        <v>2000</v>
      </c>
      <c r="L11" s="204">
        <f t="shared" ref="L11:L40" si="7">SUM(M11:N11)</f>
        <v>27058</v>
      </c>
      <c r="M11" s="204">
        <v>25591</v>
      </c>
      <c r="N11" s="204">
        <v>1467</v>
      </c>
      <c r="O11" s="204">
        <f t="shared" ref="O11:O41" si="8">SUM(P11:Q11)</f>
        <v>6452</v>
      </c>
      <c r="P11" s="204">
        <f t="shared" ref="P11:Q41" si="9">D11-M11</f>
        <v>5919</v>
      </c>
      <c r="Q11" s="204">
        <f t="shared" si="9"/>
        <v>533</v>
      </c>
      <c r="R11" s="228">
        <f t="shared" si="1"/>
        <v>0.80746045956430912</v>
      </c>
      <c r="S11" s="228">
        <f t="shared" si="1"/>
        <v>0.81215487146937482</v>
      </c>
      <c r="T11" s="228">
        <f t="shared" si="1"/>
        <v>0.73350000000000004</v>
      </c>
      <c r="U11" s="229"/>
      <c r="V11" s="224" t="s">
        <v>36</v>
      </c>
    </row>
    <row r="12" spans="1:22" s="230" customFormat="1" ht="17.25" customHeight="1">
      <c r="A12" s="202">
        <v>2</v>
      </c>
      <c r="B12" s="203" t="s">
        <v>103</v>
      </c>
      <c r="C12" s="204">
        <f t="shared" si="3"/>
        <v>950</v>
      </c>
      <c r="D12" s="204">
        <f t="shared" si="4"/>
        <v>950</v>
      </c>
      <c r="E12" s="204">
        <f t="shared" si="4"/>
        <v>0</v>
      </c>
      <c r="F12" s="143">
        <f t="shared" si="5"/>
        <v>0</v>
      </c>
      <c r="G12" s="143">
        <v>0</v>
      </c>
      <c r="H12" s="143">
        <v>0</v>
      </c>
      <c r="I12" s="143">
        <f t="shared" si="6"/>
        <v>950</v>
      </c>
      <c r="J12" s="143">
        <v>950</v>
      </c>
      <c r="K12" s="143">
        <v>0</v>
      </c>
      <c r="L12" s="204">
        <f t="shared" si="7"/>
        <v>0</v>
      </c>
      <c r="M12" s="204">
        <v>0</v>
      </c>
      <c r="N12" s="204">
        <v>0</v>
      </c>
      <c r="O12" s="204">
        <f t="shared" si="8"/>
        <v>950</v>
      </c>
      <c r="P12" s="204">
        <f t="shared" si="9"/>
        <v>950</v>
      </c>
      <c r="Q12" s="204">
        <f t="shared" si="9"/>
        <v>0</v>
      </c>
      <c r="R12" s="228">
        <f t="shared" si="1"/>
        <v>0</v>
      </c>
      <c r="S12" s="228">
        <f t="shared" si="1"/>
        <v>0</v>
      </c>
      <c r="T12" s="228"/>
      <c r="U12" s="229"/>
      <c r="V12" s="224" t="s">
        <v>36</v>
      </c>
    </row>
    <row r="13" spans="1:22" s="230" customFormat="1" ht="17.25" customHeight="1">
      <c r="A13" s="202">
        <v>3</v>
      </c>
      <c r="B13" s="203" t="s">
        <v>104</v>
      </c>
      <c r="C13" s="204">
        <f t="shared" si="3"/>
        <v>2100</v>
      </c>
      <c r="D13" s="204">
        <f t="shared" si="4"/>
        <v>2100</v>
      </c>
      <c r="E13" s="204">
        <f t="shared" si="4"/>
        <v>0</v>
      </c>
      <c r="F13" s="143">
        <f t="shared" si="5"/>
        <v>0</v>
      </c>
      <c r="G13" s="143">
        <v>0</v>
      </c>
      <c r="H13" s="143">
        <v>0</v>
      </c>
      <c r="I13" s="143">
        <f t="shared" si="6"/>
        <v>2100</v>
      </c>
      <c r="J13" s="143">
        <v>2100</v>
      </c>
      <c r="K13" s="143">
        <v>0</v>
      </c>
      <c r="L13" s="204">
        <f t="shared" si="7"/>
        <v>0</v>
      </c>
      <c r="M13" s="204">
        <v>0</v>
      </c>
      <c r="N13" s="204">
        <v>0</v>
      </c>
      <c r="O13" s="204">
        <f t="shared" si="8"/>
        <v>2100</v>
      </c>
      <c r="P13" s="204">
        <f t="shared" si="9"/>
        <v>2100</v>
      </c>
      <c r="Q13" s="204">
        <f t="shared" si="9"/>
        <v>0</v>
      </c>
      <c r="R13" s="228">
        <f t="shared" si="1"/>
        <v>0</v>
      </c>
      <c r="S13" s="228">
        <f t="shared" si="1"/>
        <v>0</v>
      </c>
      <c r="T13" s="228"/>
      <c r="U13" s="229"/>
      <c r="V13" s="224" t="s">
        <v>36</v>
      </c>
    </row>
    <row r="14" spans="1:22" s="230" customFormat="1" ht="17.25" customHeight="1">
      <c r="A14" s="202">
        <v>4</v>
      </c>
      <c r="B14" s="203" t="s">
        <v>105</v>
      </c>
      <c r="C14" s="204">
        <f t="shared" si="3"/>
        <v>450</v>
      </c>
      <c r="D14" s="204">
        <f t="shared" si="4"/>
        <v>0</v>
      </c>
      <c r="E14" s="204">
        <f t="shared" si="4"/>
        <v>450</v>
      </c>
      <c r="F14" s="143">
        <f t="shared" si="5"/>
        <v>0</v>
      </c>
      <c r="G14" s="143">
        <v>0</v>
      </c>
      <c r="H14" s="143">
        <v>0</v>
      </c>
      <c r="I14" s="143">
        <f t="shared" si="6"/>
        <v>450</v>
      </c>
      <c r="J14" s="143">
        <v>0</v>
      </c>
      <c r="K14" s="143">
        <v>450</v>
      </c>
      <c r="L14" s="204">
        <f t="shared" si="7"/>
        <v>0</v>
      </c>
      <c r="M14" s="204">
        <v>0</v>
      </c>
      <c r="N14" s="204">
        <v>0</v>
      </c>
      <c r="O14" s="204">
        <f t="shared" si="8"/>
        <v>450</v>
      </c>
      <c r="P14" s="204">
        <f t="shared" si="9"/>
        <v>0</v>
      </c>
      <c r="Q14" s="204">
        <f t="shared" si="9"/>
        <v>450</v>
      </c>
      <c r="R14" s="228">
        <f t="shared" si="1"/>
        <v>0</v>
      </c>
      <c r="S14" s="228"/>
      <c r="T14" s="228">
        <f t="shared" ref="T14:T81" si="10">N14/E14</f>
        <v>0</v>
      </c>
      <c r="U14" s="229"/>
      <c r="V14" s="224" t="s">
        <v>36</v>
      </c>
    </row>
    <row r="15" spans="1:22" s="230" customFormat="1" ht="17.25" customHeight="1">
      <c r="A15" s="202">
        <v>5</v>
      </c>
      <c r="B15" s="203" t="s">
        <v>106</v>
      </c>
      <c r="C15" s="204">
        <f t="shared" si="3"/>
        <v>18348</v>
      </c>
      <c r="D15" s="204">
        <f t="shared" si="4"/>
        <v>0</v>
      </c>
      <c r="E15" s="204">
        <f t="shared" si="4"/>
        <v>18348</v>
      </c>
      <c r="F15" s="143">
        <f t="shared" si="5"/>
        <v>0</v>
      </c>
      <c r="G15" s="143">
        <v>0</v>
      </c>
      <c r="H15" s="143">
        <v>0</v>
      </c>
      <c r="I15" s="143">
        <f t="shared" si="6"/>
        <v>18348</v>
      </c>
      <c r="J15" s="143">
        <v>0</v>
      </c>
      <c r="K15" s="143">
        <v>18348</v>
      </c>
      <c r="L15" s="204">
        <f t="shared" si="7"/>
        <v>8498</v>
      </c>
      <c r="M15" s="204">
        <v>0</v>
      </c>
      <c r="N15" s="204">
        <v>8498</v>
      </c>
      <c r="O15" s="204">
        <f t="shared" si="8"/>
        <v>9850</v>
      </c>
      <c r="P15" s="204">
        <f t="shared" si="9"/>
        <v>0</v>
      </c>
      <c r="Q15" s="204">
        <f t="shared" si="9"/>
        <v>9850</v>
      </c>
      <c r="R15" s="228">
        <f t="shared" si="1"/>
        <v>0.4631567473294092</v>
      </c>
      <c r="S15" s="228"/>
      <c r="T15" s="228">
        <f t="shared" si="10"/>
        <v>0.4631567473294092</v>
      </c>
      <c r="U15" s="229"/>
      <c r="V15" s="224" t="s">
        <v>36</v>
      </c>
    </row>
    <row r="16" spans="1:22" s="230" customFormat="1" ht="17.25" customHeight="1">
      <c r="A16" s="202">
        <v>6</v>
      </c>
      <c r="B16" s="203" t="s">
        <v>107</v>
      </c>
      <c r="C16" s="204">
        <f t="shared" si="3"/>
        <v>200</v>
      </c>
      <c r="D16" s="204">
        <f t="shared" si="4"/>
        <v>0</v>
      </c>
      <c r="E16" s="204">
        <f t="shared" si="4"/>
        <v>200</v>
      </c>
      <c r="F16" s="143">
        <f t="shared" si="5"/>
        <v>0</v>
      </c>
      <c r="G16" s="143">
        <v>0</v>
      </c>
      <c r="H16" s="143">
        <v>0</v>
      </c>
      <c r="I16" s="143">
        <f t="shared" si="6"/>
        <v>200</v>
      </c>
      <c r="J16" s="143">
        <v>0</v>
      </c>
      <c r="K16" s="143">
        <v>200</v>
      </c>
      <c r="L16" s="204">
        <f t="shared" si="7"/>
        <v>0</v>
      </c>
      <c r="M16" s="204">
        <v>0</v>
      </c>
      <c r="N16" s="204">
        <v>0</v>
      </c>
      <c r="O16" s="204">
        <f t="shared" si="8"/>
        <v>200</v>
      </c>
      <c r="P16" s="204">
        <f t="shared" si="9"/>
        <v>0</v>
      </c>
      <c r="Q16" s="204">
        <f t="shared" si="9"/>
        <v>200</v>
      </c>
      <c r="R16" s="228">
        <f t="shared" si="1"/>
        <v>0</v>
      </c>
      <c r="S16" s="228"/>
      <c r="T16" s="228">
        <f t="shared" si="10"/>
        <v>0</v>
      </c>
      <c r="U16" s="229"/>
      <c r="V16" s="224" t="s">
        <v>36</v>
      </c>
    </row>
    <row r="17" spans="1:22" s="230" customFormat="1" ht="17.25" customHeight="1">
      <c r="A17" s="202">
        <v>7</v>
      </c>
      <c r="B17" s="203" t="s">
        <v>108</v>
      </c>
      <c r="C17" s="204">
        <f t="shared" si="3"/>
        <v>650</v>
      </c>
      <c r="D17" s="204">
        <f t="shared" si="4"/>
        <v>0</v>
      </c>
      <c r="E17" s="204">
        <f t="shared" si="4"/>
        <v>650</v>
      </c>
      <c r="F17" s="143">
        <f t="shared" si="5"/>
        <v>0</v>
      </c>
      <c r="G17" s="143">
        <v>0</v>
      </c>
      <c r="H17" s="143">
        <v>0</v>
      </c>
      <c r="I17" s="143">
        <f t="shared" si="6"/>
        <v>650</v>
      </c>
      <c r="J17" s="143">
        <v>0</v>
      </c>
      <c r="K17" s="143">
        <v>650</v>
      </c>
      <c r="L17" s="204">
        <f t="shared" si="7"/>
        <v>88</v>
      </c>
      <c r="M17" s="204">
        <v>0</v>
      </c>
      <c r="N17" s="204">
        <v>88</v>
      </c>
      <c r="O17" s="204">
        <f t="shared" si="8"/>
        <v>562</v>
      </c>
      <c r="P17" s="204">
        <f t="shared" si="9"/>
        <v>0</v>
      </c>
      <c r="Q17" s="204">
        <f t="shared" si="9"/>
        <v>562</v>
      </c>
      <c r="R17" s="228">
        <f t="shared" si="1"/>
        <v>0.13538461538461538</v>
      </c>
      <c r="S17" s="228"/>
      <c r="T17" s="228">
        <f t="shared" si="10"/>
        <v>0.13538461538461538</v>
      </c>
      <c r="U17" s="229"/>
      <c r="V17" s="224" t="s">
        <v>36</v>
      </c>
    </row>
    <row r="18" spans="1:22" s="230" customFormat="1" ht="17.25" customHeight="1">
      <c r="A18" s="202">
        <v>8</v>
      </c>
      <c r="B18" s="203" t="s">
        <v>109</v>
      </c>
      <c r="C18" s="204">
        <f t="shared" si="3"/>
        <v>380</v>
      </c>
      <c r="D18" s="204">
        <f t="shared" si="4"/>
        <v>0</v>
      </c>
      <c r="E18" s="204">
        <f t="shared" si="4"/>
        <v>380</v>
      </c>
      <c r="F18" s="143">
        <f t="shared" si="5"/>
        <v>0</v>
      </c>
      <c r="G18" s="143">
        <v>0</v>
      </c>
      <c r="H18" s="143">
        <v>0</v>
      </c>
      <c r="I18" s="143">
        <f t="shared" si="6"/>
        <v>380</v>
      </c>
      <c r="J18" s="143">
        <v>0</v>
      </c>
      <c r="K18" s="143">
        <v>380</v>
      </c>
      <c r="L18" s="204">
        <f t="shared" si="7"/>
        <v>0</v>
      </c>
      <c r="M18" s="204">
        <v>0</v>
      </c>
      <c r="N18" s="204">
        <v>0</v>
      </c>
      <c r="O18" s="204">
        <f t="shared" si="8"/>
        <v>380</v>
      </c>
      <c r="P18" s="204">
        <f t="shared" si="9"/>
        <v>0</v>
      </c>
      <c r="Q18" s="204">
        <f t="shared" si="9"/>
        <v>380</v>
      </c>
      <c r="R18" s="228">
        <f t="shared" si="1"/>
        <v>0</v>
      </c>
      <c r="S18" s="228"/>
      <c r="T18" s="228">
        <f t="shared" si="10"/>
        <v>0</v>
      </c>
      <c r="U18" s="229"/>
      <c r="V18" s="224" t="s">
        <v>36</v>
      </c>
    </row>
    <row r="19" spans="1:22" s="230" customFormat="1" ht="17.25" customHeight="1">
      <c r="A19" s="202">
        <v>9</v>
      </c>
      <c r="B19" s="203" t="s">
        <v>110</v>
      </c>
      <c r="C19" s="204">
        <f t="shared" si="3"/>
        <v>100</v>
      </c>
      <c r="D19" s="204">
        <f t="shared" si="4"/>
        <v>0</v>
      </c>
      <c r="E19" s="204">
        <f t="shared" si="4"/>
        <v>100</v>
      </c>
      <c r="F19" s="143">
        <f t="shared" si="5"/>
        <v>0</v>
      </c>
      <c r="G19" s="143">
        <v>0</v>
      </c>
      <c r="H19" s="143">
        <v>0</v>
      </c>
      <c r="I19" s="143">
        <f t="shared" si="6"/>
        <v>100</v>
      </c>
      <c r="J19" s="143">
        <v>0</v>
      </c>
      <c r="K19" s="143">
        <v>100</v>
      </c>
      <c r="L19" s="204">
        <f t="shared" si="7"/>
        <v>80</v>
      </c>
      <c r="M19" s="204">
        <v>0</v>
      </c>
      <c r="N19" s="204">
        <v>80</v>
      </c>
      <c r="O19" s="204">
        <f t="shared" si="8"/>
        <v>20</v>
      </c>
      <c r="P19" s="204">
        <f t="shared" si="9"/>
        <v>0</v>
      </c>
      <c r="Q19" s="204">
        <f t="shared" si="9"/>
        <v>20</v>
      </c>
      <c r="R19" s="228">
        <f t="shared" si="1"/>
        <v>0.8</v>
      </c>
      <c r="S19" s="228"/>
      <c r="T19" s="228">
        <f t="shared" si="10"/>
        <v>0.8</v>
      </c>
      <c r="U19" s="229"/>
      <c r="V19" s="224" t="s">
        <v>36</v>
      </c>
    </row>
    <row r="20" spans="1:22" s="230" customFormat="1" ht="17.25" customHeight="1">
      <c r="A20" s="202">
        <v>10</v>
      </c>
      <c r="B20" s="203" t="s">
        <v>111</v>
      </c>
      <c r="C20" s="204">
        <f t="shared" si="3"/>
        <v>300</v>
      </c>
      <c r="D20" s="204">
        <f t="shared" si="4"/>
        <v>0</v>
      </c>
      <c r="E20" s="204">
        <f t="shared" si="4"/>
        <v>300</v>
      </c>
      <c r="F20" s="143">
        <f t="shared" si="5"/>
        <v>0</v>
      </c>
      <c r="G20" s="143">
        <v>0</v>
      </c>
      <c r="H20" s="143">
        <v>0</v>
      </c>
      <c r="I20" s="143">
        <f t="shared" si="6"/>
        <v>300</v>
      </c>
      <c r="J20" s="143">
        <v>0</v>
      </c>
      <c r="K20" s="143">
        <v>300</v>
      </c>
      <c r="L20" s="204">
        <f t="shared" si="7"/>
        <v>150</v>
      </c>
      <c r="M20" s="204">
        <v>0</v>
      </c>
      <c r="N20" s="204">
        <v>150</v>
      </c>
      <c r="O20" s="204">
        <f t="shared" si="8"/>
        <v>150</v>
      </c>
      <c r="P20" s="204">
        <f t="shared" si="9"/>
        <v>0</v>
      </c>
      <c r="Q20" s="204">
        <f t="shared" si="9"/>
        <v>150</v>
      </c>
      <c r="R20" s="228">
        <f t="shared" si="1"/>
        <v>0.5</v>
      </c>
      <c r="S20" s="228"/>
      <c r="T20" s="228">
        <f t="shared" si="10"/>
        <v>0.5</v>
      </c>
      <c r="U20" s="229"/>
      <c r="V20" s="224" t="s">
        <v>36</v>
      </c>
    </row>
    <row r="21" spans="1:22" s="230" customFormat="1" ht="17.25" customHeight="1">
      <c r="A21" s="202">
        <v>11</v>
      </c>
      <c r="B21" s="203" t="s">
        <v>112</v>
      </c>
      <c r="C21" s="204">
        <f t="shared" si="3"/>
        <v>270</v>
      </c>
      <c r="D21" s="204">
        <f t="shared" si="4"/>
        <v>0</v>
      </c>
      <c r="E21" s="204">
        <f t="shared" si="4"/>
        <v>270</v>
      </c>
      <c r="F21" s="143">
        <f t="shared" si="5"/>
        <v>0</v>
      </c>
      <c r="G21" s="143">
        <v>0</v>
      </c>
      <c r="H21" s="143">
        <v>0</v>
      </c>
      <c r="I21" s="143">
        <f t="shared" si="6"/>
        <v>270</v>
      </c>
      <c r="J21" s="143">
        <v>0</v>
      </c>
      <c r="K21" s="143">
        <v>270</v>
      </c>
      <c r="L21" s="204">
        <f t="shared" si="7"/>
        <v>120</v>
      </c>
      <c r="M21" s="204">
        <v>0</v>
      </c>
      <c r="N21" s="204">
        <v>120</v>
      </c>
      <c r="O21" s="204">
        <f t="shared" si="8"/>
        <v>150</v>
      </c>
      <c r="P21" s="204">
        <f t="shared" si="9"/>
        <v>0</v>
      </c>
      <c r="Q21" s="204">
        <f t="shared" si="9"/>
        <v>150</v>
      </c>
      <c r="R21" s="228">
        <f t="shared" si="1"/>
        <v>0.44444444444444442</v>
      </c>
      <c r="S21" s="228"/>
      <c r="T21" s="228">
        <f t="shared" si="10"/>
        <v>0.44444444444444442</v>
      </c>
      <c r="U21" s="229"/>
      <c r="V21" s="224" t="s">
        <v>36</v>
      </c>
    </row>
    <row r="22" spans="1:22" s="230" customFormat="1" ht="19.5" customHeight="1">
      <c r="A22" s="202">
        <v>12</v>
      </c>
      <c r="B22" s="203" t="s">
        <v>113</v>
      </c>
      <c r="C22" s="204">
        <f t="shared" si="3"/>
        <v>1450</v>
      </c>
      <c r="D22" s="204">
        <f t="shared" si="4"/>
        <v>0</v>
      </c>
      <c r="E22" s="204">
        <f t="shared" si="4"/>
        <v>1450</v>
      </c>
      <c r="F22" s="143">
        <f t="shared" si="5"/>
        <v>0</v>
      </c>
      <c r="G22" s="143">
        <v>0</v>
      </c>
      <c r="H22" s="143">
        <v>0</v>
      </c>
      <c r="I22" s="143">
        <f t="shared" si="6"/>
        <v>1450</v>
      </c>
      <c r="J22" s="143">
        <v>0</v>
      </c>
      <c r="K22" s="143">
        <v>1450</v>
      </c>
      <c r="L22" s="204">
        <f t="shared" si="7"/>
        <v>90</v>
      </c>
      <c r="M22" s="204">
        <v>0</v>
      </c>
      <c r="N22" s="204">
        <v>90</v>
      </c>
      <c r="O22" s="204">
        <f t="shared" si="8"/>
        <v>1360</v>
      </c>
      <c r="P22" s="204">
        <f t="shared" si="9"/>
        <v>0</v>
      </c>
      <c r="Q22" s="204">
        <f t="shared" si="9"/>
        <v>1360</v>
      </c>
      <c r="R22" s="228">
        <f t="shared" si="1"/>
        <v>6.2068965517241378E-2</v>
      </c>
      <c r="S22" s="228"/>
      <c r="T22" s="228">
        <f t="shared" si="10"/>
        <v>6.2068965517241378E-2</v>
      </c>
      <c r="U22" s="229"/>
      <c r="V22" s="224" t="s">
        <v>36</v>
      </c>
    </row>
    <row r="23" spans="1:22" s="233" customFormat="1" ht="17.25" customHeight="1">
      <c r="A23" s="202">
        <v>13</v>
      </c>
      <c r="B23" s="203" t="s">
        <v>114</v>
      </c>
      <c r="C23" s="205">
        <f t="shared" si="3"/>
        <v>356</v>
      </c>
      <c r="D23" s="205">
        <f t="shared" si="4"/>
        <v>0</v>
      </c>
      <c r="E23" s="205">
        <f t="shared" si="4"/>
        <v>356</v>
      </c>
      <c r="F23" s="143">
        <f t="shared" si="5"/>
        <v>356</v>
      </c>
      <c r="G23" s="143">
        <v>0</v>
      </c>
      <c r="H23" s="143">
        <v>356</v>
      </c>
      <c r="I23" s="143">
        <f t="shared" si="6"/>
        <v>0</v>
      </c>
      <c r="J23" s="143">
        <v>0</v>
      </c>
      <c r="K23" s="143">
        <v>0</v>
      </c>
      <c r="L23" s="205">
        <f t="shared" si="7"/>
        <v>0</v>
      </c>
      <c r="M23" s="204">
        <v>0</v>
      </c>
      <c r="N23" s="204">
        <v>0</v>
      </c>
      <c r="O23" s="205">
        <f t="shared" si="8"/>
        <v>356</v>
      </c>
      <c r="P23" s="205">
        <f t="shared" si="9"/>
        <v>0</v>
      </c>
      <c r="Q23" s="205">
        <f t="shared" si="9"/>
        <v>356</v>
      </c>
      <c r="R23" s="228">
        <f t="shared" si="1"/>
        <v>0</v>
      </c>
      <c r="S23" s="231"/>
      <c r="T23" s="231">
        <f t="shared" si="10"/>
        <v>0</v>
      </c>
      <c r="U23" s="232"/>
      <c r="V23" s="224" t="s">
        <v>36</v>
      </c>
    </row>
    <row r="24" spans="1:22" s="233" customFormat="1" ht="17.25" customHeight="1">
      <c r="A24" s="202">
        <v>14</v>
      </c>
      <c r="B24" s="203" t="s">
        <v>115</v>
      </c>
      <c r="C24" s="205">
        <f t="shared" si="3"/>
        <v>70</v>
      </c>
      <c r="D24" s="205">
        <f t="shared" si="4"/>
        <v>0</v>
      </c>
      <c r="E24" s="205">
        <f t="shared" si="4"/>
        <v>70</v>
      </c>
      <c r="F24" s="143">
        <f t="shared" si="5"/>
        <v>0</v>
      </c>
      <c r="G24" s="143">
        <v>0</v>
      </c>
      <c r="H24" s="143">
        <v>0</v>
      </c>
      <c r="I24" s="143">
        <f t="shared" si="6"/>
        <v>70</v>
      </c>
      <c r="J24" s="143">
        <v>0</v>
      </c>
      <c r="K24" s="143">
        <v>70</v>
      </c>
      <c r="L24" s="205">
        <f t="shared" si="7"/>
        <v>0</v>
      </c>
      <c r="M24" s="204">
        <v>0</v>
      </c>
      <c r="N24" s="204">
        <v>0</v>
      </c>
      <c r="O24" s="205">
        <f t="shared" si="8"/>
        <v>70</v>
      </c>
      <c r="P24" s="205">
        <f t="shared" si="9"/>
        <v>0</v>
      </c>
      <c r="Q24" s="205">
        <f t="shared" si="9"/>
        <v>70</v>
      </c>
      <c r="R24" s="228">
        <f t="shared" si="1"/>
        <v>0</v>
      </c>
      <c r="S24" s="231"/>
      <c r="T24" s="231">
        <f t="shared" si="10"/>
        <v>0</v>
      </c>
      <c r="U24" s="232"/>
      <c r="V24" s="224" t="s">
        <v>36</v>
      </c>
    </row>
    <row r="25" spans="1:22" s="233" customFormat="1" ht="17.25" customHeight="1">
      <c r="A25" s="202">
        <v>15</v>
      </c>
      <c r="B25" s="203" t="s">
        <v>116</v>
      </c>
      <c r="C25" s="205">
        <f t="shared" si="3"/>
        <v>150</v>
      </c>
      <c r="D25" s="205">
        <f t="shared" si="4"/>
        <v>0</v>
      </c>
      <c r="E25" s="205">
        <f t="shared" si="4"/>
        <v>150</v>
      </c>
      <c r="F25" s="143">
        <f t="shared" si="5"/>
        <v>0</v>
      </c>
      <c r="G25" s="143">
        <v>0</v>
      </c>
      <c r="H25" s="143">
        <v>0</v>
      </c>
      <c r="I25" s="143">
        <f t="shared" si="6"/>
        <v>150</v>
      </c>
      <c r="J25" s="143">
        <v>0</v>
      </c>
      <c r="K25" s="143">
        <v>150</v>
      </c>
      <c r="L25" s="205">
        <f t="shared" si="7"/>
        <v>150</v>
      </c>
      <c r="M25" s="204">
        <v>0</v>
      </c>
      <c r="N25" s="204">
        <v>150</v>
      </c>
      <c r="O25" s="205">
        <f t="shared" si="8"/>
        <v>0</v>
      </c>
      <c r="P25" s="205">
        <f t="shared" si="9"/>
        <v>0</v>
      </c>
      <c r="Q25" s="205">
        <f t="shared" si="9"/>
        <v>0</v>
      </c>
      <c r="R25" s="228">
        <f t="shared" ref="R25:T92" si="11">L25/C25</f>
        <v>1</v>
      </c>
      <c r="S25" s="231"/>
      <c r="T25" s="231">
        <f t="shared" si="10"/>
        <v>1</v>
      </c>
      <c r="U25" s="232"/>
      <c r="V25" s="224" t="s">
        <v>36</v>
      </c>
    </row>
    <row r="26" spans="1:22" s="233" customFormat="1" ht="17.25" customHeight="1">
      <c r="A26" s="202">
        <v>16</v>
      </c>
      <c r="B26" s="203" t="s">
        <v>117</v>
      </c>
      <c r="C26" s="205">
        <f t="shared" si="3"/>
        <v>200</v>
      </c>
      <c r="D26" s="205">
        <f t="shared" si="4"/>
        <v>0</v>
      </c>
      <c r="E26" s="205">
        <f t="shared" si="4"/>
        <v>200</v>
      </c>
      <c r="F26" s="143">
        <f t="shared" si="5"/>
        <v>0</v>
      </c>
      <c r="G26" s="143">
        <v>0</v>
      </c>
      <c r="H26" s="143">
        <v>0</v>
      </c>
      <c r="I26" s="143">
        <f t="shared" si="6"/>
        <v>200</v>
      </c>
      <c r="J26" s="143">
        <v>0</v>
      </c>
      <c r="K26" s="143">
        <v>200</v>
      </c>
      <c r="L26" s="205">
        <f t="shared" si="7"/>
        <v>90</v>
      </c>
      <c r="M26" s="204">
        <v>0</v>
      </c>
      <c r="N26" s="204">
        <v>90</v>
      </c>
      <c r="O26" s="205">
        <f t="shared" si="8"/>
        <v>110</v>
      </c>
      <c r="P26" s="205">
        <f t="shared" si="9"/>
        <v>0</v>
      </c>
      <c r="Q26" s="205">
        <f t="shared" si="9"/>
        <v>110</v>
      </c>
      <c r="R26" s="228">
        <f t="shared" si="11"/>
        <v>0.45</v>
      </c>
      <c r="S26" s="231"/>
      <c r="T26" s="231">
        <f t="shared" si="10"/>
        <v>0.45</v>
      </c>
      <c r="U26" s="232"/>
      <c r="V26" s="224" t="s">
        <v>36</v>
      </c>
    </row>
    <row r="27" spans="1:22" s="233" customFormat="1" ht="17.25" customHeight="1">
      <c r="A27" s="202">
        <v>17</v>
      </c>
      <c r="B27" s="203" t="s">
        <v>118</v>
      </c>
      <c r="C27" s="205">
        <f t="shared" si="3"/>
        <v>80</v>
      </c>
      <c r="D27" s="205">
        <f t="shared" si="4"/>
        <v>0</v>
      </c>
      <c r="E27" s="205">
        <f t="shared" si="4"/>
        <v>80</v>
      </c>
      <c r="F27" s="143">
        <f t="shared" si="5"/>
        <v>0</v>
      </c>
      <c r="G27" s="143">
        <v>0</v>
      </c>
      <c r="H27" s="143">
        <v>0</v>
      </c>
      <c r="I27" s="143">
        <f t="shared" si="6"/>
        <v>80</v>
      </c>
      <c r="J27" s="143">
        <v>0</v>
      </c>
      <c r="K27" s="143">
        <v>80</v>
      </c>
      <c r="L27" s="205">
        <f t="shared" si="7"/>
        <v>0</v>
      </c>
      <c r="M27" s="204">
        <v>0</v>
      </c>
      <c r="N27" s="204">
        <v>0</v>
      </c>
      <c r="O27" s="205">
        <f t="shared" si="8"/>
        <v>80</v>
      </c>
      <c r="P27" s="205">
        <f t="shared" si="9"/>
        <v>0</v>
      </c>
      <c r="Q27" s="205">
        <f t="shared" si="9"/>
        <v>80</v>
      </c>
      <c r="R27" s="228">
        <f t="shared" si="11"/>
        <v>0</v>
      </c>
      <c r="S27" s="231"/>
      <c r="T27" s="231">
        <f t="shared" si="10"/>
        <v>0</v>
      </c>
      <c r="U27" s="232"/>
      <c r="V27" s="224" t="s">
        <v>36</v>
      </c>
    </row>
    <row r="28" spans="1:22" s="233" customFormat="1" ht="16.5" customHeight="1">
      <c r="A28" s="202">
        <v>18</v>
      </c>
      <c r="B28" s="203" t="s">
        <v>119</v>
      </c>
      <c r="C28" s="205">
        <f t="shared" si="3"/>
        <v>125</v>
      </c>
      <c r="D28" s="205">
        <f t="shared" si="4"/>
        <v>0</v>
      </c>
      <c r="E28" s="205">
        <f t="shared" si="4"/>
        <v>125</v>
      </c>
      <c r="F28" s="143">
        <f t="shared" si="5"/>
        <v>0</v>
      </c>
      <c r="G28" s="143">
        <v>0</v>
      </c>
      <c r="H28" s="143">
        <v>0</v>
      </c>
      <c r="I28" s="143">
        <f t="shared" si="6"/>
        <v>125</v>
      </c>
      <c r="J28" s="143">
        <v>0</v>
      </c>
      <c r="K28" s="143">
        <v>125</v>
      </c>
      <c r="L28" s="205">
        <f t="shared" si="7"/>
        <v>45</v>
      </c>
      <c r="M28" s="204">
        <v>0</v>
      </c>
      <c r="N28" s="204">
        <v>45</v>
      </c>
      <c r="O28" s="205">
        <f t="shared" si="8"/>
        <v>80</v>
      </c>
      <c r="P28" s="205">
        <f t="shared" si="9"/>
        <v>0</v>
      </c>
      <c r="Q28" s="205">
        <f t="shared" si="9"/>
        <v>80</v>
      </c>
      <c r="R28" s="228">
        <f t="shared" si="11"/>
        <v>0.36</v>
      </c>
      <c r="S28" s="231"/>
      <c r="T28" s="231">
        <f t="shared" si="10"/>
        <v>0.36</v>
      </c>
      <c r="U28" s="232"/>
      <c r="V28" s="224" t="s">
        <v>36</v>
      </c>
    </row>
    <row r="29" spans="1:22" s="233" customFormat="1" ht="23">
      <c r="A29" s="202">
        <v>19</v>
      </c>
      <c r="B29" s="203" t="s">
        <v>120</v>
      </c>
      <c r="C29" s="205">
        <f t="shared" si="3"/>
        <v>450</v>
      </c>
      <c r="D29" s="205">
        <f t="shared" si="4"/>
        <v>0</v>
      </c>
      <c r="E29" s="205">
        <f t="shared" si="4"/>
        <v>450</v>
      </c>
      <c r="F29" s="143">
        <f t="shared" si="5"/>
        <v>0</v>
      </c>
      <c r="G29" s="143">
        <v>0</v>
      </c>
      <c r="H29" s="143">
        <v>0</v>
      </c>
      <c r="I29" s="143">
        <f t="shared" si="6"/>
        <v>450</v>
      </c>
      <c r="J29" s="143">
        <v>0</v>
      </c>
      <c r="K29" s="143">
        <v>450</v>
      </c>
      <c r="L29" s="205">
        <f t="shared" si="7"/>
        <v>0</v>
      </c>
      <c r="M29" s="204">
        <v>0</v>
      </c>
      <c r="N29" s="204">
        <v>0</v>
      </c>
      <c r="O29" s="205">
        <f t="shared" si="8"/>
        <v>450</v>
      </c>
      <c r="P29" s="205">
        <f t="shared" si="9"/>
        <v>0</v>
      </c>
      <c r="Q29" s="205">
        <f t="shared" si="9"/>
        <v>450</v>
      </c>
      <c r="R29" s="228">
        <f t="shared" si="11"/>
        <v>0</v>
      </c>
      <c r="S29" s="231"/>
      <c r="T29" s="231">
        <f t="shared" si="10"/>
        <v>0</v>
      </c>
      <c r="U29" s="232"/>
      <c r="V29" s="224" t="s">
        <v>36</v>
      </c>
    </row>
    <row r="30" spans="1:22" s="233" customFormat="1" ht="17.25" customHeight="1">
      <c r="A30" s="202">
        <v>20</v>
      </c>
      <c r="B30" s="203" t="s">
        <v>121</v>
      </c>
      <c r="C30" s="205">
        <f t="shared" si="3"/>
        <v>990</v>
      </c>
      <c r="D30" s="205">
        <f t="shared" si="4"/>
        <v>0</v>
      </c>
      <c r="E30" s="205">
        <f t="shared" si="4"/>
        <v>990</v>
      </c>
      <c r="F30" s="143">
        <f t="shared" si="5"/>
        <v>0</v>
      </c>
      <c r="G30" s="143">
        <v>0</v>
      </c>
      <c r="H30" s="143">
        <v>0</v>
      </c>
      <c r="I30" s="143">
        <f t="shared" si="6"/>
        <v>990</v>
      </c>
      <c r="J30" s="143">
        <v>0</v>
      </c>
      <c r="K30" s="143">
        <v>990</v>
      </c>
      <c r="L30" s="205">
        <f t="shared" si="7"/>
        <v>425</v>
      </c>
      <c r="M30" s="204">
        <v>0</v>
      </c>
      <c r="N30" s="204">
        <v>425</v>
      </c>
      <c r="O30" s="205">
        <f t="shared" si="8"/>
        <v>565</v>
      </c>
      <c r="P30" s="205">
        <f t="shared" si="9"/>
        <v>0</v>
      </c>
      <c r="Q30" s="205">
        <f t="shared" si="9"/>
        <v>565</v>
      </c>
      <c r="R30" s="228">
        <f t="shared" si="11"/>
        <v>0.42929292929292928</v>
      </c>
      <c r="S30" s="231"/>
      <c r="T30" s="231">
        <f t="shared" si="10"/>
        <v>0.42929292929292928</v>
      </c>
      <c r="U30" s="232"/>
      <c r="V30" s="224" t="s">
        <v>36</v>
      </c>
    </row>
    <row r="31" spans="1:22" s="233" customFormat="1" ht="17.25" customHeight="1">
      <c r="A31" s="202">
        <v>21</v>
      </c>
      <c r="B31" s="203" t="s">
        <v>122</v>
      </c>
      <c r="C31" s="205">
        <f t="shared" si="3"/>
        <v>760</v>
      </c>
      <c r="D31" s="205">
        <f t="shared" si="4"/>
        <v>0</v>
      </c>
      <c r="E31" s="205">
        <f t="shared" si="4"/>
        <v>760</v>
      </c>
      <c r="F31" s="143">
        <f t="shared" si="5"/>
        <v>0</v>
      </c>
      <c r="G31" s="143">
        <v>0</v>
      </c>
      <c r="H31" s="143">
        <v>0</v>
      </c>
      <c r="I31" s="143">
        <f t="shared" si="6"/>
        <v>760</v>
      </c>
      <c r="J31" s="143">
        <v>0</v>
      </c>
      <c r="K31" s="143">
        <v>760</v>
      </c>
      <c r="L31" s="205">
        <f t="shared" si="7"/>
        <v>450</v>
      </c>
      <c r="M31" s="204">
        <v>0</v>
      </c>
      <c r="N31" s="204">
        <v>450</v>
      </c>
      <c r="O31" s="205">
        <f t="shared" si="8"/>
        <v>310</v>
      </c>
      <c r="P31" s="205">
        <f t="shared" si="9"/>
        <v>0</v>
      </c>
      <c r="Q31" s="205">
        <f t="shared" si="9"/>
        <v>310</v>
      </c>
      <c r="R31" s="228">
        <f t="shared" si="11"/>
        <v>0.59210526315789469</v>
      </c>
      <c r="S31" s="231"/>
      <c r="T31" s="231">
        <f t="shared" si="10"/>
        <v>0.59210526315789469</v>
      </c>
      <c r="U31" s="232"/>
      <c r="V31" s="224" t="s">
        <v>36</v>
      </c>
    </row>
    <row r="32" spans="1:22" s="233" customFormat="1" ht="17.25" customHeight="1">
      <c r="A32" s="202">
        <v>22</v>
      </c>
      <c r="B32" s="203" t="s">
        <v>123</v>
      </c>
      <c r="C32" s="205">
        <f t="shared" si="3"/>
        <v>150</v>
      </c>
      <c r="D32" s="205">
        <f t="shared" si="4"/>
        <v>0</v>
      </c>
      <c r="E32" s="205">
        <f t="shared" si="4"/>
        <v>150</v>
      </c>
      <c r="F32" s="143">
        <f t="shared" si="5"/>
        <v>0</v>
      </c>
      <c r="G32" s="143">
        <v>0</v>
      </c>
      <c r="H32" s="143">
        <v>0</v>
      </c>
      <c r="I32" s="143">
        <f t="shared" si="6"/>
        <v>150</v>
      </c>
      <c r="J32" s="143">
        <v>0</v>
      </c>
      <c r="K32" s="143">
        <v>150</v>
      </c>
      <c r="L32" s="205">
        <f t="shared" si="7"/>
        <v>0</v>
      </c>
      <c r="M32" s="204">
        <v>0</v>
      </c>
      <c r="N32" s="204">
        <v>0</v>
      </c>
      <c r="O32" s="205">
        <f t="shared" si="8"/>
        <v>150</v>
      </c>
      <c r="P32" s="205">
        <f t="shared" si="9"/>
        <v>0</v>
      </c>
      <c r="Q32" s="205">
        <f t="shared" si="9"/>
        <v>150</v>
      </c>
      <c r="R32" s="228">
        <f t="shared" si="11"/>
        <v>0</v>
      </c>
      <c r="S32" s="231"/>
      <c r="T32" s="231">
        <f t="shared" si="10"/>
        <v>0</v>
      </c>
      <c r="U32" s="232"/>
      <c r="V32" s="224" t="s">
        <v>36</v>
      </c>
    </row>
    <row r="33" spans="1:22" s="233" customFormat="1" ht="17.25" customHeight="1">
      <c r="A33" s="202">
        <v>23</v>
      </c>
      <c r="B33" s="203" t="s">
        <v>124</v>
      </c>
      <c r="C33" s="205">
        <f t="shared" si="3"/>
        <v>70</v>
      </c>
      <c r="D33" s="205">
        <f t="shared" si="4"/>
        <v>0</v>
      </c>
      <c r="E33" s="205">
        <f t="shared" si="4"/>
        <v>70</v>
      </c>
      <c r="F33" s="143">
        <f t="shared" si="5"/>
        <v>0</v>
      </c>
      <c r="G33" s="143">
        <v>0</v>
      </c>
      <c r="H33" s="143">
        <v>0</v>
      </c>
      <c r="I33" s="143">
        <f t="shared" si="6"/>
        <v>70</v>
      </c>
      <c r="J33" s="143">
        <v>0</v>
      </c>
      <c r="K33" s="143">
        <v>70</v>
      </c>
      <c r="L33" s="205">
        <f t="shared" si="7"/>
        <v>0</v>
      </c>
      <c r="M33" s="204">
        <v>0</v>
      </c>
      <c r="N33" s="204">
        <v>0</v>
      </c>
      <c r="O33" s="205">
        <f t="shared" si="8"/>
        <v>70</v>
      </c>
      <c r="P33" s="205">
        <f t="shared" si="9"/>
        <v>0</v>
      </c>
      <c r="Q33" s="205">
        <f t="shared" si="9"/>
        <v>70</v>
      </c>
      <c r="R33" s="228">
        <f t="shared" si="11"/>
        <v>0</v>
      </c>
      <c r="S33" s="231"/>
      <c r="T33" s="231">
        <f t="shared" si="10"/>
        <v>0</v>
      </c>
      <c r="U33" s="232"/>
      <c r="V33" s="224" t="s">
        <v>36</v>
      </c>
    </row>
    <row r="34" spans="1:22" s="233" customFormat="1" ht="18" customHeight="1">
      <c r="A34" s="202">
        <v>24</v>
      </c>
      <c r="B34" s="203" t="s">
        <v>125</v>
      </c>
      <c r="C34" s="205">
        <f t="shared" si="3"/>
        <v>710</v>
      </c>
      <c r="D34" s="205">
        <f t="shared" si="4"/>
        <v>0</v>
      </c>
      <c r="E34" s="205">
        <f t="shared" si="4"/>
        <v>710</v>
      </c>
      <c r="F34" s="143">
        <f t="shared" si="5"/>
        <v>0</v>
      </c>
      <c r="G34" s="143">
        <v>0</v>
      </c>
      <c r="H34" s="143">
        <v>0</v>
      </c>
      <c r="I34" s="143">
        <f t="shared" si="6"/>
        <v>710</v>
      </c>
      <c r="J34" s="143">
        <v>0</v>
      </c>
      <c r="K34" s="143">
        <v>710</v>
      </c>
      <c r="L34" s="205">
        <f t="shared" si="7"/>
        <v>0</v>
      </c>
      <c r="M34" s="204">
        <v>0</v>
      </c>
      <c r="N34" s="204">
        <v>0</v>
      </c>
      <c r="O34" s="205">
        <f t="shared" si="8"/>
        <v>710</v>
      </c>
      <c r="P34" s="205">
        <f t="shared" si="9"/>
        <v>0</v>
      </c>
      <c r="Q34" s="205">
        <f t="shared" si="9"/>
        <v>710</v>
      </c>
      <c r="R34" s="228">
        <f t="shared" si="11"/>
        <v>0</v>
      </c>
      <c r="S34" s="231"/>
      <c r="T34" s="231">
        <f t="shared" si="10"/>
        <v>0</v>
      </c>
      <c r="U34" s="232"/>
      <c r="V34" s="224" t="s">
        <v>36</v>
      </c>
    </row>
    <row r="35" spans="1:22" s="233" customFormat="1" ht="13">
      <c r="A35" s="202">
        <v>25</v>
      </c>
      <c r="B35" s="203" t="s">
        <v>126</v>
      </c>
      <c r="C35" s="205">
        <f t="shared" si="3"/>
        <v>400</v>
      </c>
      <c r="D35" s="205">
        <f t="shared" si="4"/>
        <v>0</v>
      </c>
      <c r="E35" s="205">
        <f t="shared" si="4"/>
        <v>400</v>
      </c>
      <c r="F35" s="143">
        <f t="shared" si="5"/>
        <v>0</v>
      </c>
      <c r="G35" s="143">
        <v>0</v>
      </c>
      <c r="H35" s="143">
        <v>0</v>
      </c>
      <c r="I35" s="143">
        <f t="shared" si="6"/>
        <v>400</v>
      </c>
      <c r="J35" s="143">
        <v>0</v>
      </c>
      <c r="K35" s="143">
        <v>400</v>
      </c>
      <c r="L35" s="205">
        <f t="shared" si="7"/>
        <v>400</v>
      </c>
      <c r="M35" s="204">
        <v>0</v>
      </c>
      <c r="N35" s="204">
        <v>400</v>
      </c>
      <c r="O35" s="205">
        <f t="shared" si="8"/>
        <v>0</v>
      </c>
      <c r="P35" s="205">
        <f t="shared" si="9"/>
        <v>0</v>
      </c>
      <c r="Q35" s="205">
        <f t="shared" si="9"/>
        <v>0</v>
      </c>
      <c r="R35" s="228">
        <f t="shared" si="11"/>
        <v>1</v>
      </c>
      <c r="S35" s="231"/>
      <c r="T35" s="231">
        <f t="shared" si="10"/>
        <v>1</v>
      </c>
      <c r="U35" s="232"/>
      <c r="V35" s="224" t="s">
        <v>36</v>
      </c>
    </row>
    <row r="36" spans="1:22" s="149" customFormat="1" ht="17.25" hidden="1" customHeight="1">
      <c r="A36" s="141">
        <v>25</v>
      </c>
      <c r="B36" s="150"/>
      <c r="C36" s="143">
        <f t="shared" si="3"/>
        <v>0</v>
      </c>
      <c r="D36" s="143">
        <f t="shared" si="4"/>
        <v>0</v>
      </c>
      <c r="E36" s="143">
        <f t="shared" si="4"/>
        <v>0</v>
      </c>
      <c r="F36" s="143">
        <f t="shared" si="5"/>
        <v>0</v>
      </c>
      <c r="G36" s="143">
        <v>0</v>
      </c>
      <c r="H36" s="143">
        <v>0</v>
      </c>
      <c r="I36" s="143">
        <f t="shared" si="6"/>
        <v>0</v>
      </c>
      <c r="J36" s="143">
        <v>0</v>
      </c>
      <c r="K36" s="143">
        <v>0</v>
      </c>
      <c r="L36" s="143">
        <f t="shared" si="7"/>
        <v>0</v>
      </c>
      <c r="M36" s="142">
        <v>0</v>
      </c>
      <c r="N36" s="142">
        <v>0</v>
      </c>
      <c r="O36" s="143">
        <f t="shared" si="8"/>
        <v>0</v>
      </c>
      <c r="P36" s="143">
        <f t="shared" si="9"/>
        <v>0</v>
      </c>
      <c r="Q36" s="143">
        <f t="shared" si="9"/>
        <v>0</v>
      </c>
      <c r="R36" s="147" t="e">
        <f t="shared" si="11"/>
        <v>#DIV/0!</v>
      </c>
      <c r="S36" s="147" t="e">
        <f t="shared" si="11"/>
        <v>#DIV/0!</v>
      </c>
      <c r="T36" s="147" t="e">
        <f t="shared" si="10"/>
        <v>#DIV/0!</v>
      </c>
      <c r="U36" s="148"/>
      <c r="V36" s="140"/>
    </row>
    <row r="37" spans="1:22" s="149" customFormat="1" ht="17.25" hidden="1" customHeight="1">
      <c r="A37" s="141">
        <v>25</v>
      </c>
      <c r="B37" s="150"/>
      <c r="C37" s="143">
        <f t="shared" si="3"/>
        <v>0</v>
      </c>
      <c r="D37" s="143">
        <f t="shared" si="4"/>
        <v>0</v>
      </c>
      <c r="E37" s="143">
        <f t="shared" si="4"/>
        <v>0</v>
      </c>
      <c r="F37" s="143">
        <f t="shared" si="5"/>
        <v>0</v>
      </c>
      <c r="G37" s="143">
        <v>0</v>
      </c>
      <c r="H37" s="143">
        <v>0</v>
      </c>
      <c r="I37" s="143">
        <f t="shared" si="6"/>
        <v>0</v>
      </c>
      <c r="J37" s="143">
        <v>0</v>
      </c>
      <c r="K37" s="143">
        <v>0</v>
      </c>
      <c r="L37" s="143">
        <f t="shared" si="7"/>
        <v>0</v>
      </c>
      <c r="M37" s="142">
        <v>0</v>
      </c>
      <c r="N37" s="142">
        <v>0</v>
      </c>
      <c r="O37" s="143">
        <f t="shared" si="8"/>
        <v>0</v>
      </c>
      <c r="P37" s="143">
        <f t="shared" si="9"/>
        <v>0</v>
      </c>
      <c r="Q37" s="143">
        <f t="shared" si="9"/>
        <v>0</v>
      </c>
      <c r="R37" s="147" t="e">
        <f t="shared" si="11"/>
        <v>#DIV/0!</v>
      </c>
      <c r="S37" s="147" t="e">
        <f t="shared" si="11"/>
        <v>#DIV/0!</v>
      </c>
      <c r="T37" s="147" t="e">
        <f t="shared" si="10"/>
        <v>#DIV/0!</v>
      </c>
      <c r="U37" s="148"/>
      <c r="V37" s="140"/>
    </row>
    <row r="38" spans="1:22" s="149" customFormat="1" ht="17.25" hidden="1" customHeight="1">
      <c r="A38" s="141">
        <v>25</v>
      </c>
      <c r="B38" s="150"/>
      <c r="C38" s="143">
        <f t="shared" si="3"/>
        <v>0</v>
      </c>
      <c r="D38" s="143">
        <f t="shared" si="4"/>
        <v>0</v>
      </c>
      <c r="E38" s="143">
        <f t="shared" si="4"/>
        <v>0</v>
      </c>
      <c r="F38" s="143">
        <f t="shared" si="5"/>
        <v>0</v>
      </c>
      <c r="G38" s="143">
        <v>0</v>
      </c>
      <c r="H38" s="143">
        <v>0</v>
      </c>
      <c r="I38" s="143">
        <f t="shared" si="6"/>
        <v>0</v>
      </c>
      <c r="J38" s="143">
        <v>0</v>
      </c>
      <c r="K38" s="143">
        <v>0</v>
      </c>
      <c r="L38" s="143">
        <f t="shared" si="7"/>
        <v>0</v>
      </c>
      <c r="M38" s="142">
        <v>0</v>
      </c>
      <c r="N38" s="142">
        <v>0</v>
      </c>
      <c r="O38" s="143">
        <f t="shared" si="8"/>
        <v>0</v>
      </c>
      <c r="P38" s="143">
        <f t="shared" si="9"/>
        <v>0</v>
      </c>
      <c r="Q38" s="143">
        <f t="shared" si="9"/>
        <v>0</v>
      </c>
      <c r="R38" s="147" t="e">
        <f t="shared" si="11"/>
        <v>#DIV/0!</v>
      </c>
      <c r="S38" s="147" t="e">
        <f t="shared" si="11"/>
        <v>#DIV/0!</v>
      </c>
      <c r="T38" s="147" t="e">
        <f t="shared" si="10"/>
        <v>#DIV/0!</v>
      </c>
      <c r="U38" s="148"/>
      <c r="V38" s="140"/>
    </row>
    <row r="39" spans="1:22" s="149" customFormat="1" ht="17.25" hidden="1" customHeight="1">
      <c r="A39" s="141">
        <v>25</v>
      </c>
      <c r="B39" s="150"/>
      <c r="C39" s="143">
        <f t="shared" si="3"/>
        <v>0</v>
      </c>
      <c r="D39" s="143">
        <f t="shared" si="4"/>
        <v>0</v>
      </c>
      <c r="E39" s="143">
        <f t="shared" si="4"/>
        <v>0</v>
      </c>
      <c r="F39" s="143">
        <f t="shared" si="5"/>
        <v>0</v>
      </c>
      <c r="G39" s="143">
        <v>0</v>
      </c>
      <c r="H39" s="143">
        <v>0</v>
      </c>
      <c r="I39" s="143">
        <f t="shared" si="6"/>
        <v>0</v>
      </c>
      <c r="J39" s="143">
        <v>0</v>
      </c>
      <c r="K39" s="143">
        <v>0</v>
      </c>
      <c r="L39" s="143">
        <f t="shared" si="7"/>
        <v>0</v>
      </c>
      <c r="M39" s="142">
        <v>0</v>
      </c>
      <c r="N39" s="142">
        <v>0</v>
      </c>
      <c r="O39" s="143">
        <f t="shared" si="8"/>
        <v>0</v>
      </c>
      <c r="P39" s="143">
        <f t="shared" si="9"/>
        <v>0</v>
      </c>
      <c r="Q39" s="143">
        <f t="shared" si="9"/>
        <v>0</v>
      </c>
      <c r="R39" s="147" t="e">
        <f t="shared" si="11"/>
        <v>#DIV/0!</v>
      </c>
      <c r="S39" s="147" t="e">
        <f t="shared" si="11"/>
        <v>#DIV/0!</v>
      </c>
      <c r="T39" s="147" t="e">
        <f t="shared" si="10"/>
        <v>#DIV/0!</v>
      </c>
      <c r="U39" s="148"/>
      <c r="V39" s="140"/>
    </row>
    <row r="40" spans="1:22" s="149" customFormat="1" ht="17.25" hidden="1" customHeight="1">
      <c r="A40" s="141">
        <v>25</v>
      </c>
      <c r="B40" s="150"/>
      <c r="C40" s="143">
        <f t="shared" si="3"/>
        <v>0</v>
      </c>
      <c r="D40" s="143">
        <f t="shared" si="4"/>
        <v>0</v>
      </c>
      <c r="E40" s="143">
        <f t="shared" si="4"/>
        <v>0</v>
      </c>
      <c r="F40" s="143">
        <f t="shared" si="5"/>
        <v>0</v>
      </c>
      <c r="G40" s="143">
        <v>0</v>
      </c>
      <c r="H40" s="143">
        <v>0</v>
      </c>
      <c r="I40" s="143">
        <f t="shared" si="6"/>
        <v>0</v>
      </c>
      <c r="J40" s="143">
        <v>0</v>
      </c>
      <c r="K40" s="143">
        <v>0</v>
      </c>
      <c r="L40" s="143">
        <f t="shared" si="7"/>
        <v>0</v>
      </c>
      <c r="M40" s="142">
        <v>0</v>
      </c>
      <c r="N40" s="142">
        <v>0</v>
      </c>
      <c r="O40" s="143">
        <f t="shared" si="8"/>
        <v>0</v>
      </c>
      <c r="P40" s="143">
        <f t="shared" si="9"/>
        <v>0</v>
      </c>
      <c r="Q40" s="143">
        <f t="shared" si="9"/>
        <v>0</v>
      </c>
      <c r="R40" s="147" t="e">
        <f t="shared" si="11"/>
        <v>#DIV/0!</v>
      </c>
      <c r="S40" s="147" t="e">
        <f t="shared" si="11"/>
        <v>#DIV/0!</v>
      </c>
      <c r="T40" s="147" t="e">
        <f t="shared" si="10"/>
        <v>#DIV/0!</v>
      </c>
      <c r="U40" s="148"/>
      <c r="V40" s="140"/>
    </row>
    <row r="41" spans="1:22" s="227" customFormat="1" ht="20.25" customHeight="1">
      <c r="A41" s="199" t="s">
        <v>127</v>
      </c>
      <c r="B41" s="234" t="s">
        <v>128</v>
      </c>
      <c r="C41" s="201">
        <f t="shared" ref="C41:N41" si="12">C42+C65+C73+C100+C108+C140+C163+C192+C211+C243+C266+C269+C282</f>
        <v>412470</v>
      </c>
      <c r="D41" s="201">
        <f t="shared" si="12"/>
        <v>332640</v>
      </c>
      <c r="E41" s="201">
        <f t="shared" si="12"/>
        <v>79830</v>
      </c>
      <c r="F41" s="151">
        <f t="shared" si="12"/>
        <v>0</v>
      </c>
      <c r="G41" s="151">
        <f t="shared" si="12"/>
        <v>0</v>
      </c>
      <c r="H41" s="151">
        <f t="shared" si="12"/>
        <v>0</v>
      </c>
      <c r="I41" s="151">
        <f t="shared" si="12"/>
        <v>412470</v>
      </c>
      <c r="J41" s="151">
        <f t="shared" si="12"/>
        <v>332640</v>
      </c>
      <c r="K41" s="151">
        <f t="shared" si="12"/>
        <v>79830</v>
      </c>
      <c r="L41" s="201">
        <f t="shared" si="12"/>
        <v>234239.033</v>
      </c>
      <c r="M41" s="201">
        <f t="shared" si="12"/>
        <v>205279.99300000002</v>
      </c>
      <c r="N41" s="201">
        <f t="shared" si="12"/>
        <v>28959.040000000001</v>
      </c>
      <c r="O41" s="201">
        <f t="shared" si="8"/>
        <v>178230.96699999998</v>
      </c>
      <c r="P41" s="201">
        <f t="shared" si="9"/>
        <v>127360.00699999998</v>
      </c>
      <c r="Q41" s="201">
        <f t="shared" si="9"/>
        <v>50870.96</v>
      </c>
      <c r="R41" s="226">
        <f t="shared" si="11"/>
        <v>0.56789350255776172</v>
      </c>
      <c r="S41" s="226">
        <f t="shared" si="11"/>
        <v>0.61712359607984613</v>
      </c>
      <c r="T41" s="226">
        <f t="shared" si="10"/>
        <v>0.36275886258298884</v>
      </c>
      <c r="U41" s="199"/>
      <c r="V41" s="224" t="s">
        <v>36</v>
      </c>
    </row>
    <row r="42" spans="1:22" s="230" customFormat="1" ht="20.25" customHeight="1">
      <c r="A42" s="202">
        <v>1</v>
      </c>
      <c r="B42" s="235" t="s">
        <v>67</v>
      </c>
      <c r="C42" s="204">
        <f t="shared" ref="C42:Q42" si="13">SUM(C43:C64)</f>
        <v>31059</v>
      </c>
      <c r="D42" s="204">
        <f t="shared" si="13"/>
        <v>25369</v>
      </c>
      <c r="E42" s="204">
        <f t="shared" si="13"/>
        <v>5690</v>
      </c>
      <c r="F42" s="151">
        <f t="shared" si="13"/>
        <v>0</v>
      </c>
      <c r="G42" s="151">
        <f t="shared" si="13"/>
        <v>0</v>
      </c>
      <c r="H42" s="151">
        <f t="shared" si="13"/>
        <v>0</v>
      </c>
      <c r="I42" s="151">
        <f t="shared" si="13"/>
        <v>31059</v>
      </c>
      <c r="J42" s="151">
        <f t="shared" si="13"/>
        <v>25369</v>
      </c>
      <c r="K42" s="151">
        <f t="shared" si="13"/>
        <v>5690</v>
      </c>
      <c r="L42" s="204">
        <f t="shared" si="13"/>
        <v>13014.88</v>
      </c>
      <c r="M42" s="204">
        <f t="shared" si="13"/>
        <v>11494</v>
      </c>
      <c r="N42" s="204">
        <f t="shared" si="13"/>
        <v>1520.88</v>
      </c>
      <c r="O42" s="204">
        <f t="shared" si="13"/>
        <v>18044.120000000003</v>
      </c>
      <c r="P42" s="204">
        <f t="shared" si="13"/>
        <v>13875</v>
      </c>
      <c r="Q42" s="204">
        <f t="shared" si="13"/>
        <v>4169.12</v>
      </c>
      <c r="R42" s="228">
        <f t="shared" si="11"/>
        <v>0.41903731607585559</v>
      </c>
      <c r="S42" s="228">
        <f t="shared" si="11"/>
        <v>0.45307264771965783</v>
      </c>
      <c r="T42" s="228">
        <f t="shared" si="10"/>
        <v>0.2672899824253076</v>
      </c>
      <c r="U42" s="229"/>
      <c r="V42" s="224" t="s">
        <v>36</v>
      </c>
    </row>
    <row r="43" spans="1:22" s="149" customFormat="1" ht="20.25" hidden="1" customHeight="1">
      <c r="A43" s="152">
        <v>1</v>
      </c>
      <c r="B43" s="153" t="s">
        <v>129</v>
      </c>
      <c r="C43" s="143">
        <f t="shared" ref="C43:C64" si="14">SUM(D43:E43)</f>
        <v>1610</v>
      </c>
      <c r="D43" s="143">
        <f t="shared" ref="D43:E64" si="15">G43+J43</f>
        <v>0</v>
      </c>
      <c r="E43" s="143">
        <f t="shared" si="15"/>
        <v>1610</v>
      </c>
      <c r="F43" s="143">
        <f t="shared" ref="F43:F64" si="16">SUM(G43:H43)</f>
        <v>0</v>
      </c>
      <c r="G43" s="143">
        <v>0</v>
      </c>
      <c r="H43" s="143">
        <v>0</v>
      </c>
      <c r="I43" s="143">
        <f t="shared" ref="I43:I64" si="17">SUM(J43:K43)</f>
        <v>1610</v>
      </c>
      <c r="J43" s="143">
        <v>0</v>
      </c>
      <c r="K43" s="143">
        <v>1610</v>
      </c>
      <c r="L43" s="143">
        <f t="shared" ref="L43:L64" si="18">SUM(M43:N43)</f>
        <v>247</v>
      </c>
      <c r="M43" s="143">
        <v>0</v>
      </c>
      <c r="N43" s="143">
        <v>247</v>
      </c>
      <c r="O43" s="143">
        <f t="shared" ref="O43:O64" si="19">SUM(P43:Q43)</f>
        <v>1363</v>
      </c>
      <c r="P43" s="143">
        <f t="shared" ref="P43:Q64" si="20">D43-M43</f>
        <v>0</v>
      </c>
      <c r="Q43" s="143">
        <f t="shared" si="20"/>
        <v>1363</v>
      </c>
      <c r="R43" s="147">
        <f t="shared" si="11"/>
        <v>0.15341614906832299</v>
      </c>
      <c r="S43" s="147" t="e">
        <f t="shared" si="11"/>
        <v>#DIV/0!</v>
      </c>
      <c r="T43" s="147">
        <f t="shared" si="10"/>
        <v>0.15341614906832299</v>
      </c>
      <c r="U43" s="148"/>
      <c r="V43" s="154"/>
    </row>
    <row r="44" spans="1:22" s="149" customFormat="1" ht="20.25" hidden="1" customHeight="1">
      <c r="A44" s="152">
        <f t="shared" ref="A44:A64" si="21">+A43+1</f>
        <v>2</v>
      </c>
      <c r="B44" s="153" t="s">
        <v>130</v>
      </c>
      <c r="C44" s="143">
        <f t="shared" si="14"/>
        <v>1955</v>
      </c>
      <c r="D44" s="143">
        <f t="shared" si="15"/>
        <v>1380</v>
      </c>
      <c r="E44" s="143">
        <f t="shared" si="15"/>
        <v>575</v>
      </c>
      <c r="F44" s="143">
        <f t="shared" si="16"/>
        <v>0</v>
      </c>
      <c r="G44" s="143">
        <v>0</v>
      </c>
      <c r="H44" s="143">
        <v>0</v>
      </c>
      <c r="I44" s="143">
        <f t="shared" si="17"/>
        <v>1955</v>
      </c>
      <c r="J44" s="143">
        <v>1380</v>
      </c>
      <c r="K44" s="143">
        <v>575</v>
      </c>
      <c r="L44" s="143">
        <f t="shared" si="18"/>
        <v>855</v>
      </c>
      <c r="M44" s="143">
        <v>845</v>
      </c>
      <c r="N44" s="143">
        <v>10</v>
      </c>
      <c r="O44" s="143">
        <f t="shared" si="19"/>
        <v>1100</v>
      </c>
      <c r="P44" s="143">
        <f t="shared" si="20"/>
        <v>535</v>
      </c>
      <c r="Q44" s="143">
        <f t="shared" si="20"/>
        <v>565</v>
      </c>
      <c r="R44" s="147">
        <f t="shared" si="11"/>
        <v>0.4373401534526854</v>
      </c>
      <c r="S44" s="147">
        <f t="shared" si="11"/>
        <v>0.6123188405797102</v>
      </c>
      <c r="T44" s="147">
        <f t="shared" si="10"/>
        <v>1.7391304347826087E-2</v>
      </c>
      <c r="U44" s="148"/>
      <c r="V44" s="154"/>
    </row>
    <row r="45" spans="1:22" s="149" customFormat="1" ht="20.25" hidden="1" customHeight="1">
      <c r="A45" s="152">
        <f t="shared" si="21"/>
        <v>3</v>
      </c>
      <c r="B45" s="153" t="s">
        <v>131</v>
      </c>
      <c r="C45" s="143">
        <f t="shared" si="14"/>
        <v>906</v>
      </c>
      <c r="D45" s="143">
        <f t="shared" si="15"/>
        <v>696</v>
      </c>
      <c r="E45" s="143">
        <f t="shared" si="15"/>
        <v>210</v>
      </c>
      <c r="F45" s="143">
        <f t="shared" si="16"/>
        <v>0</v>
      </c>
      <c r="G45" s="143">
        <v>0</v>
      </c>
      <c r="H45" s="143">
        <v>0</v>
      </c>
      <c r="I45" s="143">
        <f t="shared" si="17"/>
        <v>906</v>
      </c>
      <c r="J45" s="143">
        <v>696</v>
      </c>
      <c r="K45" s="143">
        <v>210</v>
      </c>
      <c r="L45" s="143">
        <f t="shared" si="18"/>
        <v>431</v>
      </c>
      <c r="M45" s="143">
        <v>316</v>
      </c>
      <c r="N45" s="143">
        <v>115</v>
      </c>
      <c r="O45" s="143">
        <f t="shared" si="19"/>
        <v>475</v>
      </c>
      <c r="P45" s="143">
        <f t="shared" si="20"/>
        <v>380</v>
      </c>
      <c r="Q45" s="143">
        <f t="shared" si="20"/>
        <v>95</v>
      </c>
      <c r="R45" s="147">
        <f t="shared" si="11"/>
        <v>0.47571743929359822</v>
      </c>
      <c r="S45" s="147">
        <f t="shared" si="11"/>
        <v>0.45402298850574713</v>
      </c>
      <c r="T45" s="147">
        <f t="shared" si="10"/>
        <v>0.54761904761904767</v>
      </c>
      <c r="U45" s="148"/>
      <c r="V45" s="154"/>
    </row>
    <row r="46" spans="1:22" s="149" customFormat="1" ht="20.25" hidden="1" customHeight="1">
      <c r="A46" s="152">
        <f t="shared" si="21"/>
        <v>4</v>
      </c>
      <c r="B46" s="153" t="s">
        <v>132</v>
      </c>
      <c r="C46" s="143">
        <f t="shared" si="14"/>
        <v>1396</v>
      </c>
      <c r="D46" s="143">
        <f t="shared" si="15"/>
        <v>1196</v>
      </c>
      <c r="E46" s="143">
        <f t="shared" si="15"/>
        <v>200</v>
      </c>
      <c r="F46" s="143">
        <f t="shared" si="16"/>
        <v>0</v>
      </c>
      <c r="G46" s="143">
        <v>0</v>
      </c>
      <c r="H46" s="143">
        <v>0</v>
      </c>
      <c r="I46" s="143">
        <f t="shared" si="17"/>
        <v>1396</v>
      </c>
      <c r="J46" s="143">
        <v>1196</v>
      </c>
      <c r="K46" s="143">
        <v>200</v>
      </c>
      <c r="L46" s="143">
        <f t="shared" si="18"/>
        <v>1211</v>
      </c>
      <c r="M46" s="143">
        <v>1196</v>
      </c>
      <c r="N46" s="143">
        <v>15</v>
      </c>
      <c r="O46" s="143">
        <f t="shared" si="19"/>
        <v>185</v>
      </c>
      <c r="P46" s="143">
        <f t="shared" si="20"/>
        <v>0</v>
      </c>
      <c r="Q46" s="143">
        <f t="shared" si="20"/>
        <v>185</v>
      </c>
      <c r="R46" s="147">
        <f t="shared" si="11"/>
        <v>0.86747851002865328</v>
      </c>
      <c r="S46" s="147">
        <f t="shared" si="11"/>
        <v>1</v>
      </c>
      <c r="T46" s="147">
        <f t="shared" si="10"/>
        <v>7.4999999999999997E-2</v>
      </c>
      <c r="U46" s="148"/>
      <c r="V46" s="154"/>
    </row>
    <row r="47" spans="1:22" s="149" customFormat="1" ht="20.25" hidden="1" customHeight="1">
      <c r="A47" s="152">
        <f t="shared" si="21"/>
        <v>5</v>
      </c>
      <c r="B47" s="153" t="s">
        <v>133</v>
      </c>
      <c r="C47" s="143">
        <f t="shared" si="14"/>
        <v>896</v>
      </c>
      <c r="D47" s="143">
        <f t="shared" si="15"/>
        <v>696</v>
      </c>
      <c r="E47" s="143">
        <f t="shared" si="15"/>
        <v>200</v>
      </c>
      <c r="F47" s="143">
        <f t="shared" si="16"/>
        <v>0</v>
      </c>
      <c r="G47" s="143">
        <v>0</v>
      </c>
      <c r="H47" s="143">
        <v>0</v>
      </c>
      <c r="I47" s="143">
        <f t="shared" si="17"/>
        <v>896</v>
      </c>
      <c r="J47" s="143">
        <v>696</v>
      </c>
      <c r="K47" s="143">
        <v>200</v>
      </c>
      <c r="L47" s="143">
        <f t="shared" si="18"/>
        <v>826</v>
      </c>
      <c r="M47" s="143">
        <v>696</v>
      </c>
      <c r="N47" s="143">
        <v>130</v>
      </c>
      <c r="O47" s="143">
        <f t="shared" si="19"/>
        <v>70</v>
      </c>
      <c r="P47" s="143">
        <f t="shared" si="20"/>
        <v>0</v>
      </c>
      <c r="Q47" s="143">
        <f t="shared" si="20"/>
        <v>70</v>
      </c>
      <c r="R47" s="147">
        <f t="shared" si="11"/>
        <v>0.921875</v>
      </c>
      <c r="S47" s="147">
        <f t="shared" si="11"/>
        <v>1</v>
      </c>
      <c r="T47" s="147">
        <f t="shared" si="10"/>
        <v>0.65</v>
      </c>
      <c r="U47" s="148"/>
      <c r="V47" s="154"/>
    </row>
    <row r="48" spans="1:22" s="149" customFormat="1" ht="20.25" hidden="1" customHeight="1">
      <c r="A48" s="152">
        <f t="shared" si="21"/>
        <v>6</v>
      </c>
      <c r="B48" s="153" t="s">
        <v>134</v>
      </c>
      <c r="C48" s="143">
        <f t="shared" si="14"/>
        <v>831</v>
      </c>
      <c r="D48" s="143">
        <f t="shared" si="15"/>
        <v>696</v>
      </c>
      <c r="E48" s="143">
        <f t="shared" si="15"/>
        <v>135</v>
      </c>
      <c r="F48" s="143">
        <f t="shared" si="16"/>
        <v>0</v>
      </c>
      <c r="G48" s="143">
        <v>0</v>
      </c>
      <c r="H48" s="143">
        <v>0</v>
      </c>
      <c r="I48" s="143">
        <f t="shared" si="17"/>
        <v>831</v>
      </c>
      <c r="J48" s="143">
        <v>696</v>
      </c>
      <c r="K48" s="143">
        <v>135</v>
      </c>
      <c r="L48" s="143">
        <f t="shared" si="18"/>
        <v>730.5</v>
      </c>
      <c r="M48" s="143">
        <v>696</v>
      </c>
      <c r="N48" s="143">
        <v>34.5</v>
      </c>
      <c r="O48" s="143">
        <f t="shared" si="19"/>
        <v>100.5</v>
      </c>
      <c r="P48" s="143">
        <f t="shared" si="20"/>
        <v>0</v>
      </c>
      <c r="Q48" s="143">
        <f t="shared" si="20"/>
        <v>100.5</v>
      </c>
      <c r="R48" s="147">
        <f t="shared" si="11"/>
        <v>0.87906137184115518</v>
      </c>
      <c r="S48" s="147">
        <f t="shared" si="11"/>
        <v>1</v>
      </c>
      <c r="T48" s="147">
        <f t="shared" si="10"/>
        <v>0.25555555555555554</v>
      </c>
      <c r="U48" s="148"/>
      <c r="V48" s="154"/>
    </row>
    <row r="49" spans="1:22" s="149" customFormat="1" ht="20.25" hidden="1" customHeight="1">
      <c r="A49" s="152">
        <f t="shared" si="21"/>
        <v>7</v>
      </c>
      <c r="B49" s="153" t="s">
        <v>135</v>
      </c>
      <c r="C49" s="143">
        <f t="shared" si="14"/>
        <v>4775</v>
      </c>
      <c r="D49" s="143">
        <f t="shared" si="15"/>
        <v>4640</v>
      </c>
      <c r="E49" s="143">
        <f t="shared" si="15"/>
        <v>135</v>
      </c>
      <c r="F49" s="143">
        <f t="shared" si="16"/>
        <v>0</v>
      </c>
      <c r="G49" s="143">
        <v>0</v>
      </c>
      <c r="H49" s="143">
        <v>0</v>
      </c>
      <c r="I49" s="143">
        <f t="shared" si="17"/>
        <v>4775</v>
      </c>
      <c r="J49" s="143">
        <v>4640</v>
      </c>
      <c r="K49" s="143">
        <v>135</v>
      </c>
      <c r="L49" s="143">
        <f t="shared" si="18"/>
        <v>655</v>
      </c>
      <c r="M49" s="143">
        <v>625</v>
      </c>
      <c r="N49" s="143">
        <v>30</v>
      </c>
      <c r="O49" s="143">
        <f t="shared" si="19"/>
        <v>4120</v>
      </c>
      <c r="P49" s="143">
        <f t="shared" si="20"/>
        <v>4015</v>
      </c>
      <c r="Q49" s="143">
        <f t="shared" si="20"/>
        <v>105</v>
      </c>
      <c r="R49" s="147">
        <f t="shared" si="11"/>
        <v>0.13717277486910995</v>
      </c>
      <c r="S49" s="147">
        <f t="shared" si="11"/>
        <v>0.13469827586206898</v>
      </c>
      <c r="T49" s="147">
        <f t="shared" si="10"/>
        <v>0.22222222222222221</v>
      </c>
      <c r="U49" s="148"/>
      <c r="V49" s="154"/>
    </row>
    <row r="50" spans="1:22" s="149" customFormat="1" ht="20.25" hidden="1" customHeight="1">
      <c r="A50" s="152">
        <f t="shared" si="21"/>
        <v>8</v>
      </c>
      <c r="B50" s="153" t="s">
        <v>136</v>
      </c>
      <c r="C50" s="143">
        <f t="shared" si="14"/>
        <v>831</v>
      </c>
      <c r="D50" s="143">
        <f t="shared" si="15"/>
        <v>696</v>
      </c>
      <c r="E50" s="143">
        <f t="shared" si="15"/>
        <v>135</v>
      </c>
      <c r="F50" s="143">
        <f t="shared" si="16"/>
        <v>0</v>
      </c>
      <c r="G50" s="143">
        <v>0</v>
      </c>
      <c r="H50" s="143">
        <v>0</v>
      </c>
      <c r="I50" s="143">
        <f t="shared" si="17"/>
        <v>831</v>
      </c>
      <c r="J50" s="143">
        <v>696</v>
      </c>
      <c r="K50" s="143">
        <v>135</v>
      </c>
      <c r="L50" s="143">
        <f t="shared" si="18"/>
        <v>696</v>
      </c>
      <c r="M50" s="143">
        <v>696</v>
      </c>
      <c r="N50" s="143">
        <v>0</v>
      </c>
      <c r="O50" s="143">
        <f t="shared" si="19"/>
        <v>135</v>
      </c>
      <c r="P50" s="143">
        <f t="shared" si="20"/>
        <v>0</v>
      </c>
      <c r="Q50" s="143">
        <f t="shared" si="20"/>
        <v>135</v>
      </c>
      <c r="R50" s="147">
        <f t="shared" si="11"/>
        <v>0.83754512635379064</v>
      </c>
      <c r="S50" s="147">
        <f t="shared" si="11"/>
        <v>1</v>
      </c>
      <c r="T50" s="147">
        <f t="shared" si="10"/>
        <v>0</v>
      </c>
      <c r="U50" s="148"/>
      <c r="V50" s="154"/>
    </row>
    <row r="51" spans="1:22" s="149" customFormat="1" ht="20.25" hidden="1" customHeight="1">
      <c r="A51" s="152">
        <f t="shared" si="21"/>
        <v>9</v>
      </c>
      <c r="B51" s="153" t="s">
        <v>137</v>
      </c>
      <c r="C51" s="143">
        <f t="shared" si="14"/>
        <v>4440</v>
      </c>
      <c r="D51" s="143">
        <f t="shared" si="15"/>
        <v>4300</v>
      </c>
      <c r="E51" s="143">
        <f t="shared" si="15"/>
        <v>140</v>
      </c>
      <c r="F51" s="143">
        <f t="shared" si="16"/>
        <v>0</v>
      </c>
      <c r="G51" s="143">
        <v>0</v>
      </c>
      <c r="H51" s="143">
        <v>0</v>
      </c>
      <c r="I51" s="143">
        <f t="shared" si="17"/>
        <v>4440</v>
      </c>
      <c r="J51" s="143">
        <v>4300</v>
      </c>
      <c r="K51" s="143">
        <v>140</v>
      </c>
      <c r="L51" s="143">
        <f t="shared" si="18"/>
        <v>50</v>
      </c>
      <c r="M51" s="143">
        <v>0</v>
      </c>
      <c r="N51" s="143">
        <v>50</v>
      </c>
      <c r="O51" s="143">
        <f t="shared" si="19"/>
        <v>4390</v>
      </c>
      <c r="P51" s="143">
        <f t="shared" si="20"/>
        <v>4300</v>
      </c>
      <c r="Q51" s="143">
        <f t="shared" si="20"/>
        <v>90</v>
      </c>
      <c r="R51" s="147">
        <f t="shared" si="11"/>
        <v>1.1261261261261261E-2</v>
      </c>
      <c r="S51" s="147">
        <f t="shared" si="11"/>
        <v>0</v>
      </c>
      <c r="T51" s="147">
        <f t="shared" si="10"/>
        <v>0.35714285714285715</v>
      </c>
      <c r="U51" s="148"/>
      <c r="V51" s="154"/>
    </row>
    <row r="52" spans="1:22" s="149" customFormat="1" ht="20.25" hidden="1" customHeight="1">
      <c r="A52" s="152">
        <f t="shared" si="21"/>
        <v>10</v>
      </c>
      <c r="B52" s="153" t="s">
        <v>138</v>
      </c>
      <c r="C52" s="143">
        <f t="shared" si="14"/>
        <v>1285</v>
      </c>
      <c r="D52" s="143">
        <f t="shared" si="15"/>
        <v>1100</v>
      </c>
      <c r="E52" s="143">
        <f t="shared" si="15"/>
        <v>185</v>
      </c>
      <c r="F52" s="143">
        <f t="shared" si="16"/>
        <v>0</v>
      </c>
      <c r="G52" s="143">
        <v>0</v>
      </c>
      <c r="H52" s="143">
        <v>0</v>
      </c>
      <c r="I52" s="143">
        <f t="shared" si="17"/>
        <v>1285</v>
      </c>
      <c r="J52" s="143">
        <v>1100</v>
      </c>
      <c r="K52" s="143">
        <v>185</v>
      </c>
      <c r="L52" s="143">
        <f t="shared" si="18"/>
        <v>428</v>
      </c>
      <c r="M52" s="143">
        <v>300</v>
      </c>
      <c r="N52" s="143">
        <v>128</v>
      </c>
      <c r="O52" s="143">
        <f t="shared" si="19"/>
        <v>857</v>
      </c>
      <c r="P52" s="143">
        <f t="shared" si="20"/>
        <v>800</v>
      </c>
      <c r="Q52" s="143">
        <f t="shared" si="20"/>
        <v>57</v>
      </c>
      <c r="R52" s="147">
        <f t="shared" si="11"/>
        <v>0.33307392996108948</v>
      </c>
      <c r="S52" s="147">
        <f t="shared" si="11"/>
        <v>0.27272727272727271</v>
      </c>
      <c r="T52" s="147">
        <f t="shared" si="10"/>
        <v>0.69189189189189193</v>
      </c>
      <c r="U52" s="148"/>
      <c r="V52" s="154"/>
    </row>
    <row r="53" spans="1:22" s="149" customFormat="1" ht="20.25" hidden="1" customHeight="1">
      <c r="A53" s="152">
        <f t="shared" si="21"/>
        <v>11</v>
      </c>
      <c r="B53" s="153" t="s">
        <v>139</v>
      </c>
      <c r="C53" s="143">
        <f t="shared" si="14"/>
        <v>901</v>
      </c>
      <c r="D53" s="143">
        <f t="shared" si="15"/>
        <v>696</v>
      </c>
      <c r="E53" s="143">
        <f t="shared" si="15"/>
        <v>205</v>
      </c>
      <c r="F53" s="143">
        <f t="shared" si="16"/>
        <v>0</v>
      </c>
      <c r="G53" s="143">
        <v>0</v>
      </c>
      <c r="H53" s="143">
        <v>0</v>
      </c>
      <c r="I53" s="143">
        <f t="shared" si="17"/>
        <v>901</v>
      </c>
      <c r="J53" s="143">
        <v>696</v>
      </c>
      <c r="K53" s="143">
        <v>205</v>
      </c>
      <c r="L53" s="143">
        <f t="shared" si="18"/>
        <v>726</v>
      </c>
      <c r="M53" s="143">
        <v>611</v>
      </c>
      <c r="N53" s="143">
        <v>115</v>
      </c>
      <c r="O53" s="143">
        <f t="shared" si="19"/>
        <v>175</v>
      </c>
      <c r="P53" s="143">
        <f t="shared" si="20"/>
        <v>85</v>
      </c>
      <c r="Q53" s="143">
        <f t="shared" si="20"/>
        <v>90</v>
      </c>
      <c r="R53" s="147">
        <f t="shared" si="11"/>
        <v>0.8057713651498335</v>
      </c>
      <c r="S53" s="147">
        <f t="shared" si="11"/>
        <v>0.87787356321839083</v>
      </c>
      <c r="T53" s="147">
        <f t="shared" si="10"/>
        <v>0.56097560975609762</v>
      </c>
      <c r="U53" s="148"/>
      <c r="V53" s="154"/>
    </row>
    <row r="54" spans="1:22" s="149" customFormat="1" ht="20.25" hidden="1" customHeight="1">
      <c r="A54" s="152">
        <f t="shared" si="21"/>
        <v>12</v>
      </c>
      <c r="B54" s="153" t="s">
        <v>140</v>
      </c>
      <c r="C54" s="143">
        <f t="shared" si="14"/>
        <v>831</v>
      </c>
      <c r="D54" s="143">
        <f t="shared" si="15"/>
        <v>696</v>
      </c>
      <c r="E54" s="143">
        <f t="shared" si="15"/>
        <v>135</v>
      </c>
      <c r="F54" s="143">
        <f t="shared" si="16"/>
        <v>0</v>
      </c>
      <c r="G54" s="143">
        <v>0</v>
      </c>
      <c r="H54" s="143">
        <v>0</v>
      </c>
      <c r="I54" s="143">
        <f t="shared" si="17"/>
        <v>831</v>
      </c>
      <c r="J54" s="143">
        <v>696</v>
      </c>
      <c r="K54" s="143">
        <v>135</v>
      </c>
      <c r="L54" s="143">
        <f t="shared" si="18"/>
        <v>696</v>
      </c>
      <c r="M54" s="143">
        <v>696</v>
      </c>
      <c r="N54" s="143">
        <v>0</v>
      </c>
      <c r="O54" s="143">
        <f t="shared" si="19"/>
        <v>135</v>
      </c>
      <c r="P54" s="143">
        <f t="shared" si="20"/>
        <v>0</v>
      </c>
      <c r="Q54" s="143">
        <f t="shared" si="20"/>
        <v>135</v>
      </c>
      <c r="R54" s="147">
        <f t="shared" si="11"/>
        <v>0.83754512635379064</v>
      </c>
      <c r="S54" s="147">
        <f t="shared" si="11"/>
        <v>1</v>
      </c>
      <c r="T54" s="147">
        <f t="shared" si="10"/>
        <v>0</v>
      </c>
      <c r="U54" s="148"/>
      <c r="V54" s="154"/>
    </row>
    <row r="55" spans="1:22" s="149" customFormat="1" ht="20.25" hidden="1" customHeight="1">
      <c r="A55" s="152">
        <f t="shared" si="21"/>
        <v>13</v>
      </c>
      <c r="B55" s="153" t="s">
        <v>141</v>
      </c>
      <c r="C55" s="143">
        <f t="shared" si="14"/>
        <v>871</v>
      </c>
      <c r="D55" s="143">
        <f t="shared" si="15"/>
        <v>696</v>
      </c>
      <c r="E55" s="143">
        <f t="shared" si="15"/>
        <v>175</v>
      </c>
      <c r="F55" s="143">
        <f t="shared" si="16"/>
        <v>0</v>
      </c>
      <c r="G55" s="143">
        <v>0</v>
      </c>
      <c r="H55" s="143">
        <v>0</v>
      </c>
      <c r="I55" s="143">
        <f t="shared" si="17"/>
        <v>871</v>
      </c>
      <c r="J55" s="143">
        <v>696</v>
      </c>
      <c r="K55" s="143">
        <v>175</v>
      </c>
      <c r="L55" s="143">
        <f t="shared" si="18"/>
        <v>831</v>
      </c>
      <c r="M55" s="143">
        <v>696</v>
      </c>
      <c r="N55" s="143">
        <v>135</v>
      </c>
      <c r="O55" s="143">
        <f t="shared" si="19"/>
        <v>40</v>
      </c>
      <c r="P55" s="143">
        <f t="shared" si="20"/>
        <v>0</v>
      </c>
      <c r="Q55" s="143">
        <f t="shared" si="20"/>
        <v>40</v>
      </c>
      <c r="R55" s="147">
        <f t="shared" si="11"/>
        <v>0.95407577497129736</v>
      </c>
      <c r="S55" s="147">
        <f t="shared" si="11"/>
        <v>1</v>
      </c>
      <c r="T55" s="147">
        <f t="shared" si="10"/>
        <v>0.77142857142857146</v>
      </c>
      <c r="U55" s="148"/>
      <c r="V55" s="154"/>
    </row>
    <row r="56" spans="1:22" s="149" customFormat="1" ht="20.25" hidden="1" customHeight="1">
      <c r="A56" s="152">
        <f t="shared" si="21"/>
        <v>14</v>
      </c>
      <c r="B56" s="153" t="s">
        <v>142</v>
      </c>
      <c r="C56" s="143">
        <f t="shared" si="14"/>
        <v>2096</v>
      </c>
      <c r="D56" s="143">
        <f t="shared" si="15"/>
        <v>1646</v>
      </c>
      <c r="E56" s="143">
        <f t="shared" si="15"/>
        <v>450</v>
      </c>
      <c r="F56" s="143">
        <f t="shared" si="16"/>
        <v>0</v>
      </c>
      <c r="G56" s="143">
        <v>0</v>
      </c>
      <c r="H56" s="143">
        <v>0</v>
      </c>
      <c r="I56" s="143">
        <f t="shared" si="17"/>
        <v>2096</v>
      </c>
      <c r="J56" s="143">
        <v>1646</v>
      </c>
      <c r="K56" s="143">
        <v>450</v>
      </c>
      <c r="L56" s="143">
        <f t="shared" si="18"/>
        <v>1278</v>
      </c>
      <c r="M56" s="143">
        <v>1196</v>
      </c>
      <c r="N56" s="143">
        <v>82</v>
      </c>
      <c r="O56" s="143">
        <f t="shared" si="19"/>
        <v>818</v>
      </c>
      <c r="P56" s="143">
        <f t="shared" si="20"/>
        <v>450</v>
      </c>
      <c r="Q56" s="143">
        <f t="shared" si="20"/>
        <v>368</v>
      </c>
      <c r="R56" s="147">
        <f t="shared" si="11"/>
        <v>0.60973282442748089</v>
      </c>
      <c r="S56" s="147">
        <f t="shared" si="11"/>
        <v>0.72660996354799512</v>
      </c>
      <c r="T56" s="147">
        <f t="shared" si="10"/>
        <v>0.18222222222222223</v>
      </c>
      <c r="U56" s="148"/>
      <c r="V56" s="154"/>
    </row>
    <row r="57" spans="1:22" s="149" customFormat="1" ht="20.25" hidden="1" customHeight="1">
      <c r="A57" s="152">
        <f t="shared" si="21"/>
        <v>15</v>
      </c>
      <c r="B57" s="153" t="s">
        <v>143</v>
      </c>
      <c r="C57" s="143">
        <f t="shared" si="14"/>
        <v>901</v>
      </c>
      <c r="D57" s="143">
        <f t="shared" si="15"/>
        <v>696</v>
      </c>
      <c r="E57" s="143">
        <f t="shared" si="15"/>
        <v>205</v>
      </c>
      <c r="F57" s="143">
        <f t="shared" si="16"/>
        <v>0</v>
      </c>
      <c r="G57" s="143">
        <v>0</v>
      </c>
      <c r="H57" s="143">
        <v>0</v>
      </c>
      <c r="I57" s="143">
        <f t="shared" si="17"/>
        <v>901</v>
      </c>
      <c r="J57" s="143">
        <v>696</v>
      </c>
      <c r="K57" s="143">
        <v>205</v>
      </c>
      <c r="L57" s="143">
        <f t="shared" si="18"/>
        <v>630</v>
      </c>
      <c r="M57" s="143">
        <v>500</v>
      </c>
      <c r="N57" s="143">
        <v>130</v>
      </c>
      <c r="O57" s="143">
        <f t="shared" si="19"/>
        <v>271</v>
      </c>
      <c r="P57" s="143">
        <f t="shared" si="20"/>
        <v>196</v>
      </c>
      <c r="Q57" s="143">
        <f t="shared" si="20"/>
        <v>75</v>
      </c>
      <c r="R57" s="147">
        <f t="shared" si="11"/>
        <v>0.6992230854605993</v>
      </c>
      <c r="S57" s="147">
        <f t="shared" si="11"/>
        <v>0.7183908045977011</v>
      </c>
      <c r="T57" s="147">
        <f t="shared" si="10"/>
        <v>0.63414634146341464</v>
      </c>
      <c r="U57" s="148"/>
      <c r="V57" s="154"/>
    </row>
    <row r="58" spans="1:22" s="149" customFormat="1" ht="20.25" hidden="1" customHeight="1">
      <c r="A58" s="152">
        <f t="shared" si="21"/>
        <v>16</v>
      </c>
      <c r="B58" s="153" t="s">
        <v>144</v>
      </c>
      <c r="C58" s="143">
        <f t="shared" si="14"/>
        <v>831</v>
      </c>
      <c r="D58" s="143">
        <f t="shared" si="15"/>
        <v>696</v>
      </c>
      <c r="E58" s="143">
        <f t="shared" si="15"/>
        <v>135</v>
      </c>
      <c r="F58" s="143">
        <f t="shared" si="16"/>
        <v>0</v>
      </c>
      <c r="G58" s="143">
        <v>0</v>
      </c>
      <c r="H58" s="143">
        <v>0</v>
      </c>
      <c r="I58" s="143">
        <f t="shared" si="17"/>
        <v>831</v>
      </c>
      <c r="J58" s="143">
        <v>696</v>
      </c>
      <c r="K58" s="143">
        <v>135</v>
      </c>
      <c r="L58" s="143">
        <f t="shared" si="18"/>
        <v>677.38</v>
      </c>
      <c r="M58" s="143">
        <v>563</v>
      </c>
      <c r="N58" s="143">
        <v>114.38</v>
      </c>
      <c r="O58" s="143">
        <f t="shared" si="19"/>
        <v>153.62</v>
      </c>
      <c r="P58" s="143">
        <f t="shared" si="20"/>
        <v>133</v>
      </c>
      <c r="Q58" s="143">
        <f t="shared" si="20"/>
        <v>20.620000000000005</v>
      </c>
      <c r="R58" s="147">
        <f t="shared" si="11"/>
        <v>0.81513838748495793</v>
      </c>
      <c r="S58" s="147">
        <f t="shared" si="11"/>
        <v>0.80890804597701149</v>
      </c>
      <c r="T58" s="147">
        <f t="shared" si="10"/>
        <v>0.84725925925925927</v>
      </c>
      <c r="U58" s="148"/>
      <c r="V58" s="154"/>
    </row>
    <row r="59" spans="1:22" s="149" customFormat="1" ht="20.25" hidden="1" customHeight="1">
      <c r="A59" s="152">
        <f t="shared" si="21"/>
        <v>17</v>
      </c>
      <c r="B59" s="153" t="s">
        <v>145</v>
      </c>
      <c r="C59" s="143">
        <f t="shared" si="14"/>
        <v>1361</v>
      </c>
      <c r="D59" s="143">
        <f t="shared" si="15"/>
        <v>1176</v>
      </c>
      <c r="E59" s="143">
        <f t="shared" si="15"/>
        <v>185</v>
      </c>
      <c r="F59" s="143">
        <f t="shared" si="16"/>
        <v>0</v>
      </c>
      <c r="G59" s="143">
        <v>0</v>
      </c>
      <c r="H59" s="143">
        <v>0</v>
      </c>
      <c r="I59" s="143">
        <f t="shared" si="17"/>
        <v>1361</v>
      </c>
      <c r="J59" s="143">
        <v>1176</v>
      </c>
      <c r="K59" s="143">
        <v>185</v>
      </c>
      <c r="L59" s="143">
        <f t="shared" si="18"/>
        <v>740</v>
      </c>
      <c r="M59" s="143">
        <v>696</v>
      </c>
      <c r="N59" s="143">
        <v>44</v>
      </c>
      <c r="O59" s="143">
        <f t="shared" si="19"/>
        <v>621</v>
      </c>
      <c r="P59" s="143">
        <f t="shared" si="20"/>
        <v>480</v>
      </c>
      <c r="Q59" s="143">
        <f t="shared" si="20"/>
        <v>141</v>
      </c>
      <c r="R59" s="147">
        <f t="shared" si="11"/>
        <v>0.54371785451873622</v>
      </c>
      <c r="S59" s="147">
        <f t="shared" si="11"/>
        <v>0.59183673469387754</v>
      </c>
      <c r="T59" s="147">
        <f t="shared" si="10"/>
        <v>0.23783783783783785</v>
      </c>
      <c r="U59" s="148"/>
      <c r="V59" s="154"/>
    </row>
    <row r="60" spans="1:22" s="149" customFormat="1" ht="20.25" hidden="1" customHeight="1">
      <c r="A60" s="152">
        <f t="shared" si="21"/>
        <v>18</v>
      </c>
      <c r="B60" s="153" t="s">
        <v>146</v>
      </c>
      <c r="C60" s="143">
        <f t="shared" si="14"/>
        <v>831</v>
      </c>
      <c r="D60" s="143">
        <f t="shared" si="15"/>
        <v>696</v>
      </c>
      <c r="E60" s="143">
        <f t="shared" si="15"/>
        <v>135</v>
      </c>
      <c r="F60" s="143">
        <f t="shared" si="16"/>
        <v>0</v>
      </c>
      <c r="G60" s="143">
        <v>0</v>
      </c>
      <c r="H60" s="143">
        <v>0</v>
      </c>
      <c r="I60" s="143">
        <f t="shared" si="17"/>
        <v>831</v>
      </c>
      <c r="J60" s="143">
        <v>696</v>
      </c>
      <c r="K60" s="143">
        <v>135</v>
      </c>
      <c r="L60" s="143">
        <f t="shared" si="18"/>
        <v>0</v>
      </c>
      <c r="M60" s="143">
        <v>0</v>
      </c>
      <c r="N60" s="143">
        <v>0</v>
      </c>
      <c r="O60" s="143">
        <f t="shared" si="19"/>
        <v>831</v>
      </c>
      <c r="P60" s="143">
        <f t="shared" si="20"/>
        <v>696</v>
      </c>
      <c r="Q60" s="143">
        <f t="shared" si="20"/>
        <v>135</v>
      </c>
      <c r="R60" s="147">
        <f t="shared" si="11"/>
        <v>0</v>
      </c>
      <c r="S60" s="147">
        <f t="shared" si="11"/>
        <v>0</v>
      </c>
      <c r="T60" s="147">
        <f t="shared" si="10"/>
        <v>0</v>
      </c>
      <c r="U60" s="148"/>
      <c r="V60" s="154"/>
    </row>
    <row r="61" spans="1:22" s="149" customFormat="1" ht="20.25" hidden="1" customHeight="1">
      <c r="A61" s="152">
        <f t="shared" si="21"/>
        <v>19</v>
      </c>
      <c r="B61" s="153" t="s">
        <v>147</v>
      </c>
      <c r="C61" s="143">
        <f t="shared" si="14"/>
        <v>831</v>
      </c>
      <c r="D61" s="143">
        <f t="shared" si="15"/>
        <v>696</v>
      </c>
      <c r="E61" s="143">
        <f t="shared" si="15"/>
        <v>135</v>
      </c>
      <c r="F61" s="143">
        <f t="shared" si="16"/>
        <v>0</v>
      </c>
      <c r="G61" s="143">
        <v>0</v>
      </c>
      <c r="H61" s="143">
        <v>0</v>
      </c>
      <c r="I61" s="143">
        <f t="shared" si="17"/>
        <v>831</v>
      </c>
      <c r="J61" s="143">
        <v>696</v>
      </c>
      <c r="K61" s="143">
        <v>135</v>
      </c>
      <c r="L61" s="143">
        <f t="shared" si="18"/>
        <v>707</v>
      </c>
      <c r="M61" s="143">
        <v>696</v>
      </c>
      <c r="N61" s="143">
        <v>11</v>
      </c>
      <c r="O61" s="143">
        <f t="shared" si="19"/>
        <v>124</v>
      </c>
      <c r="P61" s="143">
        <f t="shared" si="20"/>
        <v>0</v>
      </c>
      <c r="Q61" s="143">
        <f t="shared" si="20"/>
        <v>124</v>
      </c>
      <c r="R61" s="147">
        <f t="shared" si="11"/>
        <v>0.85078219013237066</v>
      </c>
      <c r="S61" s="147">
        <f t="shared" si="11"/>
        <v>1</v>
      </c>
      <c r="T61" s="147">
        <f t="shared" si="10"/>
        <v>8.1481481481481488E-2</v>
      </c>
      <c r="U61" s="148"/>
      <c r="V61" s="154"/>
    </row>
    <row r="62" spans="1:22" s="149" customFormat="1" ht="20.25" hidden="1" customHeight="1">
      <c r="A62" s="152">
        <f t="shared" si="21"/>
        <v>20</v>
      </c>
      <c r="B62" s="153" t="s">
        <v>148</v>
      </c>
      <c r="C62" s="143">
        <f t="shared" si="14"/>
        <v>831</v>
      </c>
      <c r="D62" s="143">
        <f t="shared" si="15"/>
        <v>696</v>
      </c>
      <c r="E62" s="143">
        <f t="shared" si="15"/>
        <v>135</v>
      </c>
      <c r="F62" s="143">
        <f t="shared" si="16"/>
        <v>0</v>
      </c>
      <c r="G62" s="143">
        <v>0</v>
      </c>
      <c r="H62" s="143">
        <v>0</v>
      </c>
      <c r="I62" s="143">
        <f t="shared" si="17"/>
        <v>831</v>
      </c>
      <c r="J62" s="143">
        <v>696</v>
      </c>
      <c r="K62" s="143">
        <v>135</v>
      </c>
      <c r="L62" s="143">
        <f t="shared" si="18"/>
        <v>130</v>
      </c>
      <c r="M62" s="143">
        <v>0</v>
      </c>
      <c r="N62" s="143">
        <v>130</v>
      </c>
      <c r="O62" s="143">
        <f t="shared" si="19"/>
        <v>701</v>
      </c>
      <c r="P62" s="143">
        <f t="shared" si="20"/>
        <v>696</v>
      </c>
      <c r="Q62" s="143">
        <f t="shared" si="20"/>
        <v>5</v>
      </c>
      <c r="R62" s="147">
        <f t="shared" si="11"/>
        <v>0.15643802647412755</v>
      </c>
      <c r="S62" s="147">
        <f t="shared" si="11"/>
        <v>0</v>
      </c>
      <c r="T62" s="147">
        <f t="shared" si="10"/>
        <v>0.96296296296296291</v>
      </c>
      <c r="U62" s="148"/>
      <c r="V62" s="154"/>
    </row>
    <row r="63" spans="1:22" s="149" customFormat="1" ht="20.25" hidden="1" customHeight="1">
      <c r="A63" s="152">
        <f t="shared" si="21"/>
        <v>21</v>
      </c>
      <c r="B63" s="153" t="s">
        <v>149</v>
      </c>
      <c r="C63" s="143">
        <f t="shared" si="14"/>
        <v>1018</v>
      </c>
      <c r="D63" s="143">
        <f t="shared" si="15"/>
        <v>883</v>
      </c>
      <c r="E63" s="143">
        <f t="shared" si="15"/>
        <v>135</v>
      </c>
      <c r="F63" s="143">
        <f t="shared" si="16"/>
        <v>0</v>
      </c>
      <c r="G63" s="143">
        <v>0</v>
      </c>
      <c r="H63" s="143">
        <v>0</v>
      </c>
      <c r="I63" s="143">
        <f t="shared" si="17"/>
        <v>1018</v>
      </c>
      <c r="J63" s="143">
        <v>883</v>
      </c>
      <c r="K63" s="143">
        <v>135</v>
      </c>
      <c r="L63" s="143">
        <f t="shared" si="18"/>
        <v>470</v>
      </c>
      <c r="M63" s="143">
        <v>470</v>
      </c>
      <c r="N63" s="143">
        <v>0</v>
      </c>
      <c r="O63" s="143">
        <f t="shared" si="19"/>
        <v>548</v>
      </c>
      <c r="P63" s="143">
        <f t="shared" si="20"/>
        <v>413</v>
      </c>
      <c r="Q63" s="143">
        <f t="shared" si="20"/>
        <v>135</v>
      </c>
      <c r="R63" s="147">
        <f t="shared" si="11"/>
        <v>0.46168958742632615</v>
      </c>
      <c r="S63" s="147">
        <f t="shared" si="11"/>
        <v>0.53227633069082669</v>
      </c>
      <c r="T63" s="147">
        <f t="shared" si="10"/>
        <v>0</v>
      </c>
      <c r="U63" s="148"/>
      <c r="V63" s="154"/>
    </row>
    <row r="64" spans="1:22" s="149" customFormat="1" ht="20.25" hidden="1" customHeight="1">
      <c r="A64" s="152">
        <f t="shared" si="21"/>
        <v>22</v>
      </c>
      <c r="B64" s="153" t="s">
        <v>150</v>
      </c>
      <c r="C64" s="143">
        <f t="shared" si="14"/>
        <v>831</v>
      </c>
      <c r="D64" s="143">
        <f t="shared" si="15"/>
        <v>696</v>
      </c>
      <c r="E64" s="143">
        <f t="shared" si="15"/>
        <v>135</v>
      </c>
      <c r="F64" s="143">
        <f t="shared" si="16"/>
        <v>0</v>
      </c>
      <c r="G64" s="143">
        <v>0</v>
      </c>
      <c r="H64" s="143">
        <v>0</v>
      </c>
      <c r="I64" s="143">
        <f t="shared" si="17"/>
        <v>831</v>
      </c>
      <c r="J64" s="143">
        <v>696</v>
      </c>
      <c r="K64" s="143">
        <v>135</v>
      </c>
      <c r="L64" s="143">
        <f t="shared" si="18"/>
        <v>0</v>
      </c>
      <c r="M64" s="143">
        <v>0</v>
      </c>
      <c r="N64" s="143">
        <v>0</v>
      </c>
      <c r="O64" s="143">
        <f t="shared" si="19"/>
        <v>831</v>
      </c>
      <c r="P64" s="143">
        <f t="shared" si="20"/>
        <v>696</v>
      </c>
      <c r="Q64" s="143">
        <f t="shared" si="20"/>
        <v>135</v>
      </c>
      <c r="R64" s="147">
        <f t="shared" si="11"/>
        <v>0</v>
      </c>
      <c r="S64" s="147">
        <f t="shared" si="11"/>
        <v>0</v>
      </c>
      <c r="T64" s="147">
        <f t="shared" si="10"/>
        <v>0</v>
      </c>
      <c r="U64" s="148"/>
      <c r="V64" s="154"/>
    </row>
    <row r="65" spans="1:22" s="230" customFormat="1" ht="20.25" customHeight="1">
      <c r="A65" s="229">
        <v>2</v>
      </c>
      <c r="B65" s="236" t="s">
        <v>76</v>
      </c>
      <c r="C65" s="204">
        <f t="shared" ref="C65:Q65" si="22">SUM(C66:C72)</f>
        <v>14632</v>
      </c>
      <c r="D65" s="204">
        <f t="shared" si="22"/>
        <v>12427</v>
      </c>
      <c r="E65" s="204">
        <f t="shared" si="22"/>
        <v>2205</v>
      </c>
      <c r="F65" s="151">
        <f t="shared" si="22"/>
        <v>0</v>
      </c>
      <c r="G65" s="151">
        <f t="shared" si="22"/>
        <v>0</v>
      </c>
      <c r="H65" s="151">
        <f t="shared" si="22"/>
        <v>0</v>
      </c>
      <c r="I65" s="151">
        <f t="shared" si="22"/>
        <v>14632</v>
      </c>
      <c r="J65" s="151">
        <f t="shared" si="22"/>
        <v>12427</v>
      </c>
      <c r="K65" s="151">
        <f t="shared" si="22"/>
        <v>2205</v>
      </c>
      <c r="L65" s="204">
        <f t="shared" si="22"/>
        <v>8431.384</v>
      </c>
      <c r="M65" s="204">
        <f t="shared" si="22"/>
        <v>7385.13</v>
      </c>
      <c r="N65" s="204">
        <f t="shared" si="22"/>
        <v>1046.2539999999999</v>
      </c>
      <c r="O65" s="204">
        <f t="shared" si="22"/>
        <v>6200.616</v>
      </c>
      <c r="P65" s="204">
        <f t="shared" si="22"/>
        <v>5041.87</v>
      </c>
      <c r="Q65" s="204">
        <f t="shared" si="22"/>
        <v>1158.7460000000001</v>
      </c>
      <c r="R65" s="228">
        <f t="shared" si="11"/>
        <v>0.5762290869327501</v>
      </c>
      <c r="S65" s="228">
        <f t="shared" si="11"/>
        <v>0.59428100104610926</v>
      </c>
      <c r="T65" s="228">
        <f t="shared" si="10"/>
        <v>0.4744916099773242</v>
      </c>
      <c r="U65" s="229"/>
      <c r="V65" s="224" t="s">
        <v>36</v>
      </c>
    </row>
    <row r="66" spans="1:22" s="149" customFormat="1" ht="20.25" hidden="1" customHeight="1">
      <c r="A66" s="152">
        <v>1</v>
      </c>
      <c r="B66" s="153" t="s">
        <v>129</v>
      </c>
      <c r="C66" s="143">
        <f t="shared" ref="C66:C72" si="23">SUM(D66:E66)</f>
        <v>850</v>
      </c>
      <c r="D66" s="143">
        <f t="shared" ref="D66:E72" si="24">G66+J66</f>
        <v>0</v>
      </c>
      <c r="E66" s="143">
        <f t="shared" si="24"/>
        <v>850</v>
      </c>
      <c r="F66" s="143">
        <f t="shared" ref="F66:F72" si="25">SUM(G66:H66)</f>
        <v>0</v>
      </c>
      <c r="G66" s="143">
        <v>0</v>
      </c>
      <c r="H66" s="143">
        <v>0</v>
      </c>
      <c r="I66" s="143">
        <f t="shared" ref="I66:I72" si="26">SUM(J66:K66)</f>
        <v>850</v>
      </c>
      <c r="J66" s="143">
        <v>0</v>
      </c>
      <c r="K66" s="143">
        <v>850</v>
      </c>
      <c r="L66" s="143">
        <f t="shared" ref="L66:L72" si="27">SUM(M66:N66)</f>
        <v>200</v>
      </c>
      <c r="M66" s="143">
        <v>0</v>
      </c>
      <c r="N66" s="143">
        <v>200</v>
      </c>
      <c r="O66" s="143">
        <f t="shared" ref="O66:O72" si="28">SUM(P66:Q66)</f>
        <v>650</v>
      </c>
      <c r="P66" s="143">
        <f t="shared" ref="P66:Q72" si="29">D66-M66</f>
        <v>0</v>
      </c>
      <c r="Q66" s="143">
        <f t="shared" si="29"/>
        <v>650</v>
      </c>
      <c r="R66" s="147">
        <f t="shared" si="11"/>
        <v>0.23529411764705882</v>
      </c>
      <c r="S66" s="147" t="e">
        <f t="shared" si="11"/>
        <v>#DIV/0!</v>
      </c>
      <c r="T66" s="147">
        <f t="shared" si="10"/>
        <v>0.23529411764705882</v>
      </c>
      <c r="U66" s="148"/>
      <c r="V66" s="154"/>
    </row>
    <row r="67" spans="1:22" s="149" customFormat="1" ht="20.25" hidden="1" customHeight="1">
      <c r="A67" s="152">
        <f t="shared" ref="A67:A72" si="30">+A66+1</f>
        <v>2</v>
      </c>
      <c r="B67" s="153" t="s">
        <v>151</v>
      </c>
      <c r="C67" s="143">
        <f t="shared" si="23"/>
        <v>856</v>
      </c>
      <c r="D67" s="143">
        <f t="shared" si="24"/>
        <v>696</v>
      </c>
      <c r="E67" s="143">
        <f t="shared" si="24"/>
        <v>160</v>
      </c>
      <c r="F67" s="143">
        <f t="shared" si="25"/>
        <v>0</v>
      </c>
      <c r="G67" s="143">
        <v>0</v>
      </c>
      <c r="H67" s="143">
        <v>0</v>
      </c>
      <c r="I67" s="143">
        <f t="shared" si="26"/>
        <v>856</v>
      </c>
      <c r="J67" s="143">
        <v>696</v>
      </c>
      <c r="K67" s="143">
        <v>160</v>
      </c>
      <c r="L67" s="143">
        <f t="shared" si="27"/>
        <v>802.95399999999995</v>
      </c>
      <c r="M67" s="143">
        <v>696</v>
      </c>
      <c r="N67" s="143">
        <v>106.95399999999999</v>
      </c>
      <c r="O67" s="143">
        <f t="shared" si="28"/>
        <v>53.046000000000006</v>
      </c>
      <c r="P67" s="143">
        <f t="shared" si="29"/>
        <v>0</v>
      </c>
      <c r="Q67" s="143">
        <f t="shared" si="29"/>
        <v>53.046000000000006</v>
      </c>
      <c r="R67" s="147">
        <f t="shared" si="11"/>
        <v>0.93803037383177568</v>
      </c>
      <c r="S67" s="147">
        <f t="shared" si="11"/>
        <v>1</v>
      </c>
      <c r="T67" s="147">
        <f t="shared" si="10"/>
        <v>0.66846249999999996</v>
      </c>
      <c r="U67" s="148"/>
      <c r="V67" s="154"/>
    </row>
    <row r="68" spans="1:22" s="149" customFormat="1" ht="20.25" hidden="1" customHeight="1">
      <c r="A68" s="152">
        <f t="shared" si="30"/>
        <v>3</v>
      </c>
      <c r="B68" s="153" t="s">
        <v>152</v>
      </c>
      <c r="C68" s="143">
        <f t="shared" si="23"/>
        <v>826</v>
      </c>
      <c r="D68" s="143">
        <f t="shared" si="24"/>
        <v>696</v>
      </c>
      <c r="E68" s="143">
        <f t="shared" si="24"/>
        <v>130</v>
      </c>
      <c r="F68" s="143">
        <f t="shared" si="25"/>
        <v>0</v>
      </c>
      <c r="G68" s="143">
        <v>0</v>
      </c>
      <c r="H68" s="143">
        <v>0</v>
      </c>
      <c r="I68" s="143">
        <f t="shared" si="26"/>
        <v>826</v>
      </c>
      <c r="J68" s="143">
        <v>696</v>
      </c>
      <c r="K68" s="143">
        <v>130</v>
      </c>
      <c r="L68" s="143">
        <f t="shared" si="27"/>
        <v>826</v>
      </c>
      <c r="M68" s="143">
        <v>696</v>
      </c>
      <c r="N68" s="143">
        <v>130</v>
      </c>
      <c r="O68" s="143">
        <f t="shared" si="28"/>
        <v>0</v>
      </c>
      <c r="P68" s="143">
        <f t="shared" si="29"/>
        <v>0</v>
      </c>
      <c r="Q68" s="143">
        <f t="shared" si="29"/>
        <v>0</v>
      </c>
      <c r="R68" s="147">
        <f t="shared" si="11"/>
        <v>1</v>
      </c>
      <c r="S68" s="147">
        <f t="shared" si="11"/>
        <v>1</v>
      </c>
      <c r="T68" s="147">
        <f t="shared" si="10"/>
        <v>1</v>
      </c>
      <c r="U68" s="148"/>
      <c r="V68" s="154"/>
    </row>
    <row r="69" spans="1:22" s="149" customFormat="1" ht="20.25" hidden="1" customHeight="1">
      <c r="A69" s="152">
        <f t="shared" si="30"/>
        <v>4</v>
      </c>
      <c r="B69" s="153" t="s">
        <v>153</v>
      </c>
      <c r="C69" s="143">
        <f t="shared" si="23"/>
        <v>3277.5</v>
      </c>
      <c r="D69" s="143">
        <f t="shared" si="24"/>
        <v>3000</v>
      </c>
      <c r="E69" s="143">
        <f t="shared" si="24"/>
        <v>277.5</v>
      </c>
      <c r="F69" s="143">
        <f t="shared" si="25"/>
        <v>0</v>
      </c>
      <c r="G69" s="143">
        <v>0</v>
      </c>
      <c r="H69" s="143">
        <v>0</v>
      </c>
      <c r="I69" s="143">
        <f t="shared" si="26"/>
        <v>3277.5</v>
      </c>
      <c r="J69" s="143">
        <v>3000</v>
      </c>
      <c r="K69" s="143">
        <v>277.5</v>
      </c>
      <c r="L69" s="143">
        <f t="shared" si="27"/>
        <v>2488</v>
      </c>
      <c r="M69" s="143">
        <v>2348</v>
      </c>
      <c r="N69" s="143">
        <v>140</v>
      </c>
      <c r="O69" s="143">
        <f t="shared" si="28"/>
        <v>789.5</v>
      </c>
      <c r="P69" s="143">
        <f t="shared" si="29"/>
        <v>652</v>
      </c>
      <c r="Q69" s="143">
        <f t="shared" si="29"/>
        <v>137.5</v>
      </c>
      <c r="R69" s="147">
        <f t="shared" si="11"/>
        <v>0.75911517925247907</v>
      </c>
      <c r="S69" s="147">
        <f t="shared" si="11"/>
        <v>0.78266666666666662</v>
      </c>
      <c r="T69" s="147">
        <f t="shared" si="10"/>
        <v>0.50450450450450446</v>
      </c>
      <c r="U69" s="148"/>
      <c r="V69" s="154"/>
    </row>
    <row r="70" spans="1:22" s="149" customFormat="1" ht="20.25" hidden="1" customHeight="1">
      <c r="A70" s="152">
        <f t="shared" si="30"/>
        <v>5</v>
      </c>
      <c r="B70" s="153" t="s">
        <v>154</v>
      </c>
      <c r="C70" s="143">
        <f t="shared" si="23"/>
        <v>2405</v>
      </c>
      <c r="D70" s="143">
        <f t="shared" si="24"/>
        <v>2180</v>
      </c>
      <c r="E70" s="143">
        <f t="shared" si="24"/>
        <v>225</v>
      </c>
      <c r="F70" s="143">
        <f t="shared" si="25"/>
        <v>0</v>
      </c>
      <c r="G70" s="143">
        <v>0</v>
      </c>
      <c r="H70" s="143">
        <v>0</v>
      </c>
      <c r="I70" s="143">
        <f t="shared" si="26"/>
        <v>2405</v>
      </c>
      <c r="J70" s="143">
        <v>2180</v>
      </c>
      <c r="K70" s="143">
        <v>225</v>
      </c>
      <c r="L70" s="143">
        <f t="shared" si="27"/>
        <v>2030</v>
      </c>
      <c r="M70" s="143">
        <v>1900</v>
      </c>
      <c r="N70" s="143">
        <v>130</v>
      </c>
      <c r="O70" s="143">
        <f t="shared" si="28"/>
        <v>375</v>
      </c>
      <c r="P70" s="143">
        <f t="shared" si="29"/>
        <v>280</v>
      </c>
      <c r="Q70" s="143">
        <f t="shared" si="29"/>
        <v>95</v>
      </c>
      <c r="R70" s="147">
        <f t="shared" si="11"/>
        <v>0.84407484407484412</v>
      </c>
      <c r="S70" s="147">
        <f t="shared" si="11"/>
        <v>0.87155963302752293</v>
      </c>
      <c r="T70" s="147">
        <f t="shared" si="10"/>
        <v>0.57777777777777772</v>
      </c>
      <c r="U70" s="148"/>
      <c r="V70" s="154"/>
    </row>
    <row r="71" spans="1:22" s="149" customFormat="1" ht="20.25" hidden="1" customHeight="1">
      <c r="A71" s="152">
        <f t="shared" si="30"/>
        <v>6</v>
      </c>
      <c r="B71" s="153" t="s">
        <v>155</v>
      </c>
      <c r="C71" s="143">
        <f t="shared" si="23"/>
        <v>2930</v>
      </c>
      <c r="D71" s="143">
        <f t="shared" si="24"/>
        <v>2800</v>
      </c>
      <c r="E71" s="143">
        <f t="shared" si="24"/>
        <v>130</v>
      </c>
      <c r="F71" s="143">
        <f t="shared" si="25"/>
        <v>0</v>
      </c>
      <c r="G71" s="143">
        <v>0</v>
      </c>
      <c r="H71" s="143">
        <v>0</v>
      </c>
      <c r="I71" s="143">
        <f t="shared" si="26"/>
        <v>2930</v>
      </c>
      <c r="J71" s="143">
        <v>2800</v>
      </c>
      <c r="K71" s="143">
        <v>130</v>
      </c>
      <c r="L71" s="143">
        <f t="shared" si="27"/>
        <v>360.6</v>
      </c>
      <c r="M71" s="143">
        <v>278.5</v>
      </c>
      <c r="N71" s="143">
        <v>82.1</v>
      </c>
      <c r="O71" s="143">
        <f t="shared" si="28"/>
        <v>2569.4</v>
      </c>
      <c r="P71" s="143">
        <f t="shared" si="29"/>
        <v>2521.5</v>
      </c>
      <c r="Q71" s="143">
        <f t="shared" si="29"/>
        <v>47.900000000000006</v>
      </c>
      <c r="R71" s="147">
        <f t="shared" si="11"/>
        <v>0.12307167235494881</v>
      </c>
      <c r="S71" s="147">
        <f t="shared" si="11"/>
        <v>9.9464285714285713E-2</v>
      </c>
      <c r="T71" s="147">
        <f t="shared" si="10"/>
        <v>0.63153846153846149</v>
      </c>
      <c r="U71" s="148"/>
      <c r="V71" s="154"/>
    </row>
    <row r="72" spans="1:22" s="149" customFormat="1" ht="20.25" hidden="1" customHeight="1">
      <c r="A72" s="152">
        <f t="shared" si="30"/>
        <v>7</v>
      </c>
      <c r="B72" s="153" t="s">
        <v>156</v>
      </c>
      <c r="C72" s="143">
        <f t="shared" si="23"/>
        <v>3487.5</v>
      </c>
      <c r="D72" s="143">
        <f t="shared" si="24"/>
        <v>3055</v>
      </c>
      <c r="E72" s="143">
        <f t="shared" si="24"/>
        <v>432.5</v>
      </c>
      <c r="F72" s="143">
        <f t="shared" si="25"/>
        <v>0</v>
      </c>
      <c r="G72" s="143">
        <v>0</v>
      </c>
      <c r="H72" s="143">
        <v>0</v>
      </c>
      <c r="I72" s="143">
        <f t="shared" si="26"/>
        <v>3487.5</v>
      </c>
      <c r="J72" s="143">
        <v>3055</v>
      </c>
      <c r="K72" s="143">
        <v>432.5</v>
      </c>
      <c r="L72" s="143">
        <f t="shared" si="27"/>
        <v>1723.8300000000002</v>
      </c>
      <c r="M72" s="143">
        <v>1466.63</v>
      </c>
      <c r="N72" s="143">
        <v>257.2</v>
      </c>
      <c r="O72" s="143">
        <f t="shared" si="28"/>
        <v>1763.6699999999998</v>
      </c>
      <c r="P72" s="143">
        <f t="shared" si="29"/>
        <v>1588.37</v>
      </c>
      <c r="Q72" s="143">
        <f t="shared" si="29"/>
        <v>175.3</v>
      </c>
      <c r="R72" s="147">
        <f t="shared" si="11"/>
        <v>0.49428817204301079</v>
      </c>
      <c r="S72" s="147">
        <f t="shared" si="11"/>
        <v>0.48007528641571201</v>
      </c>
      <c r="T72" s="147">
        <f t="shared" si="10"/>
        <v>0.59468208092485542</v>
      </c>
      <c r="U72" s="148"/>
      <c r="V72" s="154"/>
    </row>
    <row r="73" spans="1:22" s="230" customFormat="1" ht="20.25" customHeight="1">
      <c r="A73" s="229">
        <v>3</v>
      </c>
      <c r="B73" s="236" t="s">
        <v>68</v>
      </c>
      <c r="C73" s="204">
        <f t="shared" ref="C73:Q73" si="31">SUM(C74:C99)</f>
        <v>55200.999999999985</v>
      </c>
      <c r="D73" s="204">
        <f t="shared" si="31"/>
        <v>46890.999999999985</v>
      </c>
      <c r="E73" s="204">
        <f t="shared" si="31"/>
        <v>8310</v>
      </c>
      <c r="F73" s="151">
        <f t="shared" si="31"/>
        <v>0</v>
      </c>
      <c r="G73" s="151">
        <f t="shared" si="31"/>
        <v>0</v>
      </c>
      <c r="H73" s="151">
        <f t="shared" si="31"/>
        <v>0</v>
      </c>
      <c r="I73" s="151">
        <f t="shared" si="31"/>
        <v>55200.999999999985</v>
      </c>
      <c r="J73" s="151">
        <f t="shared" si="31"/>
        <v>46890.999999999985</v>
      </c>
      <c r="K73" s="151">
        <f t="shared" si="31"/>
        <v>8310</v>
      </c>
      <c r="L73" s="204">
        <f t="shared" si="31"/>
        <v>33431.172000000006</v>
      </c>
      <c r="M73" s="204">
        <f t="shared" si="31"/>
        <v>30675.25</v>
      </c>
      <c r="N73" s="204">
        <f t="shared" si="31"/>
        <v>2755.922</v>
      </c>
      <c r="O73" s="204">
        <f t="shared" si="31"/>
        <v>21769.827999999998</v>
      </c>
      <c r="P73" s="204">
        <f t="shared" si="31"/>
        <v>16215.750000000002</v>
      </c>
      <c r="Q73" s="204">
        <f t="shared" si="31"/>
        <v>5554.0780000000004</v>
      </c>
      <c r="R73" s="228">
        <f t="shared" si="11"/>
        <v>0.60562620242386944</v>
      </c>
      <c r="S73" s="228">
        <f t="shared" si="11"/>
        <v>0.65418203919728757</v>
      </c>
      <c r="T73" s="228">
        <f t="shared" si="10"/>
        <v>0.33163922984356198</v>
      </c>
      <c r="U73" s="229"/>
      <c r="V73" s="224" t="s">
        <v>36</v>
      </c>
    </row>
    <row r="74" spans="1:22" s="149" customFormat="1" ht="20.25" hidden="1" customHeight="1">
      <c r="A74" s="152">
        <v>1</v>
      </c>
      <c r="B74" s="153" t="s">
        <v>129</v>
      </c>
      <c r="C74" s="143">
        <f t="shared" ref="C74:C99" si="32">SUM(D74:E74)</f>
        <v>2230</v>
      </c>
      <c r="D74" s="143">
        <f t="shared" ref="D74:E99" si="33">G74+J74</f>
        <v>0</v>
      </c>
      <c r="E74" s="143">
        <f t="shared" si="33"/>
        <v>2230</v>
      </c>
      <c r="F74" s="143">
        <f t="shared" ref="F74:F99" si="34">SUM(G74:H74)</f>
        <v>0</v>
      </c>
      <c r="G74" s="143">
        <v>0</v>
      </c>
      <c r="H74" s="143">
        <v>0</v>
      </c>
      <c r="I74" s="143">
        <f t="shared" ref="I74:I99" si="35">SUM(J74:K74)</f>
        <v>2230</v>
      </c>
      <c r="J74" s="143">
        <v>0</v>
      </c>
      <c r="K74" s="143">
        <v>2230</v>
      </c>
      <c r="L74" s="143">
        <f t="shared" ref="L74:L99" si="36">SUM(M74:N74)</f>
        <v>1100</v>
      </c>
      <c r="M74" s="143">
        <v>0</v>
      </c>
      <c r="N74" s="143">
        <v>1100</v>
      </c>
      <c r="O74" s="143">
        <f t="shared" ref="O74:O99" si="37">SUM(P74:Q74)</f>
        <v>1130</v>
      </c>
      <c r="P74" s="143">
        <f t="shared" ref="P74:Q99" si="38">D74-M74</f>
        <v>0</v>
      </c>
      <c r="Q74" s="143">
        <f t="shared" si="38"/>
        <v>1130</v>
      </c>
      <c r="R74" s="147">
        <f t="shared" si="11"/>
        <v>0.49327354260089684</v>
      </c>
      <c r="S74" s="147" t="e">
        <f t="shared" si="11"/>
        <v>#DIV/0!</v>
      </c>
      <c r="T74" s="147">
        <f t="shared" si="10"/>
        <v>0.49327354260089684</v>
      </c>
      <c r="U74" s="148"/>
      <c r="V74" s="154"/>
    </row>
    <row r="75" spans="1:22" s="149" customFormat="1" ht="20.25" hidden="1" customHeight="1">
      <c r="A75" s="152">
        <f t="shared" ref="A75:A99" si="39">+A74+1</f>
        <v>2</v>
      </c>
      <c r="B75" s="153" t="s">
        <v>157</v>
      </c>
      <c r="C75" s="143">
        <f t="shared" si="32"/>
        <v>9071.5</v>
      </c>
      <c r="D75" s="143">
        <f t="shared" si="33"/>
        <v>8166.5</v>
      </c>
      <c r="E75" s="143">
        <f t="shared" si="33"/>
        <v>905</v>
      </c>
      <c r="F75" s="143">
        <f t="shared" si="34"/>
        <v>0</v>
      </c>
      <c r="G75" s="143">
        <v>0</v>
      </c>
      <c r="H75" s="143">
        <v>0</v>
      </c>
      <c r="I75" s="143">
        <f t="shared" si="35"/>
        <v>9071.5</v>
      </c>
      <c r="J75" s="143">
        <v>8166.5</v>
      </c>
      <c r="K75" s="143">
        <v>905</v>
      </c>
      <c r="L75" s="143">
        <f t="shared" si="36"/>
        <v>7796.5</v>
      </c>
      <c r="M75" s="143">
        <v>7716.5</v>
      </c>
      <c r="N75" s="143">
        <v>80</v>
      </c>
      <c r="O75" s="143">
        <f t="shared" si="37"/>
        <v>1275</v>
      </c>
      <c r="P75" s="143">
        <f t="shared" si="38"/>
        <v>450</v>
      </c>
      <c r="Q75" s="143">
        <f t="shared" si="38"/>
        <v>825</v>
      </c>
      <c r="R75" s="147">
        <f t="shared" si="11"/>
        <v>0.85944992559113709</v>
      </c>
      <c r="S75" s="147">
        <f t="shared" si="11"/>
        <v>0.9448968346292782</v>
      </c>
      <c r="T75" s="147">
        <f t="shared" si="10"/>
        <v>8.8397790055248615E-2</v>
      </c>
      <c r="U75" s="148"/>
      <c r="V75" s="154"/>
    </row>
    <row r="76" spans="1:22" s="149" customFormat="1" ht="20.25" hidden="1" customHeight="1">
      <c r="A76" s="152">
        <f t="shared" si="39"/>
        <v>3</v>
      </c>
      <c r="B76" s="153" t="s">
        <v>158</v>
      </c>
      <c r="C76" s="143">
        <f t="shared" si="32"/>
        <v>1086.5</v>
      </c>
      <c r="D76" s="143">
        <f t="shared" si="33"/>
        <v>956.5</v>
      </c>
      <c r="E76" s="143">
        <f t="shared" si="33"/>
        <v>130</v>
      </c>
      <c r="F76" s="143">
        <f t="shared" si="34"/>
        <v>0</v>
      </c>
      <c r="G76" s="143">
        <v>0</v>
      </c>
      <c r="H76" s="143">
        <v>0</v>
      </c>
      <c r="I76" s="143">
        <f t="shared" si="35"/>
        <v>1086.5</v>
      </c>
      <c r="J76" s="143">
        <v>956.5</v>
      </c>
      <c r="K76" s="143">
        <v>130</v>
      </c>
      <c r="L76" s="143">
        <f t="shared" si="36"/>
        <v>732.55000000000007</v>
      </c>
      <c r="M76" s="143">
        <v>693.95</v>
      </c>
      <c r="N76" s="143">
        <v>38.6</v>
      </c>
      <c r="O76" s="143">
        <f t="shared" si="37"/>
        <v>353.94999999999993</v>
      </c>
      <c r="P76" s="143">
        <f t="shared" si="38"/>
        <v>262.54999999999995</v>
      </c>
      <c r="Q76" s="143">
        <f t="shared" si="38"/>
        <v>91.4</v>
      </c>
      <c r="R76" s="147">
        <f t="shared" si="11"/>
        <v>0.67422917625402679</v>
      </c>
      <c r="S76" s="147">
        <f t="shared" si="11"/>
        <v>0.72550967067433358</v>
      </c>
      <c r="T76" s="147">
        <f t="shared" si="10"/>
        <v>0.29692307692307696</v>
      </c>
      <c r="U76" s="148"/>
      <c r="V76" s="154"/>
    </row>
    <row r="77" spans="1:22" s="149" customFormat="1" ht="20.25" hidden="1" customHeight="1">
      <c r="A77" s="152">
        <f t="shared" si="39"/>
        <v>4</v>
      </c>
      <c r="B77" s="153" t="s">
        <v>159</v>
      </c>
      <c r="C77" s="143">
        <f t="shared" si="32"/>
        <v>1191.5</v>
      </c>
      <c r="D77" s="143">
        <f t="shared" si="33"/>
        <v>956.5</v>
      </c>
      <c r="E77" s="143">
        <f t="shared" si="33"/>
        <v>235</v>
      </c>
      <c r="F77" s="143">
        <f t="shared" si="34"/>
        <v>0</v>
      </c>
      <c r="G77" s="143">
        <v>0</v>
      </c>
      <c r="H77" s="143">
        <v>0</v>
      </c>
      <c r="I77" s="143">
        <f t="shared" si="35"/>
        <v>1191.5</v>
      </c>
      <c r="J77" s="143">
        <v>956.5</v>
      </c>
      <c r="K77" s="143">
        <v>235</v>
      </c>
      <c r="L77" s="143">
        <f t="shared" si="36"/>
        <v>956.5</v>
      </c>
      <c r="M77" s="143">
        <v>956.5</v>
      </c>
      <c r="N77" s="143">
        <v>0</v>
      </c>
      <c r="O77" s="143">
        <f t="shared" si="37"/>
        <v>235</v>
      </c>
      <c r="P77" s="143">
        <f t="shared" si="38"/>
        <v>0</v>
      </c>
      <c r="Q77" s="143">
        <f t="shared" si="38"/>
        <v>235</v>
      </c>
      <c r="R77" s="147">
        <f t="shared" si="11"/>
        <v>0.80276961812840952</v>
      </c>
      <c r="S77" s="147">
        <f t="shared" si="11"/>
        <v>1</v>
      </c>
      <c r="T77" s="147">
        <f t="shared" si="10"/>
        <v>0</v>
      </c>
      <c r="U77" s="148"/>
      <c r="V77" s="154"/>
    </row>
    <row r="78" spans="1:22" s="149" customFormat="1" ht="20.25" hidden="1" customHeight="1">
      <c r="A78" s="152">
        <f t="shared" si="39"/>
        <v>5</v>
      </c>
      <c r="B78" s="153" t="s">
        <v>160</v>
      </c>
      <c r="C78" s="143">
        <f t="shared" si="32"/>
        <v>1086.5</v>
      </c>
      <c r="D78" s="143">
        <f t="shared" si="33"/>
        <v>956.5</v>
      </c>
      <c r="E78" s="143">
        <f t="shared" si="33"/>
        <v>130</v>
      </c>
      <c r="F78" s="143">
        <f t="shared" si="34"/>
        <v>0</v>
      </c>
      <c r="G78" s="143">
        <v>0</v>
      </c>
      <c r="H78" s="143">
        <v>0</v>
      </c>
      <c r="I78" s="143">
        <f t="shared" si="35"/>
        <v>1086.5</v>
      </c>
      <c r="J78" s="143">
        <v>956.5</v>
      </c>
      <c r="K78" s="143">
        <v>130</v>
      </c>
      <c r="L78" s="143">
        <f t="shared" si="36"/>
        <v>496.76200000000006</v>
      </c>
      <c r="M78" s="143">
        <v>407.1</v>
      </c>
      <c r="N78" s="143">
        <v>89.662000000000006</v>
      </c>
      <c r="O78" s="143">
        <f t="shared" si="37"/>
        <v>589.73799999999994</v>
      </c>
      <c r="P78" s="143">
        <f t="shared" si="38"/>
        <v>549.4</v>
      </c>
      <c r="Q78" s="143">
        <f t="shared" si="38"/>
        <v>40.337999999999994</v>
      </c>
      <c r="R78" s="147">
        <f t="shared" si="11"/>
        <v>0.4572130694891855</v>
      </c>
      <c r="S78" s="147">
        <f t="shared" si="11"/>
        <v>0.42561421850496606</v>
      </c>
      <c r="T78" s="147">
        <f t="shared" si="10"/>
        <v>0.68970769230769235</v>
      </c>
      <c r="U78" s="148"/>
      <c r="V78" s="154"/>
    </row>
    <row r="79" spans="1:22" s="149" customFormat="1" ht="20.25" hidden="1" customHeight="1">
      <c r="A79" s="152">
        <f t="shared" si="39"/>
        <v>6</v>
      </c>
      <c r="B79" s="153" t="s">
        <v>161</v>
      </c>
      <c r="C79" s="143">
        <f t="shared" si="32"/>
        <v>1086.5</v>
      </c>
      <c r="D79" s="143">
        <f t="shared" si="33"/>
        <v>956.5</v>
      </c>
      <c r="E79" s="143">
        <f t="shared" si="33"/>
        <v>130</v>
      </c>
      <c r="F79" s="143">
        <f t="shared" si="34"/>
        <v>0</v>
      </c>
      <c r="G79" s="143">
        <v>0</v>
      </c>
      <c r="H79" s="143">
        <v>0</v>
      </c>
      <c r="I79" s="143">
        <f t="shared" si="35"/>
        <v>1086.5</v>
      </c>
      <c r="J79" s="143">
        <v>956.5</v>
      </c>
      <c r="K79" s="143">
        <v>130</v>
      </c>
      <c r="L79" s="143">
        <f t="shared" si="36"/>
        <v>96</v>
      </c>
      <c r="M79" s="143">
        <v>96</v>
      </c>
      <c r="N79" s="143">
        <v>0</v>
      </c>
      <c r="O79" s="143">
        <f t="shared" si="37"/>
        <v>990.5</v>
      </c>
      <c r="P79" s="143">
        <f t="shared" si="38"/>
        <v>860.5</v>
      </c>
      <c r="Q79" s="143">
        <f t="shared" si="38"/>
        <v>130</v>
      </c>
      <c r="R79" s="147">
        <f t="shared" si="11"/>
        <v>8.8357109986194199E-2</v>
      </c>
      <c r="S79" s="147">
        <f t="shared" si="11"/>
        <v>0.1003659174072138</v>
      </c>
      <c r="T79" s="147">
        <f t="shared" si="10"/>
        <v>0</v>
      </c>
      <c r="U79" s="148"/>
      <c r="V79" s="154"/>
    </row>
    <row r="80" spans="1:22" s="149" customFormat="1" ht="20.25" hidden="1" customHeight="1">
      <c r="A80" s="152">
        <f t="shared" si="39"/>
        <v>7</v>
      </c>
      <c r="B80" s="153" t="s">
        <v>162</v>
      </c>
      <c r="C80" s="143">
        <f t="shared" si="32"/>
        <v>1126.5</v>
      </c>
      <c r="D80" s="143">
        <f t="shared" si="33"/>
        <v>956.5</v>
      </c>
      <c r="E80" s="143">
        <f t="shared" si="33"/>
        <v>170</v>
      </c>
      <c r="F80" s="143">
        <f t="shared" si="34"/>
        <v>0</v>
      </c>
      <c r="G80" s="143">
        <v>0</v>
      </c>
      <c r="H80" s="143">
        <v>0</v>
      </c>
      <c r="I80" s="143">
        <f t="shared" si="35"/>
        <v>1126.5</v>
      </c>
      <c r="J80" s="143">
        <v>956.5</v>
      </c>
      <c r="K80" s="143">
        <v>170</v>
      </c>
      <c r="L80" s="143">
        <f t="shared" si="36"/>
        <v>636.5</v>
      </c>
      <c r="M80" s="143">
        <v>636.5</v>
      </c>
      <c r="N80" s="143">
        <v>0</v>
      </c>
      <c r="O80" s="143">
        <f t="shared" si="37"/>
        <v>490</v>
      </c>
      <c r="P80" s="143">
        <f t="shared" si="38"/>
        <v>320</v>
      </c>
      <c r="Q80" s="143">
        <f t="shared" si="38"/>
        <v>170</v>
      </c>
      <c r="R80" s="147">
        <f t="shared" si="11"/>
        <v>0.56502441189525077</v>
      </c>
      <c r="S80" s="147">
        <f t="shared" si="11"/>
        <v>0.665446941975954</v>
      </c>
      <c r="T80" s="147">
        <f t="shared" si="10"/>
        <v>0</v>
      </c>
      <c r="U80" s="148"/>
      <c r="V80" s="154"/>
    </row>
    <row r="81" spans="1:22" s="149" customFormat="1" ht="20.25" hidden="1" customHeight="1">
      <c r="A81" s="152">
        <f t="shared" si="39"/>
        <v>8</v>
      </c>
      <c r="B81" s="153" t="s">
        <v>163</v>
      </c>
      <c r="C81" s="143">
        <f t="shared" si="32"/>
        <v>1086.5</v>
      </c>
      <c r="D81" s="143">
        <f t="shared" si="33"/>
        <v>956.5</v>
      </c>
      <c r="E81" s="143">
        <f t="shared" si="33"/>
        <v>130</v>
      </c>
      <c r="F81" s="143">
        <f t="shared" si="34"/>
        <v>0</v>
      </c>
      <c r="G81" s="143">
        <v>0</v>
      </c>
      <c r="H81" s="143">
        <v>0</v>
      </c>
      <c r="I81" s="143">
        <f t="shared" si="35"/>
        <v>1086.5</v>
      </c>
      <c r="J81" s="143">
        <v>956.5</v>
      </c>
      <c r="K81" s="143">
        <v>130</v>
      </c>
      <c r="L81" s="143">
        <f t="shared" si="36"/>
        <v>1076.5</v>
      </c>
      <c r="M81" s="143">
        <v>956.5</v>
      </c>
      <c r="N81" s="143">
        <v>120</v>
      </c>
      <c r="O81" s="143">
        <f t="shared" si="37"/>
        <v>10</v>
      </c>
      <c r="P81" s="143">
        <f t="shared" si="38"/>
        <v>0</v>
      </c>
      <c r="Q81" s="143">
        <f t="shared" si="38"/>
        <v>10</v>
      </c>
      <c r="R81" s="147">
        <f t="shared" si="11"/>
        <v>0.9907961343764381</v>
      </c>
      <c r="S81" s="147">
        <f t="shared" si="11"/>
        <v>1</v>
      </c>
      <c r="T81" s="147">
        <f t="shared" si="10"/>
        <v>0.92307692307692313</v>
      </c>
      <c r="U81" s="148"/>
      <c r="V81" s="154"/>
    </row>
    <row r="82" spans="1:22" s="149" customFormat="1" ht="20.25" hidden="1" customHeight="1">
      <c r="A82" s="152">
        <f t="shared" si="39"/>
        <v>9</v>
      </c>
      <c r="B82" s="153" t="s">
        <v>164</v>
      </c>
      <c r="C82" s="143">
        <f t="shared" si="32"/>
        <v>2201.5</v>
      </c>
      <c r="D82" s="143">
        <f t="shared" si="33"/>
        <v>1706.5</v>
      </c>
      <c r="E82" s="143">
        <f t="shared" si="33"/>
        <v>495</v>
      </c>
      <c r="F82" s="143">
        <f t="shared" si="34"/>
        <v>0</v>
      </c>
      <c r="G82" s="143">
        <v>0</v>
      </c>
      <c r="H82" s="143">
        <v>0</v>
      </c>
      <c r="I82" s="143">
        <f t="shared" si="35"/>
        <v>2201.5</v>
      </c>
      <c r="J82" s="143">
        <v>1706.5</v>
      </c>
      <c r="K82" s="143">
        <v>495</v>
      </c>
      <c r="L82" s="143">
        <f t="shared" si="36"/>
        <v>1456</v>
      </c>
      <c r="M82" s="143">
        <v>1237</v>
      </c>
      <c r="N82" s="143">
        <v>219</v>
      </c>
      <c r="O82" s="143">
        <f t="shared" si="37"/>
        <v>745.5</v>
      </c>
      <c r="P82" s="143">
        <f t="shared" si="38"/>
        <v>469.5</v>
      </c>
      <c r="Q82" s="143">
        <f t="shared" si="38"/>
        <v>276</v>
      </c>
      <c r="R82" s="147">
        <f t="shared" si="11"/>
        <v>0.66136724960254367</v>
      </c>
      <c r="S82" s="147">
        <f t="shared" si="11"/>
        <v>0.7248754761207149</v>
      </c>
      <c r="T82" s="147">
        <f t="shared" si="11"/>
        <v>0.44242424242424244</v>
      </c>
      <c r="U82" s="148"/>
      <c r="V82" s="154"/>
    </row>
    <row r="83" spans="1:22" s="149" customFormat="1" ht="20.25" hidden="1" customHeight="1">
      <c r="A83" s="152">
        <f t="shared" si="39"/>
        <v>10</v>
      </c>
      <c r="B83" s="153" t="s">
        <v>165</v>
      </c>
      <c r="C83" s="143">
        <f t="shared" si="32"/>
        <v>1086.5</v>
      </c>
      <c r="D83" s="143">
        <f t="shared" si="33"/>
        <v>956.5</v>
      </c>
      <c r="E83" s="143">
        <f t="shared" si="33"/>
        <v>130</v>
      </c>
      <c r="F83" s="143">
        <f t="shared" si="34"/>
        <v>0</v>
      </c>
      <c r="G83" s="143">
        <v>0</v>
      </c>
      <c r="H83" s="143">
        <v>0</v>
      </c>
      <c r="I83" s="143">
        <f t="shared" si="35"/>
        <v>1086.5</v>
      </c>
      <c r="J83" s="143">
        <v>956.5</v>
      </c>
      <c r="K83" s="143">
        <v>130</v>
      </c>
      <c r="L83" s="143">
        <f t="shared" si="36"/>
        <v>1069.5</v>
      </c>
      <c r="M83" s="143">
        <v>956.5</v>
      </c>
      <c r="N83" s="143">
        <v>113</v>
      </c>
      <c r="O83" s="143">
        <f t="shared" si="37"/>
        <v>17</v>
      </c>
      <c r="P83" s="143">
        <f t="shared" si="38"/>
        <v>0</v>
      </c>
      <c r="Q83" s="143">
        <f t="shared" si="38"/>
        <v>17</v>
      </c>
      <c r="R83" s="147">
        <f t="shared" si="11"/>
        <v>0.98435342843994478</v>
      </c>
      <c r="S83" s="147">
        <f t="shared" si="11"/>
        <v>1</v>
      </c>
      <c r="T83" s="147">
        <f t="shared" si="11"/>
        <v>0.86923076923076925</v>
      </c>
      <c r="U83" s="148"/>
      <c r="V83" s="154"/>
    </row>
    <row r="84" spans="1:22" s="149" customFormat="1" ht="20.25" hidden="1" customHeight="1">
      <c r="A84" s="152">
        <f t="shared" si="39"/>
        <v>11</v>
      </c>
      <c r="B84" s="153" t="s">
        <v>166</v>
      </c>
      <c r="C84" s="143">
        <f t="shared" si="32"/>
        <v>505.8</v>
      </c>
      <c r="D84" s="143">
        <f t="shared" si="33"/>
        <v>375.8</v>
      </c>
      <c r="E84" s="143">
        <f t="shared" si="33"/>
        <v>130</v>
      </c>
      <c r="F84" s="143">
        <f t="shared" si="34"/>
        <v>0</v>
      </c>
      <c r="G84" s="143">
        <v>0</v>
      </c>
      <c r="H84" s="143">
        <v>0</v>
      </c>
      <c r="I84" s="143">
        <f t="shared" si="35"/>
        <v>505.8</v>
      </c>
      <c r="J84" s="143">
        <v>375.8</v>
      </c>
      <c r="K84" s="143">
        <v>130</v>
      </c>
      <c r="L84" s="143">
        <f t="shared" si="36"/>
        <v>435.8</v>
      </c>
      <c r="M84" s="143">
        <v>375.8</v>
      </c>
      <c r="N84" s="143">
        <v>60</v>
      </c>
      <c r="O84" s="143">
        <f t="shared" si="37"/>
        <v>70</v>
      </c>
      <c r="P84" s="143">
        <f t="shared" si="38"/>
        <v>0</v>
      </c>
      <c r="Q84" s="143">
        <f t="shared" si="38"/>
        <v>70</v>
      </c>
      <c r="R84" s="147">
        <f t="shared" si="11"/>
        <v>0.86160537761961253</v>
      </c>
      <c r="S84" s="147">
        <f t="shared" si="11"/>
        <v>1</v>
      </c>
      <c r="T84" s="147">
        <f t="shared" si="11"/>
        <v>0.46153846153846156</v>
      </c>
      <c r="U84" s="148"/>
      <c r="V84" s="154"/>
    </row>
    <row r="85" spans="1:22" s="149" customFormat="1" ht="20.25" hidden="1" customHeight="1">
      <c r="A85" s="152">
        <f t="shared" si="39"/>
        <v>12</v>
      </c>
      <c r="B85" s="153" t="s">
        <v>167</v>
      </c>
      <c r="C85" s="143">
        <f t="shared" si="32"/>
        <v>708.7</v>
      </c>
      <c r="D85" s="143">
        <f t="shared" si="33"/>
        <v>513.70000000000005</v>
      </c>
      <c r="E85" s="143">
        <f t="shared" si="33"/>
        <v>195</v>
      </c>
      <c r="F85" s="143">
        <f t="shared" si="34"/>
        <v>0</v>
      </c>
      <c r="G85" s="143">
        <v>0</v>
      </c>
      <c r="H85" s="143">
        <v>0</v>
      </c>
      <c r="I85" s="143">
        <f t="shared" si="35"/>
        <v>708.7</v>
      </c>
      <c r="J85" s="143">
        <v>513.70000000000005</v>
      </c>
      <c r="K85" s="143">
        <v>195</v>
      </c>
      <c r="L85" s="143">
        <f t="shared" si="36"/>
        <v>272</v>
      </c>
      <c r="M85" s="143">
        <v>226</v>
      </c>
      <c r="N85" s="143">
        <v>46</v>
      </c>
      <c r="O85" s="143">
        <f t="shared" si="37"/>
        <v>436.70000000000005</v>
      </c>
      <c r="P85" s="143">
        <f t="shared" si="38"/>
        <v>287.70000000000005</v>
      </c>
      <c r="Q85" s="143">
        <f t="shared" si="38"/>
        <v>149</v>
      </c>
      <c r="R85" s="147">
        <f t="shared" si="11"/>
        <v>0.3838013263722308</v>
      </c>
      <c r="S85" s="147">
        <f t="shared" si="11"/>
        <v>0.439945493478684</v>
      </c>
      <c r="T85" s="147">
        <f t="shared" si="11"/>
        <v>0.23589743589743589</v>
      </c>
      <c r="U85" s="148"/>
      <c r="V85" s="154"/>
    </row>
    <row r="86" spans="1:22" s="149" customFormat="1" ht="20.25" hidden="1" customHeight="1">
      <c r="A86" s="152">
        <f t="shared" si="39"/>
        <v>13</v>
      </c>
      <c r="B86" s="153" t="s">
        <v>168</v>
      </c>
      <c r="C86" s="143">
        <f t="shared" si="32"/>
        <v>3030.1</v>
      </c>
      <c r="D86" s="143">
        <f t="shared" si="33"/>
        <v>2900.1</v>
      </c>
      <c r="E86" s="143">
        <f t="shared" si="33"/>
        <v>130</v>
      </c>
      <c r="F86" s="143">
        <f t="shared" si="34"/>
        <v>0</v>
      </c>
      <c r="G86" s="143">
        <v>0</v>
      </c>
      <c r="H86" s="143">
        <v>0</v>
      </c>
      <c r="I86" s="143">
        <f t="shared" si="35"/>
        <v>3030.1</v>
      </c>
      <c r="J86" s="143">
        <v>2900.1</v>
      </c>
      <c r="K86" s="143">
        <v>130</v>
      </c>
      <c r="L86" s="143">
        <f t="shared" si="36"/>
        <v>2348</v>
      </c>
      <c r="M86" s="143">
        <v>2348</v>
      </c>
      <c r="N86" s="143">
        <v>0</v>
      </c>
      <c r="O86" s="143">
        <f t="shared" si="37"/>
        <v>682.09999999999991</v>
      </c>
      <c r="P86" s="143">
        <f t="shared" si="38"/>
        <v>552.09999999999991</v>
      </c>
      <c r="Q86" s="143">
        <f t="shared" si="38"/>
        <v>130</v>
      </c>
      <c r="R86" s="147">
        <f t="shared" si="11"/>
        <v>0.77489191775848987</v>
      </c>
      <c r="S86" s="147">
        <f t="shared" si="11"/>
        <v>0.80962725423261273</v>
      </c>
      <c r="T86" s="147">
        <f t="shared" si="11"/>
        <v>0</v>
      </c>
      <c r="U86" s="148"/>
      <c r="V86" s="154"/>
    </row>
    <row r="87" spans="1:22" s="149" customFormat="1" ht="20.25" hidden="1" customHeight="1">
      <c r="A87" s="152">
        <f t="shared" si="39"/>
        <v>14</v>
      </c>
      <c r="B87" s="153" t="s">
        <v>169</v>
      </c>
      <c r="C87" s="143">
        <f t="shared" si="32"/>
        <v>1326.1</v>
      </c>
      <c r="D87" s="143">
        <f t="shared" si="33"/>
        <v>1196.0999999999999</v>
      </c>
      <c r="E87" s="143">
        <f t="shared" si="33"/>
        <v>130</v>
      </c>
      <c r="F87" s="143">
        <f t="shared" si="34"/>
        <v>0</v>
      </c>
      <c r="G87" s="143">
        <v>0</v>
      </c>
      <c r="H87" s="143">
        <v>0</v>
      </c>
      <c r="I87" s="143">
        <f t="shared" si="35"/>
        <v>1326.1</v>
      </c>
      <c r="J87" s="143">
        <v>1196.0999999999999</v>
      </c>
      <c r="K87" s="143">
        <v>130</v>
      </c>
      <c r="L87" s="143">
        <f t="shared" si="36"/>
        <v>500</v>
      </c>
      <c r="M87" s="143">
        <v>500</v>
      </c>
      <c r="N87" s="143">
        <v>0</v>
      </c>
      <c r="O87" s="143">
        <f t="shared" si="37"/>
        <v>826.09999999999991</v>
      </c>
      <c r="P87" s="143">
        <f t="shared" si="38"/>
        <v>696.09999999999991</v>
      </c>
      <c r="Q87" s="143">
        <f t="shared" si="38"/>
        <v>130</v>
      </c>
      <c r="R87" s="147">
        <f t="shared" si="11"/>
        <v>0.37704547168388508</v>
      </c>
      <c r="S87" s="147">
        <f t="shared" si="11"/>
        <v>0.418025248725023</v>
      </c>
      <c r="T87" s="147">
        <f t="shared" si="11"/>
        <v>0</v>
      </c>
      <c r="U87" s="148"/>
      <c r="V87" s="154"/>
    </row>
    <row r="88" spans="1:22" s="149" customFormat="1" ht="20.25" hidden="1" customHeight="1">
      <c r="A88" s="152">
        <f t="shared" si="39"/>
        <v>15</v>
      </c>
      <c r="B88" s="153" t="s">
        <v>170</v>
      </c>
      <c r="C88" s="143">
        <f t="shared" si="32"/>
        <v>4630.1000000000004</v>
      </c>
      <c r="D88" s="143">
        <f t="shared" si="33"/>
        <v>4300.1000000000004</v>
      </c>
      <c r="E88" s="143">
        <f t="shared" si="33"/>
        <v>330</v>
      </c>
      <c r="F88" s="143">
        <f t="shared" si="34"/>
        <v>0</v>
      </c>
      <c r="G88" s="143">
        <v>0</v>
      </c>
      <c r="H88" s="143">
        <v>0</v>
      </c>
      <c r="I88" s="143">
        <f t="shared" si="35"/>
        <v>4630.1000000000004</v>
      </c>
      <c r="J88" s="143">
        <v>4300.1000000000004</v>
      </c>
      <c r="K88" s="143">
        <v>330</v>
      </c>
      <c r="L88" s="143">
        <f t="shared" si="36"/>
        <v>550</v>
      </c>
      <c r="M88" s="143">
        <v>550</v>
      </c>
      <c r="N88" s="143">
        <v>0</v>
      </c>
      <c r="O88" s="143">
        <f t="shared" si="37"/>
        <v>4080.1000000000004</v>
      </c>
      <c r="P88" s="143">
        <f t="shared" si="38"/>
        <v>3750.1000000000004</v>
      </c>
      <c r="Q88" s="143">
        <f t="shared" si="38"/>
        <v>330</v>
      </c>
      <c r="R88" s="147">
        <f t="shared" si="11"/>
        <v>0.11878793114619554</v>
      </c>
      <c r="S88" s="147">
        <f t="shared" si="11"/>
        <v>0.1279040022325062</v>
      </c>
      <c r="T88" s="147">
        <f t="shared" si="11"/>
        <v>0</v>
      </c>
      <c r="U88" s="148"/>
      <c r="V88" s="154"/>
    </row>
    <row r="89" spans="1:22" s="149" customFormat="1" ht="20.25" hidden="1" customHeight="1">
      <c r="A89" s="152">
        <f t="shared" si="39"/>
        <v>16</v>
      </c>
      <c r="B89" s="153" t="s">
        <v>171</v>
      </c>
      <c r="C89" s="143">
        <f t="shared" si="32"/>
        <v>4830.1000000000004</v>
      </c>
      <c r="D89" s="143">
        <f t="shared" si="33"/>
        <v>4500.1000000000004</v>
      </c>
      <c r="E89" s="143">
        <f t="shared" si="33"/>
        <v>330</v>
      </c>
      <c r="F89" s="143">
        <f t="shared" si="34"/>
        <v>0</v>
      </c>
      <c r="G89" s="143">
        <v>0</v>
      </c>
      <c r="H89" s="143">
        <v>0</v>
      </c>
      <c r="I89" s="143">
        <f t="shared" si="35"/>
        <v>4830.1000000000004</v>
      </c>
      <c r="J89" s="143">
        <v>4500.1000000000004</v>
      </c>
      <c r="K89" s="143">
        <v>330</v>
      </c>
      <c r="L89" s="143">
        <f t="shared" si="36"/>
        <v>2050.98</v>
      </c>
      <c r="M89" s="143">
        <v>2031</v>
      </c>
      <c r="N89" s="143">
        <v>19.98</v>
      </c>
      <c r="O89" s="143">
        <f t="shared" si="37"/>
        <v>2779.1200000000003</v>
      </c>
      <c r="P89" s="143">
        <f t="shared" si="38"/>
        <v>2469.1000000000004</v>
      </c>
      <c r="Q89" s="143">
        <f t="shared" si="38"/>
        <v>310.02</v>
      </c>
      <c r="R89" s="147">
        <f t="shared" si="11"/>
        <v>0.42462474897000058</v>
      </c>
      <c r="S89" s="147">
        <f t="shared" si="11"/>
        <v>0.45132330392657938</v>
      </c>
      <c r="T89" s="147">
        <f t="shared" si="11"/>
        <v>6.0545454545454548E-2</v>
      </c>
      <c r="U89" s="148"/>
      <c r="V89" s="154"/>
    </row>
    <row r="90" spans="1:22" s="149" customFormat="1" ht="20.25" hidden="1" customHeight="1">
      <c r="A90" s="152">
        <f t="shared" si="39"/>
        <v>17</v>
      </c>
      <c r="B90" s="153" t="s">
        <v>172</v>
      </c>
      <c r="C90" s="143">
        <f t="shared" si="32"/>
        <v>4777.1000000000004</v>
      </c>
      <c r="D90" s="143">
        <f t="shared" si="33"/>
        <v>4597.1000000000004</v>
      </c>
      <c r="E90" s="143">
        <f t="shared" si="33"/>
        <v>180</v>
      </c>
      <c r="F90" s="143">
        <f t="shared" si="34"/>
        <v>0</v>
      </c>
      <c r="G90" s="143">
        <v>0</v>
      </c>
      <c r="H90" s="143">
        <v>0</v>
      </c>
      <c r="I90" s="143">
        <f t="shared" si="35"/>
        <v>4777.1000000000004</v>
      </c>
      <c r="J90" s="143">
        <v>4597.1000000000004</v>
      </c>
      <c r="K90" s="143">
        <v>180</v>
      </c>
      <c r="L90" s="143">
        <f t="shared" si="36"/>
        <v>2857.18</v>
      </c>
      <c r="M90" s="143">
        <v>2800</v>
      </c>
      <c r="N90" s="143">
        <v>57.18</v>
      </c>
      <c r="O90" s="143">
        <f t="shared" si="37"/>
        <v>1919.9200000000003</v>
      </c>
      <c r="P90" s="143">
        <f t="shared" si="38"/>
        <v>1797.1000000000004</v>
      </c>
      <c r="Q90" s="143">
        <f t="shared" si="38"/>
        <v>122.82</v>
      </c>
      <c r="R90" s="147">
        <f t="shared" si="11"/>
        <v>0.59809926524460444</v>
      </c>
      <c r="S90" s="147">
        <f t="shared" si="11"/>
        <v>0.60907963716255897</v>
      </c>
      <c r="T90" s="147">
        <f t="shared" si="11"/>
        <v>0.31766666666666665</v>
      </c>
      <c r="U90" s="148"/>
      <c r="V90" s="154"/>
    </row>
    <row r="91" spans="1:22" s="149" customFormat="1" ht="20.25" hidden="1" customHeight="1">
      <c r="A91" s="152">
        <f t="shared" si="39"/>
        <v>18</v>
      </c>
      <c r="B91" s="153" t="s">
        <v>173</v>
      </c>
      <c r="C91" s="143">
        <f t="shared" si="32"/>
        <v>826.1</v>
      </c>
      <c r="D91" s="143">
        <f t="shared" si="33"/>
        <v>696.1</v>
      </c>
      <c r="E91" s="143">
        <f t="shared" si="33"/>
        <v>130</v>
      </c>
      <c r="F91" s="143">
        <f t="shared" si="34"/>
        <v>0</v>
      </c>
      <c r="G91" s="143">
        <v>0</v>
      </c>
      <c r="H91" s="143">
        <v>0</v>
      </c>
      <c r="I91" s="143">
        <f t="shared" si="35"/>
        <v>826.1</v>
      </c>
      <c r="J91" s="143">
        <v>696.1</v>
      </c>
      <c r="K91" s="143">
        <v>130</v>
      </c>
      <c r="L91" s="143">
        <f t="shared" si="36"/>
        <v>590</v>
      </c>
      <c r="M91" s="143">
        <v>590</v>
      </c>
      <c r="N91" s="143">
        <v>0</v>
      </c>
      <c r="O91" s="143">
        <f t="shared" si="37"/>
        <v>236.10000000000002</v>
      </c>
      <c r="P91" s="143">
        <f t="shared" si="38"/>
        <v>106.10000000000002</v>
      </c>
      <c r="Q91" s="143">
        <f t="shared" si="38"/>
        <v>130</v>
      </c>
      <c r="R91" s="147">
        <f t="shared" si="11"/>
        <v>0.71419924948553437</v>
      </c>
      <c r="S91" s="147">
        <f t="shared" si="11"/>
        <v>0.84757937078006029</v>
      </c>
      <c r="T91" s="147">
        <f t="shared" si="11"/>
        <v>0</v>
      </c>
      <c r="U91" s="148"/>
      <c r="V91" s="154"/>
    </row>
    <row r="92" spans="1:22" s="149" customFormat="1" ht="20.25" hidden="1" customHeight="1">
      <c r="A92" s="152">
        <f t="shared" si="39"/>
        <v>19</v>
      </c>
      <c r="B92" s="153" t="s">
        <v>174</v>
      </c>
      <c r="C92" s="143">
        <f t="shared" si="32"/>
        <v>847.7</v>
      </c>
      <c r="D92" s="143">
        <f t="shared" si="33"/>
        <v>717.7</v>
      </c>
      <c r="E92" s="143">
        <f t="shared" si="33"/>
        <v>130</v>
      </c>
      <c r="F92" s="143">
        <f t="shared" si="34"/>
        <v>0</v>
      </c>
      <c r="G92" s="143">
        <v>0</v>
      </c>
      <c r="H92" s="143">
        <v>0</v>
      </c>
      <c r="I92" s="143">
        <f t="shared" si="35"/>
        <v>847.7</v>
      </c>
      <c r="J92" s="143">
        <v>717.7</v>
      </c>
      <c r="K92" s="143">
        <v>130</v>
      </c>
      <c r="L92" s="143">
        <f t="shared" si="36"/>
        <v>665.4</v>
      </c>
      <c r="M92" s="143">
        <v>575.4</v>
      </c>
      <c r="N92" s="143">
        <v>90</v>
      </c>
      <c r="O92" s="143">
        <f t="shared" si="37"/>
        <v>182.30000000000007</v>
      </c>
      <c r="P92" s="143">
        <f t="shared" si="38"/>
        <v>142.30000000000007</v>
      </c>
      <c r="Q92" s="143">
        <f t="shared" si="38"/>
        <v>40</v>
      </c>
      <c r="R92" s="147">
        <f t="shared" si="11"/>
        <v>0.78494750501356603</v>
      </c>
      <c r="S92" s="147">
        <f t="shared" si="11"/>
        <v>0.80172774139612646</v>
      </c>
      <c r="T92" s="147">
        <f t="shared" si="11"/>
        <v>0.69230769230769229</v>
      </c>
      <c r="U92" s="148"/>
      <c r="V92" s="154"/>
    </row>
    <row r="93" spans="1:22" s="149" customFormat="1" ht="20.25" hidden="1" customHeight="1">
      <c r="A93" s="152">
        <f t="shared" si="39"/>
        <v>20</v>
      </c>
      <c r="B93" s="153" t="s">
        <v>175</v>
      </c>
      <c r="C93" s="143">
        <f t="shared" si="32"/>
        <v>2638.5</v>
      </c>
      <c r="D93" s="143">
        <f t="shared" si="33"/>
        <v>2403.5</v>
      </c>
      <c r="E93" s="143">
        <f t="shared" si="33"/>
        <v>235</v>
      </c>
      <c r="F93" s="143">
        <f t="shared" si="34"/>
        <v>0</v>
      </c>
      <c r="G93" s="143">
        <v>0</v>
      </c>
      <c r="H93" s="143">
        <v>0</v>
      </c>
      <c r="I93" s="143">
        <f t="shared" si="35"/>
        <v>2638.5</v>
      </c>
      <c r="J93" s="143">
        <v>2403.5</v>
      </c>
      <c r="K93" s="143">
        <v>235</v>
      </c>
      <c r="L93" s="143">
        <f t="shared" si="36"/>
        <v>1953.5</v>
      </c>
      <c r="M93" s="143">
        <v>1893.5</v>
      </c>
      <c r="N93" s="143">
        <v>60</v>
      </c>
      <c r="O93" s="143">
        <f t="shared" si="37"/>
        <v>685</v>
      </c>
      <c r="P93" s="143">
        <f t="shared" si="38"/>
        <v>510</v>
      </c>
      <c r="Q93" s="143">
        <f t="shared" si="38"/>
        <v>175</v>
      </c>
      <c r="R93" s="147">
        <f t="shared" ref="R93:T156" si="40">L93/C93</f>
        <v>0.74038279325374268</v>
      </c>
      <c r="S93" s="147">
        <f t="shared" si="40"/>
        <v>0.78780944456001667</v>
      </c>
      <c r="T93" s="147">
        <f t="shared" si="40"/>
        <v>0.25531914893617019</v>
      </c>
      <c r="U93" s="148"/>
      <c r="V93" s="154"/>
    </row>
    <row r="94" spans="1:22" s="149" customFormat="1" ht="20.25" hidden="1" customHeight="1">
      <c r="A94" s="152">
        <f t="shared" si="39"/>
        <v>21</v>
      </c>
      <c r="B94" s="153" t="s">
        <v>176</v>
      </c>
      <c r="C94" s="143">
        <f t="shared" si="32"/>
        <v>1183.5</v>
      </c>
      <c r="D94" s="143">
        <f t="shared" si="33"/>
        <v>883.5</v>
      </c>
      <c r="E94" s="143">
        <f t="shared" si="33"/>
        <v>300</v>
      </c>
      <c r="F94" s="143">
        <f t="shared" si="34"/>
        <v>0</v>
      </c>
      <c r="G94" s="143">
        <v>0</v>
      </c>
      <c r="H94" s="143">
        <v>0</v>
      </c>
      <c r="I94" s="143">
        <f t="shared" si="35"/>
        <v>1183.5</v>
      </c>
      <c r="J94" s="143">
        <v>883.5</v>
      </c>
      <c r="K94" s="143">
        <v>300</v>
      </c>
      <c r="L94" s="143">
        <f t="shared" si="36"/>
        <v>166</v>
      </c>
      <c r="M94" s="143">
        <v>0</v>
      </c>
      <c r="N94" s="143">
        <v>166</v>
      </c>
      <c r="O94" s="143">
        <f t="shared" si="37"/>
        <v>1017.5</v>
      </c>
      <c r="P94" s="143">
        <f t="shared" si="38"/>
        <v>883.5</v>
      </c>
      <c r="Q94" s="143">
        <f t="shared" si="38"/>
        <v>134</v>
      </c>
      <c r="R94" s="147">
        <f t="shared" si="40"/>
        <v>0.14026193493874103</v>
      </c>
      <c r="S94" s="147">
        <f t="shared" si="40"/>
        <v>0</v>
      </c>
      <c r="T94" s="147">
        <f t="shared" si="40"/>
        <v>0.55333333333333334</v>
      </c>
      <c r="U94" s="148"/>
      <c r="V94" s="154"/>
    </row>
    <row r="95" spans="1:22" s="149" customFormat="1" ht="20.25" hidden="1" customHeight="1">
      <c r="A95" s="152">
        <f t="shared" si="39"/>
        <v>22</v>
      </c>
      <c r="B95" s="153" t="s">
        <v>177</v>
      </c>
      <c r="C95" s="143">
        <f t="shared" si="32"/>
        <v>1318.5</v>
      </c>
      <c r="D95" s="143">
        <f t="shared" si="33"/>
        <v>923.5</v>
      </c>
      <c r="E95" s="143">
        <f t="shared" si="33"/>
        <v>395</v>
      </c>
      <c r="F95" s="143">
        <f t="shared" si="34"/>
        <v>0</v>
      </c>
      <c r="G95" s="143">
        <v>0</v>
      </c>
      <c r="H95" s="143">
        <v>0</v>
      </c>
      <c r="I95" s="143">
        <f t="shared" si="35"/>
        <v>1318.5</v>
      </c>
      <c r="J95" s="143">
        <v>923.5</v>
      </c>
      <c r="K95" s="143">
        <v>395</v>
      </c>
      <c r="L95" s="143">
        <f t="shared" si="36"/>
        <v>723.5</v>
      </c>
      <c r="M95" s="143">
        <v>683.5</v>
      </c>
      <c r="N95" s="143">
        <v>40</v>
      </c>
      <c r="O95" s="143">
        <f t="shared" si="37"/>
        <v>595</v>
      </c>
      <c r="P95" s="143">
        <f t="shared" si="38"/>
        <v>240</v>
      </c>
      <c r="Q95" s="143">
        <f t="shared" si="38"/>
        <v>355</v>
      </c>
      <c r="R95" s="147">
        <f t="shared" si="40"/>
        <v>0.54872961698900269</v>
      </c>
      <c r="S95" s="147">
        <f t="shared" si="40"/>
        <v>0.7401191120736329</v>
      </c>
      <c r="T95" s="147">
        <f t="shared" si="40"/>
        <v>0.10126582278481013</v>
      </c>
      <c r="U95" s="148"/>
      <c r="V95" s="154"/>
    </row>
    <row r="96" spans="1:22" s="149" customFormat="1" ht="20.25" hidden="1" customHeight="1">
      <c r="A96" s="152">
        <f t="shared" si="39"/>
        <v>23</v>
      </c>
      <c r="B96" s="153" t="s">
        <v>178</v>
      </c>
      <c r="C96" s="143">
        <f t="shared" si="32"/>
        <v>1420.5</v>
      </c>
      <c r="D96" s="143">
        <f t="shared" si="33"/>
        <v>980.5</v>
      </c>
      <c r="E96" s="143">
        <f t="shared" si="33"/>
        <v>440</v>
      </c>
      <c r="F96" s="143">
        <f t="shared" si="34"/>
        <v>0</v>
      </c>
      <c r="G96" s="143">
        <v>0</v>
      </c>
      <c r="H96" s="143">
        <v>0</v>
      </c>
      <c r="I96" s="143">
        <f t="shared" si="35"/>
        <v>1420.5</v>
      </c>
      <c r="J96" s="143">
        <v>980.5</v>
      </c>
      <c r="K96" s="143">
        <v>440</v>
      </c>
      <c r="L96" s="143">
        <f t="shared" si="36"/>
        <v>260</v>
      </c>
      <c r="M96" s="143">
        <v>0</v>
      </c>
      <c r="N96" s="143">
        <v>260</v>
      </c>
      <c r="O96" s="143">
        <f t="shared" si="37"/>
        <v>1160.5</v>
      </c>
      <c r="P96" s="143">
        <f t="shared" si="38"/>
        <v>980.5</v>
      </c>
      <c r="Q96" s="143">
        <f t="shared" si="38"/>
        <v>180</v>
      </c>
      <c r="R96" s="147">
        <f t="shared" si="40"/>
        <v>0.18303414290742695</v>
      </c>
      <c r="S96" s="147">
        <f t="shared" si="40"/>
        <v>0</v>
      </c>
      <c r="T96" s="147">
        <f t="shared" si="40"/>
        <v>0.59090909090909094</v>
      </c>
      <c r="U96" s="148"/>
      <c r="V96" s="154"/>
    </row>
    <row r="97" spans="1:22" s="149" customFormat="1" ht="20.25" hidden="1" customHeight="1">
      <c r="A97" s="152">
        <f t="shared" si="39"/>
        <v>24</v>
      </c>
      <c r="B97" s="153" t="s">
        <v>179</v>
      </c>
      <c r="C97" s="143">
        <f t="shared" si="32"/>
        <v>1160.5</v>
      </c>
      <c r="D97" s="143">
        <f t="shared" si="33"/>
        <v>860.5</v>
      </c>
      <c r="E97" s="143">
        <f t="shared" si="33"/>
        <v>300</v>
      </c>
      <c r="F97" s="143">
        <f t="shared" si="34"/>
        <v>0</v>
      </c>
      <c r="G97" s="143">
        <v>0</v>
      </c>
      <c r="H97" s="143">
        <v>0</v>
      </c>
      <c r="I97" s="143">
        <f t="shared" si="35"/>
        <v>1160.5</v>
      </c>
      <c r="J97" s="143">
        <v>860.5</v>
      </c>
      <c r="K97" s="143">
        <v>300</v>
      </c>
      <c r="L97" s="143">
        <f t="shared" si="36"/>
        <v>660.5</v>
      </c>
      <c r="M97" s="143">
        <v>660.5</v>
      </c>
      <c r="N97" s="143">
        <v>0</v>
      </c>
      <c r="O97" s="143">
        <f t="shared" si="37"/>
        <v>500</v>
      </c>
      <c r="P97" s="143">
        <f t="shared" si="38"/>
        <v>200</v>
      </c>
      <c r="Q97" s="143">
        <f t="shared" si="38"/>
        <v>300</v>
      </c>
      <c r="R97" s="147">
        <f t="shared" si="40"/>
        <v>0.56915122791900041</v>
      </c>
      <c r="S97" s="147">
        <f t="shared" si="40"/>
        <v>0.76757699012202207</v>
      </c>
      <c r="T97" s="147">
        <f t="shared" si="40"/>
        <v>0</v>
      </c>
      <c r="U97" s="148"/>
      <c r="V97" s="154"/>
    </row>
    <row r="98" spans="1:22" s="149" customFormat="1" ht="20.25" hidden="1" customHeight="1">
      <c r="A98" s="152">
        <f t="shared" si="39"/>
        <v>25</v>
      </c>
      <c r="B98" s="153" t="s">
        <v>180</v>
      </c>
      <c r="C98" s="143">
        <f t="shared" si="32"/>
        <v>2912.1</v>
      </c>
      <c r="D98" s="143">
        <f t="shared" si="33"/>
        <v>2782.1</v>
      </c>
      <c r="E98" s="143">
        <f t="shared" si="33"/>
        <v>130</v>
      </c>
      <c r="F98" s="143">
        <f t="shared" si="34"/>
        <v>0</v>
      </c>
      <c r="G98" s="143">
        <v>0</v>
      </c>
      <c r="H98" s="143">
        <v>0</v>
      </c>
      <c r="I98" s="143">
        <f t="shared" si="35"/>
        <v>2912.1</v>
      </c>
      <c r="J98" s="143">
        <v>2782.1</v>
      </c>
      <c r="K98" s="143">
        <v>130</v>
      </c>
      <c r="L98" s="143">
        <f t="shared" si="36"/>
        <v>2912</v>
      </c>
      <c r="M98" s="143">
        <v>2782</v>
      </c>
      <c r="N98" s="143">
        <v>130</v>
      </c>
      <c r="O98" s="143">
        <f t="shared" si="37"/>
        <v>9.9999999999909051E-2</v>
      </c>
      <c r="P98" s="143">
        <f t="shared" si="38"/>
        <v>9.9999999999909051E-2</v>
      </c>
      <c r="Q98" s="143">
        <f t="shared" si="38"/>
        <v>0</v>
      </c>
      <c r="R98" s="147">
        <f t="shared" si="40"/>
        <v>0.99996566051989977</v>
      </c>
      <c r="S98" s="147">
        <f t="shared" si="40"/>
        <v>0.99996405592897453</v>
      </c>
      <c r="T98" s="147">
        <f t="shared" si="40"/>
        <v>1</v>
      </c>
      <c r="U98" s="148"/>
      <c r="V98" s="154"/>
    </row>
    <row r="99" spans="1:22" s="149" customFormat="1" ht="20.25" hidden="1" customHeight="1">
      <c r="A99" s="152">
        <f t="shared" si="39"/>
        <v>26</v>
      </c>
      <c r="B99" s="153" t="s">
        <v>181</v>
      </c>
      <c r="C99" s="143">
        <f t="shared" si="32"/>
        <v>1832.1</v>
      </c>
      <c r="D99" s="143">
        <f t="shared" si="33"/>
        <v>1692.1</v>
      </c>
      <c r="E99" s="143">
        <f t="shared" si="33"/>
        <v>140</v>
      </c>
      <c r="F99" s="143">
        <f t="shared" si="34"/>
        <v>0</v>
      </c>
      <c r="G99" s="143">
        <v>0</v>
      </c>
      <c r="H99" s="143">
        <v>0</v>
      </c>
      <c r="I99" s="143">
        <f t="shared" si="35"/>
        <v>1832.1</v>
      </c>
      <c r="J99" s="143">
        <v>1692.1</v>
      </c>
      <c r="K99" s="143">
        <v>140</v>
      </c>
      <c r="L99" s="143">
        <f t="shared" si="36"/>
        <v>1069.5</v>
      </c>
      <c r="M99" s="143">
        <v>1003</v>
      </c>
      <c r="N99" s="143">
        <v>66.5</v>
      </c>
      <c r="O99" s="143">
        <f t="shared" si="37"/>
        <v>762.59999999999991</v>
      </c>
      <c r="P99" s="143">
        <f t="shared" si="38"/>
        <v>689.09999999999991</v>
      </c>
      <c r="Q99" s="143">
        <f t="shared" si="38"/>
        <v>73.5</v>
      </c>
      <c r="R99" s="147">
        <f t="shared" si="40"/>
        <v>0.58375634517766495</v>
      </c>
      <c r="S99" s="147">
        <f t="shared" si="40"/>
        <v>0.59275456533301818</v>
      </c>
      <c r="T99" s="147">
        <f t="shared" si="40"/>
        <v>0.47499999999999998</v>
      </c>
      <c r="U99" s="148"/>
      <c r="V99" s="154"/>
    </row>
    <row r="100" spans="1:22" s="230" customFormat="1" ht="20.25" customHeight="1">
      <c r="A100" s="229">
        <v>4</v>
      </c>
      <c r="B100" s="236" t="s">
        <v>16</v>
      </c>
      <c r="C100" s="204">
        <f t="shared" ref="C100:Q100" si="41">SUM(C101:C107)</f>
        <v>9156</v>
      </c>
      <c r="D100" s="204">
        <f t="shared" si="41"/>
        <v>6021</v>
      </c>
      <c r="E100" s="204">
        <f t="shared" si="41"/>
        <v>3135</v>
      </c>
      <c r="F100" s="151">
        <f t="shared" si="41"/>
        <v>0</v>
      </c>
      <c r="G100" s="151">
        <f t="shared" si="41"/>
        <v>0</v>
      </c>
      <c r="H100" s="151">
        <f t="shared" si="41"/>
        <v>0</v>
      </c>
      <c r="I100" s="151">
        <f t="shared" si="41"/>
        <v>9156</v>
      </c>
      <c r="J100" s="151">
        <f t="shared" si="41"/>
        <v>6021</v>
      </c>
      <c r="K100" s="151">
        <f t="shared" si="41"/>
        <v>3135</v>
      </c>
      <c r="L100" s="204">
        <f t="shared" si="41"/>
        <v>5111</v>
      </c>
      <c r="M100" s="204">
        <f t="shared" si="41"/>
        <v>4138</v>
      </c>
      <c r="N100" s="204">
        <f t="shared" si="41"/>
        <v>973</v>
      </c>
      <c r="O100" s="204">
        <f t="shared" si="41"/>
        <v>4045</v>
      </c>
      <c r="P100" s="204">
        <f t="shared" si="41"/>
        <v>1883</v>
      </c>
      <c r="Q100" s="204">
        <f t="shared" si="41"/>
        <v>2162</v>
      </c>
      <c r="R100" s="228">
        <f t="shared" si="40"/>
        <v>0.55821319353429444</v>
      </c>
      <c r="S100" s="228">
        <f t="shared" si="40"/>
        <v>0.68726125228367385</v>
      </c>
      <c r="T100" s="228">
        <f t="shared" si="40"/>
        <v>0.31036682615629985</v>
      </c>
      <c r="U100" s="229"/>
      <c r="V100" s="224" t="s">
        <v>36</v>
      </c>
    </row>
    <row r="101" spans="1:22" s="149" customFormat="1" ht="20.25" hidden="1" customHeight="1">
      <c r="A101" s="152">
        <v>1</v>
      </c>
      <c r="B101" s="153" t="s">
        <v>129</v>
      </c>
      <c r="C101" s="143">
        <f t="shared" ref="C101:C107" si="42">SUM(D101:E101)</f>
        <v>995</v>
      </c>
      <c r="D101" s="143">
        <f t="shared" ref="D101:E107" si="43">G101+J101</f>
        <v>0</v>
      </c>
      <c r="E101" s="143">
        <f t="shared" si="43"/>
        <v>995</v>
      </c>
      <c r="F101" s="143">
        <f t="shared" ref="F101:F107" si="44">SUM(G101:H101)</f>
        <v>0</v>
      </c>
      <c r="G101" s="143">
        <v>0</v>
      </c>
      <c r="H101" s="143">
        <v>0</v>
      </c>
      <c r="I101" s="143">
        <f t="shared" ref="I101:I107" si="45">SUM(J101:K101)</f>
        <v>995</v>
      </c>
      <c r="J101" s="143">
        <v>0</v>
      </c>
      <c r="K101" s="143">
        <v>995</v>
      </c>
      <c r="L101" s="143">
        <f t="shared" ref="L101:L107" si="46">SUM(M101:N101)</f>
        <v>240</v>
      </c>
      <c r="M101" s="143">
        <v>0</v>
      </c>
      <c r="N101" s="143">
        <v>240</v>
      </c>
      <c r="O101" s="143">
        <f t="shared" ref="O101:O107" si="47">SUM(P101:Q101)</f>
        <v>755</v>
      </c>
      <c r="P101" s="143">
        <f t="shared" ref="P101:Q107" si="48">D101-M101</f>
        <v>0</v>
      </c>
      <c r="Q101" s="143">
        <f t="shared" si="48"/>
        <v>755</v>
      </c>
      <c r="R101" s="147">
        <f t="shared" si="40"/>
        <v>0.24120603015075376</v>
      </c>
      <c r="S101" s="147" t="e">
        <f t="shared" si="40"/>
        <v>#DIV/0!</v>
      </c>
      <c r="T101" s="147">
        <f t="shared" si="40"/>
        <v>0.24120603015075376</v>
      </c>
      <c r="U101" s="148"/>
      <c r="V101" s="154"/>
    </row>
    <row r="102" spans="1:22" s="149" customFormat="1" ht="20.25" hidden="1" customHeight="1">
      <c r="A102" s="152">
        <f t="shared" ref="A102:A107" si="49">+A101+1</f>
        <v>2</v>
      </c>
      <c r="B102" s="153" t="s">
        <v>182</v>
      </c>
      <c r="C102" s="143">
        <f t="shared" si="42"/>
        <v>826</v>
      </c>
      <c r="D102" s="143">
        <f t="shared" si="43"/>
        <v>696</v>
      </c>
      <c r="E102" s="143">
        <f t="shared" si="43"/>
        <v>130</v>
      </c>
      <c r="F102" s="143">
        <f t="shared" si="44"/>
        <v>0</v>
      </c>
      <c r="G102" s="143">
        <v>0</v>
      </c>
      <c r="H102" s="143">
        <v>0</v>
      </c>
      <c r="I102" s="143">
        <f t="shared" si="45"/>
        <v>826</v>
      </c>
      <c r="J102" s="143">
        <v>696</v>
      </c>
      <c r="K102" s="143">
        <v>130</v>
      </c>
      <c r="L102" s="143">
        <f t="shared" si="46"/>
        <v>826</v>
      </c>
      <c r="M102" s="143">
        <v>696</v>
      </c>
      <c r="N102" s="143">
        <v>130</v>
      </c>
      <c r="O102" s="143">
        <f t="shared" si="47"/>
        <v>0</v>
      </c>
      <c r="P102" s="143">
        <f t="shared" si="48"/>
        <v>0</v>
      </c>
      <c r="Q102" s="143">
        <f t="shared" si="48"/>
        <v>0</v>
      </c>
      <c r="R102" s="147">
        <f t="shared" si="40"/>
        <v>1</v>
      </c>
      <c r="S102" s="147">
        <f t="shared" si="40"/>
        <v>1</v>
      </c>
      <c r="T102" s="147">
        <f t="shared" si="40"/>
        <v>1</v>
      </c>
      <c r="U102" s="148"/>
      <c r="V102" s="154"/>
    </row>
    <row r="103" spans="1:22" s="149" customFormat="1" ht="20.25" hidden="1" customHeight="1">
      <c r="A103" s="152">
        <f t="shared" si="49"/>
        <v>3</v>
      </c>
      <c r="B103" s="153" t="s">
        <v>183</v>
      </c>
      <c r="C103" s="143">
        <f t="shared" si="42"/>
        <v>891</v>
      </c>
      <c r="D103" s="143">
        <f t="shared" si="43"/>
        <v>761</v>
      </c>
      <c r="E103" s="143">
        <f t="shared" si="43"/>
        <v>130</v>
      </c>
      <c r="F103" s="143">
        <f t="shared" si="44"/>
        <v>0</v>
      </c>
      <c r="G103" s="143">
        <v>0</v>
      </c>
      <c r="H103" s="143">
        <v>0</v>
      </c>
      <c r="I103" s="143">
        <f t="shared" si="45"/>
        <v>891</v>
      </c>
      <c r="J103" s="143">
        <v>761</v>
      </c>
      <c r="K103" s="143">
        <v>130</v>
      </c>
      <c r="L103" s="143">
        <f t="shared" si="46"/>
        <v>743</v>
      </c>
      <c r="M103" s="143">
        <v>646</v>
      </c>
      <c r="N103" s="143">
        <v>97</v>
      </c>
      <c r="O103" s="143">
        <f t="shared" si="47"/>
        <v>148</v>
      </c>
      <c r="P103" s="143">
        <f t="shared" si="48"/>
        <v>115</v>
      </c>
      <c r="Q103" s="143">
        <f t="shared" si="48"/>
        <v>33</v>
      </c>
      <c r="R103" s="147">
        <f t="shared" si="40"/>
        <v>0.83389450056116721</v>
      </c>
      <c r="S103" s="147">
        <f t="shared" si="40"/>
        <v>0.84888304862023656</v>
      </c>
      <c r="T103" s="147">
        <f t="shared" si="40"/>
        <v>0.74615384615384617</v>
      </c>
      <c r="U103" s="148"/>
      <c r="V103" s="154"/>
    </row>
    <row r="104" spans="1:22" s="149" customFormat="1" ht="20.25" hidden="1" customHeight="1">
      <c r="A104" s="152">
        <f t="shared" si="49"/>
        <v>4</v>
      </c>
      <c r="B104" s="153" t="s">
        <v>184</v>
      </c>
      <c r="C104" s="143">
        <f t="shared" si="42"/>
        <v>891</v>
      </c>
      <c r="D104" s="143">
        <f t="shared" si="43"/>
        <v>696</v>
      </c>
      <c r="E104" s="143">
        <f t="shared" si="43"/>
        <v>195</v>
      </c>
      <c r="F104" s="143">
        <f t="shared" si="44"/>
        <v>0</v>
      </c>
      <c r="G104" s="143">
        <v>0</v>
      </c>
      <c r="H104" s="143">
        <v>0</v>
      </c>
      <c r="I104" s="143">
        <f t="shared" si="45"/>
        <v>891</v>
      </c>
      <c r="J104" s="143">
        <v>696</v>
      </c>
      <c r="K104" s="143">
        <v>195</v>
      </c>
      <c r="L104" s="143">
        <f t="shared" si="46"/>
        <v>705</v>
      </c>
      <c r="M104" s="143">
        <v>696</v>
      </c>
      <c r="N104" s="143">
        <v>9</v>
      </c>
      <c r="O104" s="143">
        <f t="shared" si="47"/>
        <v>186</v>
      </c>
      <c r="P104" s="143">
        <f t="shared" si="48"/>
        <v>0</v>
      </c>
      <c r="Q104" s="143">
        <f t="shared" si="48"/>
        <v>186</v>
      </c>
      <c r="R104" s="147">
        <f t="shared" si="40"/>
        <v>0.7912457912457912</v>
      </c>
      <c r="S104" s="147">
        <f t="shared" si="40"/>
        <v>1</v>
      </c>
      <c r="T104" s="147">
        <f t="shared" si="40"/>
        <v>4.6153846153846156E-2</v>
      </c>
      <c r="U104" s="148"/>
      <c r="V104" s="154"/>
    </row>
    <row r="105" spans="1:22" s="149" customFormat="1" ht="20.25" hidden="1" customHeight="1">
      <c r="A105" s="152">
        <f t="shared" si="49"/>
        <v>5</v>
      </c>
      <c r="B105" s="153" t="s">
        <v>185</v>
      </c>
      <c r="C105" s="143">
        <f t="shared" si="42"/>
        <v>2991</v>
      </c>
      <c r="D105" s="143">
        <f t="shared" si="43"/>
        <v>1976</v>
      </c>
      <c r="E105" s="143">
        <f t="shared" si="43"/>
        <v>1015</v>
      </c>
      <c r="F105" s="143">
        <f t="shared" si="44"/>
        <v>0</v>
      </c>
      <c r="G105" s="143">
        <v>0</v>
      </c>
      <c r="H105" s="143">
        <v>0</v>
      </c>
      <c r="I105" s="143">
        <f t="shared" si="45"/>
        <v>2991</v>
      </c>
      <c r="J105" s="143">
        <v>1976</v>
      </c>
      <c r="K105" s="143">
        <v>1015</v>
      </c>
      <c r="L105" s="143">
        <f t="shared" si="46"/>
        <v>1320</v>
      </c>
      <c r="M105" s="143">
        <v>1070</v>
      </c>
      <c r="N105" s="143">
        <v>250</v>
      </c>
      <c r="O105" s="143">
        <f t="shared" si="47"/>
        <v>1671</v>
      </c>
      <c r="P105" s="143">
        <f t="shared" si="48"/>
        <v>906</v>
      </c>
      <c r="Q105" s="143">
        <f t="shared" si="48"/>
        <v>765</v>
      </c>
      <c r="R105" s="147">
        <f t="shared" si="40"/>
        <v>0.44132397191574724</v>
      </c>
      <c r="S105" s="147">
        <f t="shared" si="40"/>
        <v>0.541497975708502</v>
      </c>
      <c r="T105" s="147">
        <f t="shared" si="40"/>
        <v>0.24630541871921183</v>
      </c>
      <c r="U105" s="148"/>
      <c r="V105" s="154"/>
    </row>
    <row r="106" spans="1:22" s="149" customFormat="1" ht="20.25" hidden="1" customHeight="1">
      <c r="A106" s="152">
        <f t="shared" si="49"/>
        <v>6</v>
      </c>
      <c r="B106" s="153" t="s">
        <v>186</v>
      </c>
      <c r="C106" s="143">
        <f t="shared" si="42"/>
        <v>1671</v>
      </c>
      <c r="D106" s="143">
        <f t="shared" si="43"/>
        <v>1196</v>
      </c>
      <c r="E106" s="143">
        <f t="shared" si="43"/>
        <v>475</v>
      </c>
      <c r="F106" s="143">
        <f t="shared" si="44"/>
        <v>0</v>
      </c>
      <c r="G106" s="143">
        <v>0</v>
      </c>
      <c r="H106" s="143">
        <v>0</v>
      </c>
      <c r="I106" s="143">
        <f t="shared" si="45"/>
        <v>1671</v>
      </c>
      <c r="J106" s="143">
        <v>1196</v>
      </c>
      <c r="K106" s="143">
        <v>475</v>
      </c>
      <c r="L106" s="143">
        <f t="shared" si="46"/>
        <v>1077</v>
      </c>
      <c r="M106" s="143">
        <v>830</v>
      </c>
      <c r="N106" s="143">
        <v>247</v>
      </c>
      <c r="O106" s="143">
        <f t="shared" si="47"/>
        <v>594</v>
      </c>
      <c r="P106" s="143">
        <f t="shared" si="48"/>
        <v>366</v>
      </c>
      <c r="Q106" s="143">
        <f t="shared" si="48"/>
        <v>228</v>
      </c>
      <c r="R106" s="147">
        <f t="shared" si="40"/>
        <v>0.64452423698384198</v>
      </c>
      <c r="S106" s="147">
        <f t="shared" si="40"/>
        <v>0.69397993311036787</v>
      </c>
      <c r="T106" s="147">
        <f t="shared" si="40"/>
        <v>0.52</v>
      </c>
      <c r="U106" s="148"/>
      <c r="V106" s="154"/>
    </row>
    <row r="107" spans="1:22" s="149" customFormat="1" ht="20.25" hidden="1" customHeight="1">
      <c r="A107" s="152">
        <f t="shared" si="49"/>
        <v>7</v>
      </c>
      <c r="B107" s="153" t="s">
        <v>187</v>
      </c>
      <c r="C107" s="143">
        <f t="shared" si="42"/>
        <v>891</v>
      </c>
      <c r="D107" s="143">
        <f t="shared" si="43"/>
        <v>696</v>
      </c>
      <c r="E107" s="143">
        <f t="shared" si="43"/>
        <v>195</v>
      </c>
      <c r="F107" s="143">
        <f t="shared" si="44"/>
        <v>0</v>
      </c>
      <c r="G107" s="143">
        <v>0</v>
      </c>
      <c r="H107" s="143">
        <v>0</v>
      </c>
      <c r="I107" s="143">
        <f t="shared" si="45"/>
        <v>891</v>
      </c>
      <c r="J107" s="143">
        <v>696</v>
      </c>
      <c r="K107" s="143">
        <v>195</v>
      </c>
      <c r="L107" s="143">
        <f t="shared" si="46"/>
        <v>200</v>
      </c>
      <c r="M107" s="143">
        <v>200</v>
      </c>
      <c r="N107" s="143">
        <v>0</v>
      </c>
      <c r="O107" s="143">
        <f t="shared" si="47"/>
        <v>691</v>
      </c>
      <c r="P107" s="143">
        <f t="shared" si="48"/>
        <v>496</v>
      </c>
      <c r="Q107" s="143">
        <f t="shared" si="48"/>
        <v>195</v>
      </c>
      <c r="R107" s="147">
        <f t="shared" si="40"/>
        <v>0.22446689113355781</v>
      </c>
      <c r="S107" s="147">
        <f t="shared" si="40"/>
        <v>0.28735632183908044</v>
      </c>
      <c r="T107" s="147">
        <f t="shared" si="40"/>
        <v>0</v>
      </c>
      <c r="U107" s="148"/>
      <c r="V107" s="154"/>
    </row>
    <row r="108" spans="1:22" s="230" customFormat="1" ht="20.25" customHeight="1">
      <c r="A108" s="229">
        <v>5</v>
      </c>
      <c r="B108" s="236" t="s">
        <v>70</v>
      </c>
      <c r="C108" s="204">
        <f t="shared" ref="C108:Q108" si="50">SUM(C109:C139)</f>
        <v>60077</v>
      </c>
      <c r="D108" s="204">
        <f t="shared" si="50"/>
        <v>49427</v>
      </c>
      <c r="E108" s="204">
        <f t="shared" si="50"/>
        <v>10650</v>
      </c>
      <c r="F108" s="151">
        <f t="shared" si="50"/>
        <v>0</v>
      </c>
      <c r="G108" s="151">
        <f t="shared" si="50"/>
        <v>0</v>
      </c>
      <c r="H108" s="151">
        <f t="shared" si="50"/>
        <v>0</v>
      </c>
      <c r="I108" s="151">
        <f t="shared" si="50"/>
        <v>60077</v>
      </c>
      <c r="J108" s="151">
        <f t="shared" si="50"/>
        <v>49427</v>
      </c>
      <c r="K108" s="151">
        <f t="shared" si="50"/>
        <v>10650</v>
      </c>
      <c r="L108" s="204">
        <f t="shared" si="50"/>
        <v>40462.437999999995</v>
      </c>
      <c r="M108" s="204">
        <f t="shared" si="50"/>
        <v>35960.6</v>
      </c>
      <c r="N108" s="204">
        <f t="shared" si="50"/>
        <v>4501.8379999999997</v>
      </c>
      <c r="O108" s="204">
        <f t="shared" si="50"/>
        <v>19614.562000000002</v>
      </c>
      <c r="P108" s="204">
        <f t="shared" si="50"/>
        <v>13466.4</v>
      </c>
      <c r="Q108" s="204">
        <f t="shared" si="50"/>
        <v>6148.1620000000003</v>
      </c>
      <c r="R108" s="228">
        <f t="shared" si="40"/>
        <v>0.67350962930905334</v>
      </c>
      <c r="S108" s="228">
        <f t="shared" si="40"/>
        <v>0.72754971978877936</v>
      </c>
      <c r="T108" s="228">
        <f t="shared" si="40"/>
        <v>0.42270779342723003</v>
      </c>
      <c r="U108" s="229"/>
      <c r="V108" s="224" t="s">
        <v>36</v>
      </c>
    </row>
    <row r="109" spans="1:22" s="149" customFormat="1" ht="20.25" hidden="1" customHeight="1">
      <c r="A109" s="152">
        <v>1</v>
      </c>
      <c r="B109" s="153" t="s">
        <v>129</v>
      </c>
      <c r="C109" s="143">
        <f t="shared" ref="C109:C139" si="51">SUM(D109:E109)</f>
        <v>2650</v>
      </c>
      <c r="D109" s="143">
        <f t="shared" ref="D109:E139" si="52">G109+J109</f>
        <v>0</v>
      </c>
      <c r="E109" s="143">
        <f t="shared" si="52"/>
        <v>2650</v>
      </c>
      <c r="F109" s="143">
        <f t="shared" ref="F109:F139" si="53">SUM(G109:H109)</f>
        <v>0</v>
      </c>
      <c r="G109" s="143">
        <v>0</v>
      </c>
      <c r="H109" s="143">
        <v>0</v>
      </c>
      <c r="I109" s="143">
        <f t="shared" ref="I109:I139" si="54">SUM(J109:K109)</f>
        <v>2650</v>
      </c>
      <c r="J109" s="143">
        <v>0</v>
      </c>
      <c r="K109" s="143">
        <v>2650</v>
      </c>
      <c r="L109" s="143">
        <f t="shared" ref="L109:L139" si="55">SUM(M109:N109)</f>
        <v>327</v>
      </c>
      <c r="M109" s="143">
        <v>0</v>
      </c>
      <c r="N109" s="143">
        <v>327</v>
      </c>
      <c r="O109" s="143">
        <f t="shared" ref="O109:O139" si="56">SUM(P109:Q109)</f>
        <v>2323</v>
      </c>
      <c r="P109" s="143">
        <f t="shared" ref="P109:Q139" si="57">D109-M109</f>
        <v>0</v>
      </c>
      <c r="Q109" s="143">
        <f t="shared" si="57"/>
        <v>2323</v>
      </c>
      <c r="R109" s="147">
        <f t="shared" si="40"/>
        <v>0.12339622641509435</v>
      </c>
      <c r="S109" s="147" t="e">
        <f t="shared" si="40"/>
        <v>#DIV/0!</v>
      </c>
      <c r="T109" s="147">
        <f t="shared" si="40"/>
        <v>0.12339622641509435</v>
      </c>
      <c r="U109" s="148"/>
      <c r="V109" s="154"/>
    </row>
    <row r="110" spans="1:22" s="149" customFormat="1" ht="20.25" hidden="1" customHeight="1">
      <c r="A110" s="152">
        <f t="shared" ref="A110:A139" si="58">+A109+1</f>
        <v>2</v>
      </c>
      <c r="B110" s="153" t="s">
        <v>188</v>
      </c>
      <c r="C110" s="143">
        <f t="shared" si="51"/>
        <v>3590</v>
      </c>
      <c r="D110" s="143">
        <f t="shared" si="52"/>
        <v>3250</v>
      </c>
      <c r="E110" s="143">
        <f t="shared" si="52"/>
        <v>340</v>
      </c>
      <c r="F110" s="143">
        <f t="shared" si="53"/>
        <v>0</v>
      </c>
      <c r="G110" s="143">
        <v>0</v>
      </c>
      <c r="H110" s="143">
        <v>0</v>
      </c>
      <c r="I110" s="143">
        <f t="shared" si="54"/>
        <v>3590</v>
      </c>
      <c r="J110" s="143">
        <v>3250</v>
      </c>
      <c r="K110" s="143">
        <v>340</v>
      </c>
      <c r="L110" s="143">
        <f t="shared" si="55"/>
        <v>2770</v>
      </c>
      <c r="M110" s="143">
        <v>2500</v>
      </c>
      <c r="N110" s="143">
        <v>270</v>
      </c>
      <c r="O110" s="143">
        <f t="shared" si="56"/>
        <v>820</v>
      </c>
      <c r="P110" s="143">
        <f t="shared" si="57"/>
        <v>750</v>
      </c>
      <c r="Q110" s="143">
        <f t="shared" si="57"/>
        <v>70</v>
      </c>
      <c r="R110" s="147">
        <f t="shared" si="40"/>
        <v>0.77158774373259054</v>
      </c>
      <c r="S110" s="147">
        <f t="shared" si="40"/>
        <v>0.76923076923076927</v>
      </c>
      <c r="T110" s="147">
        <f t="shared" si="40"/>
        <v>0.79411764705882348</v>
      </c>
      <c r="U110" s="148"/>
      <c r="V110" s="154"/>
    </row>
    <row r="111" spans="1:22" s="149" customFormat="1" ht="20.25" hidden="1" customHeight="1">
      <c r="A111" s="152">
        <f t="shared" si="58"/>
        <v>3</v>
      </c>
      <c r="B111" s="153" t="s">
        <v>189</v>
      </c>
      <c r="C111" s="143">
        <f t="shared" si="51"/>
        <v>3205</v>
      </c>
      <c r="D111" s="143">
        <f t="shared" si="52"/>
        <v>3055</v>
      </c>
      <c r="E111" s="143">
        <f t="shared" si="52"/>
        <v>150</v>
      </c>
      <c r="F111" s="143">
        <f t="shared" si="53"/>
        <v>0</v>
      </c>
      <c r="G111" s="143">
        <v>0</v>
      </c>
      <c r="H111" s="143">
        <v>0</v>
      </c>
      <c r="I111" s="143">
        <f t="shared" si="54"/>
        <v>3205</v>
      </c>
      <c r="J111" s="143">
        <v>3055</v>
      </c>
      <c r="K111" s="143">
        <v>150</v>
      </c>
      <c r="L111" s="143">
        <f t="shared" si="55"/>
        <v>2750</v>
      </c>
      <c r="M111" s="143">
        <v>2600</v>
      </c>
      <c r="N111" s="143">
        <v>150</v>
      </c>
      <c r="O111" s="143">
        <f t="shared" si="56"/>
        <v>455</v>
      </c>
      <c r="P111" s="143">
        <f t="shared" si="57"/>
        <v>455</v>
      </c>
      <c r="Q111" s="143">
        <f t="shared" si="57"/>
        <v>0</v>
      </c>
      <c r="R111" s="147">
        <f t="shared" si="40"/>
        <v>0.85803432137285496</v>
      </c>
      <c r="S111" s="147">
        <f t="shared" si="40"/>
        <v>0.85106382978723405</v>
      </c>
      <c r="T111" s="147">
        <f t="shared" si="40"/>
        <v>1</v>
      </c>
      <c r="U111" s="148"/>
      <c r="V111" s="154"/>
    </row>
    <row r="112" spans="1:22" s="149" customFormat="1" ht="20.25" hidden="1" customHeight="1">
      <c r="A112" s="152">
        <f t="shared" si="58"/>
        <v>4</v>
      </c>
      <c r="B112" s="153" t="s">
        <v>190</v>
      </c>
      <c r="C112" s="143">
        <f t="shared" si="51"/>
        <v>2995</v>
      </c>
      <c r="D112" s="143">
        <f t="shared" si="52"/>
        <v>2800</v>
      </c>
      <c r="E112" s="143">
        <f t="shared" si="52"/>
        <v>195</v>
      </c>
      <c r="F112" s="143">
        <f t="shared" si="53"/>
        <v>0</v>
      </c>
      <c r="G112" s="143">
        <v>0</v>
      </c>
      <c r="H112" s="143">
        <v>0</v>
      </c>
      <c r="I112" s="143">
        <f t="shared" si="54"/>
        <v>2995</v>
      </c>
      <c r="J112" s="143">
        <v>2800</v>
      </c>
      <c r="K112" s="143">
        <v>195</v>
      </c>
      <c r="L112" s="143">
        <f t="shared" si="55"/>
        <v>1440</v>
      </c>
      <c r="M112" s="143">
        <v>1290</v>
      </c>
      <c r="N112" s="143">
        <v>150</v>
      </c>
      <c r="O112" s="143">
        <f t="shared" si="56"/>
        <v>1555</v>
      </c>
      <c r="P112" s="143">
        <f t="shared" si="57"/>
        <v>1510</v>
      </c>
      <c r="Q112" s="143">
        <f t="shared" si="57"/>
        <v>45</v>
      </c>
      <c r="R112" s="147">
        <f t="shared" si="40"/>
        <v>0.48080133555926546</v>
      </c>
      <c r="S112" s="147">
        <f t="shared" si="40"/>
        <v>0.46071428571428569</v>
      </c>
      <c r="T112" s="147">
        <f t="shared" si="40"/>
        <v>0.76923076923076927</v>
      </c>
      <c r="U112" s="148"/>
      <c r="V112" s="154"/>
    </row>
    <row r="113" spans="1:22" s="149" customFormat="1" ht="20.25" hidden="1" customHeight="1">
      <c r="A113" s="152">
        <f t="shared" si="58"/>
        <v>5</v>
      </c>
      <c r="B113" s="153" t="s">
        <v>191</v>
      </c>
      <c r="C113" s="143">
        <f t="shared" si="51"/>
        <v>2950</v>
      </c>
      <c r="D113" s="143">
        <f t="shared" si="52"/>
        <v>2800</v>
      </c>
      <c r="E113" s="143">
        <f t="shared" si="52"/>
        <v>150</v>
      </c>
      <c r="F113" s="143">
        <f t="shared" si="53"/>
        <v>0</v>
      </c>
      <c r="G113" s="143">
        <v>0</v>
      </c>
      <c r="H113" s="143">
        <v>0</v>
      </c>
      <c r="I113" s="143">
        <f t="shared" si="54"/>
        <v>2950</v>
      </c>
      <c r="J113" s="143">
        <v>2800</v>
      </c>
      <c r="K113" s="143">
        <v>150</v>
      </c>
      <c r="L113" s="143">
        <f t="shared" si="55"/>
        <v>1790</v>
      </c>
      <c r="M113" s="143">
        <v>1640</v>
      </c>
      <c r="N113" s="143">
        <v>150</v>
      </c>
      <c r="O113" s="143">
        <f t="shared" si="56"/>
        <v>1160</v>
      </c>
      <c r="P113" s="143">
        <f t="shared" si="57"/>
        <v>1160</v>
      </c>
      <c r="Q113" s="143">
        <f t="shared" si="57"/>
        <v>0</v>
      </c>
      <c r="R113" s="147">
        <f t="shared" si="40"/>
        <v>0.60677966101694913</v>
      </c>
      <c r="S113" s="147">
        <f t="shared" si="40"/>
        <v>0.58571428571428574</v>
      </c>
      <c r="T113" s="147">
        <f t="shared" si="40"/>
        <v>1</v>
      </c>
      <c r="U113" s="148"/>
      <c r="V113" s="154"/>
    </row>
    <row r="114" spans="1:22" s="149" customFormat="1" ht="20.25" hidden="1" customHeight="1">
      <c r="A114" s="152">
        <f t="shared" si="58"/>
        <v>6</v>
      </c>
      <c r="B114" s="153" t="s">
        <v>192</v>
      </c>
      <c r="C114" s="143">
        <f t="shared" si="51"/>
        <v>3185</v>
      </c>
      <c r="D114" s="143">
        <f t="shared" si="52"/>
        <v>2800</v>
      </c>
      <c r="E114" s="143">
        <f t="shared" si="52"/>
        <v>385</v>
      </c>
      <c r="F114" s="143">
        <f t="shared" si="53"/>
        <v>0</v>
      </c>
      <c r="G114" s="143">
        <v>0</v>
      </c>
      <c r="H114" s="143">
        <v>0</v>
      </c>
      <c r="I114" s="143">
        <f t="shared" si="54"/>
        <v>3185</v>
      </c>
      <c r="J114" s="143">
        <v>2800</v>
      </c>
      <c r="K114" s="143">
        <v>385</v>
      </c>
      <c r="L114" s="143">
        <f t="shared" si="55"/>
        <v>471</v>
      </c>
      <c r="M114" s="143">
        <v>236</v>
      </c>
      <c r="N114" s="143">
        <v>235</v>
      </c>
      <c r="O114" s="143">
        <f t="shared" si="56"/>
        <v>2714</v>
      </c>
      <c r="P114" s="143">
        <f t="shared" si="57"/>
        <v>2564</v>
      </c>
      <c r="Q114" s="143">
        <f t="shared" si="57"/>
        <v>150</v>
      </c>
      <c r="R114" s="147">
        <f t="shared" si="40"/>
        <v>0.14788069073783361</v>
      </c>
      <c r="S114" s="147">
        <f t="shared" si="40"/>
        <v>8.4285714285714283E-2</v>
      </c>
      <c r="T114" s="147">
        <f t="shared" si="40"/>
        <v>0.61038961038961037</v>
      </c>
      <c r="U114" s="148"/>
      <c r="V114" s="154"/>
    </row>
    <row r="115" spans="1:22" s="149" customFormat="1" ht="20.25" hidden="1" customHeight="1">
      <c r="A115" s="152">
        <f t="shared" si="58"/>
        <v>7</v>
      </c>
      <c r="B115" s="153" t="s">
        <v>193</v>
      </c>
      <c r="C115" s="143">
        <f t="shared" si="51"/>
        <v>3324</v>
      </c>
      <c r="D115" s="143">
        <f t="shared" si="52"/>
        <v>3174</v>
      </c>
      <c r="E115" s="143">
        <f t="shared" si="52"/>
        <v>150</v>
      </c>
      <c r="F115" s="143">
        <f t="shared" si="53"/>
        <v>0</v>
      </c>
      <c r="G115" s="143">
        <v>0</v>
      </c>
      <c r="H115" s="143">
        <v>0</v>
      </c>
      <c r="I115" s="143">
        <f t="shared" si="54"/>
        <v>3324</v>
      </c>
      <c r="J115" s="143">
        <v>3174</v>
      </c>
      <c r="K115" s="143">
        <v>150</v>
      </c>
      <c r="L115" s="143">
        <f t="shared" si="55"/>
        <v>1849</v>
      </c>
      <c r="M115" s="143">
        <v>1699</v>
      </c>
      <c r="N115" s="143">
        <v>150</v>
      </c>
      <c r="O115" s="143">
        <f t="shared" si="56"/>
        <v>1475</v>
      </c>
      <c r="P115" s="143">
        <f t="shared" si="57"/>
        <v>1475</v>
      </c>
      <c r="Q115" s="143">
        <f t="shared" si="57"/>
        <v>0</v>
      </c>
      <c r="R115" s="147">
        <f t="shared" si="40"/>
        <v>0.55625752105896509</v>
      </c>
      <c r="S115" s="147">
        <f t="shared" si="40"/>
        <v>0.53528670447385007</v>
      </c>
      <c r="T115" s="147">
        <f t="shared" si="40"/>
        <v>1</v>
      </c>
      <c r="U115" s="148"/>
      <c r="V115" s="154"/>
    </row>
    <row r="116" spans="1:22" s="149" customFormat="1" ht="20.25" hidden="1" customHeight="1">
      <c r="A116" s="152">
        <f t="shared" si="58"/>
        <v>8</v>
      </c>
      <c r="B116" s="153" t="s">
        <v>194</v>
      </c>
      <c r="C116" s="143">
        <f t="shared" si="51"/>
        <v>1160</v>
      </c>
      <c r="D116" s="143">
        <f t="shared" si="52"/>
        <v>900</v>
      </c>
      <c r="E116" s="143">
        <f t="shared" si="52"/>
        <v>260</v>
      </c>
      <c r="F116" s="143">
        <f t="shared" si="53"/>
        <v>0</v>
      </c>
      <c r="G116" s="143">
        <v>0</v>
      </c>
      <c r="H116" s="143">
        <v>0</v>
      </c>
      <c r="I116" s="143">
        <f t="shared" si="54"/>
        <v>1160</v>
      </c>
      <c r="J116" s="143">
        <v>900</v>
      </c>
      <c r="K116" s="143">
        <v>260</v>
      </c>
      <c r="L116" s="143">
        <f t="shared" si="55"/>
        <v>369</v>
      </c>
      <c r="M116" s="143">
        <v>369</v>
      </c>
      <c r="N116" s="143">
        <v>0</v>
      </c>
      <c r="O116" s="143">
        <f t="shared" si="56"/>
        <v>791</v>
      </c>
      <c r="P116" s="143">
        <f t="shared" si="57"/>
        <v>531</v>
      </c>
      <c r="Q116" s="143">
        <f t="shared" si="57"/>
        <v>260</v>
      </c>
      <c r="R116" s="147">
        <f t="shared" si="40"/>
        <v>0.31810344827586207</v>
      </c>
      <c r="S116" s="147">
        <f t="shared" si="40"/>
        <v>0.41</v>
      </c>
      <c r="T116" s="147">
        <f t="shared" si="40"/>
        <v>0</v>
      </c>
      <c r="U116" s="148"/>
      <c r="V116" s="154"/>
    </row>
    <row r="117" spans="1:22" s="149" customFormat="1" ht="20.25" hidden="1" customHeight="1">
      <c r="A117" s="152">
        <f t="shared" si="58"/>
        <v>9</v>
      </c>
      <c r="B117" s="153" t="s">
        <v>195</v>
      </c>
      <c r="C117" s="143">
        <f t="shared" si="51"/>
        <v>1100</v>
      </c>
      <c r="D117" s="143">
        <f t="shared" si="52"/>
        <v>900</v>
      </c>
      <c r="E117" s="143">
        <f t="shared" si="52"/>
        <v>200</v>
      </c>
      <c r="F117" s="143">
        <f t="shared" si="53"/>
        <v>0</v>
      </c>
      <c r="G117" s="143">
        <v>0</v>
      </c>
      <c r="H117" s="143">
        <v>0</v>
      </c>
      <c r="I117" s="143">
        <f t="shared" si="54"/>
        <v>1100</v>
      </c>
      <c r="J117" s="143">
        <v>900</v>
      </c>
      <c r="K117" s="143">
        <v>200</v>
      </c>
      <c r="L117" s="143">
        <f t="shared" si="55"/>
        <v>956</v>
      </c>
      <c r="M117" s="143">
        <v>900</v>
      </c>
      <c r="N117" s="143">
        <v>56</v>
      </c>
      <c r="O117" s="143">
        <f t="shared" si="56"/>
        <v>144</v>
      </c>
      <c r="P117" s="143">
        <f t="shared" si="57"/>
        <v>0</v>
      </c>
      <c r="Q117" s="143">
        <f t="shared" si="57"/>
        <v>144</v>
      </c>
      <c r="R117" s="147">
        <f t="shared" si="40"/>
        <v>0.86909090909090914</v>
      </c>
      <c r="S117" s="147">
        <f t="shared" si="40"/>
        <v>1</v>
      </c>
      <c r="T117" s="147">
        <f t="shared" si="40"/>
        <v>0.28000000000000003</v>
      </c>
      <c r="U117" s="148"/>
      <c r="V117" s="154"/>
    </row>
    <row r="118" spans="1:22" s="149" customFormat="1" ht="20.25" hidden="1" customHeight="1">
      <c r="A118" s="152">
        <f t="shared" si="58"/>
        <v>10</v>
      </c>
      <c r="B118" s="153" t="s">
        <v>196</v>
      </c>
      <c r="C118" s="143">
        <f t="shared" si="51"/>
        <v>1035</v>
      </c>
      <c r="D118" s="143">
        <f t="shared" si="52"/>
        <v>900</v>
      </c>
      <c r="E118" s="143">
        <f t="shared" si="52"/>
        <v>135</v>
      </c>
      <c r="F118" s="143">
        <f t="shared" si="53"/>
        <v>0</v>
      </c>
      <c r="G118" s="143">
        <v>0</v>
      </c>
      <c r="H118" s="143">
        <v>0</v>
      </c>
      <c r="I118" s="143">
        <f t="shared" si="54"/>
        <v>1035</v>
      </c>
      <c r="J118" s="143">
        <v>900</v>
      </c>
      <c r="K118" s="143">
        <v>135</v>
      </c>
      <c r="L118" s="143">
        <f t="shared" si="55"/>
        <v>480</v>
      </c>
      <c r="M118" s="143">
        <v>350</v>
      </c>
      <c r="N118" s="143">
        <v>130</v>
      </c>
      <c r="O118" s="143">
        <f t="shared" si="56"/>
        <v>555</v>
      </c>
      <c r="P118" s="143">
        <f t="shared" si="57"/>
        <v>550</v>
      </c>
      <c r="Q118" s="143">
        <f t="shared" si="57"/>
        <v>5</v>
      </c>
      <c r="R118" s="147">
        <f t="shared" si="40"/>
        <v>0.46376811594202899</v>
      </c>
      <c r="S118" s="147">
        <f t="shared" si="40"/>
        <v>0.3888888888888889</v>
      </c>
      <c r="T118" s="147">
        <f t="shared" si="40"/>
        <v>0.96296296296296291</v>
      </c>
      <c r="U118" s="148"/>
      <c r="V118" s="154"/>
    </row>
    <row r="119" spans="1:22" s="149" customFormat="1" ht="20.25" hidden="1" customHeight="1">
      <c r="A119" s="152">
        <f t="shared" si="58"/>
        <v>11</v>
      </c>
      <c r="B119" s="153" t="s">
        <v>197</v>
      </c>
      <c r="C119" s="143">
        <f t="shared" si="51"/>
        <v>1035</v>
      </c>
      <c r="D119" s="143">
        <f t="shared" si="52"/>
        <v>900</v>
      </c>
      <c r="E119" s="143">
        <f t="shared" si="52"/>
        <v>135</v>
      </c>
      <c r="F119" s="143">
        <f t="shared" si="53"/>
        <v>0</v>
      </c>
      <c r="G119" s="143">
        <v>0</v>
      </c>
      <c r="H119" s="143">
        <v>0</v>
      </c>
      <c r="I119" s="143">
        <f t="shared" si="54"/>
        <v>1035</v>
      </c>
      <c r="J119" s="143">
        <v>900</v>
      </c>
      <c r="K119" s="143">
        <v>135</v>
      </c>
      <c r="L119" s="143">
        <f t="shared" si="55"/>
        <v>600</v>
      </c>
      <c r="M119" s="143">
        <v>465</v>
      </c>
      <c r="N119" s="143">
        <v>135</v>
      </c>
      <c r="O119" s="143">
        <f t="shared" si="56"/>
        <v>435</v>
      </c>
      <c r="P119" s="143">
        <f t="shared" si="57"/>
        <v>435</v>
      </c>
      <c r="Q119" s="143">
        <f t="shared" si="57"/>
        <v>0</v>
      </c>
      <c r="R119" s="147">
        <f t="shared" si="40"/>
        <v>0.57971014492753625</v>
      </c>
      <c r="S119" s="147">
        <f t="shared" si="40"/>
        <v>0.51666666666666672</v>
      </c>
      <c r="T119" s="147">
        <f t="shared" si="40"/>
        <v>1</v>
      </c>
      <c r="U119" s="148"/>
      <c r="V119" s="154"/>
    </row>
    <row r="120" spans="1:22" s="149" customFormat="1" ht="20.25" hidden="1" customHeight="1">
      <c r="A120" s="152">
        <f t="shared" si="58"/>
        <v>12</v>
      </c>
      <c r="B120" s="153" t="s">
        <v>198</v>
      </c>
      <c r="C120" s="143">
        <f t="shared" si="51"/>
        <v>1210</v>
      </c>
      <c r="D120" s="143">
        <f t="shared" si="52"/>
        <v>900</v>
      </c>
      <c r="E120" s="143">
        <f t="shared" si="52"/>
        <v>310</v>
      </c>
      <c r="F120" s="143">
        <f t="shared" si="53"/>
        <v>0</v>
      </c>
      <c r="G120" s="143">
        <v>0</v>
      </c>
      <c r="H120" s="143">
        <v>0</v>
      </c>
      <c r="I120" s="143">
        <f t="shared" si="54"/>
        <v>1210</v>
      </c>
      <c r="J120" s="143">
        <v>900</v>
      </c>
      <c r="K120" s="143">
        <v>310</v>
      </c>
      <c r="L120" s="143">
        <f t="shared" si="55"/>
        <v>1170</v>
      </c>
      <c r="M120" s="143">
        <v>900</v>
      </c>
      <c r="N120" s="143">
        <v>270</v>
      </c>
      <c r="O120" s="143">
        <f t="shared" si="56"/>
        <v>40</v>
      </c>
      <c r="P120" s="143">
        <f t="shared" si="57"/>
        <v>0</v>
      </c>
      <c r="Q120" s="143">
        <f t="shared" si="57"/>
        <v>40</v>
      </c>
      <c r="R120" s="147">
        <f t="shared" si="40"/>
        <v>0.96694214876033058</v>
      </c>
      <c r="S120" s="147">
        <f t="shared" si="40"/>
        <v>1</v>
      </c>
      <c r="T120" s="147">
        <f t="shared" si="40"/>
        <v>0.87096774193548387</v>
      </c>
      <c r="U120" s="148"/>
      <c r="V120" s="154"/>
    </row>
    <row r="121" spans="1:22" s="149" customFormat="1" ht="20.25" hidden="1" customHeight="1">
      <c r="A121" s="152">
        <f t="shared" si="58"/>
        <v>13</v>
      </c>
      <c r="B121" s="153" t="s">
        <v>199</v>
      </c>
      <c r="C121" s="143">
        <f t="shared" si="51"/>
        <v>1635</v>
      </c>
      <c r="D121" s="143">
        <f t="shared" si="52"/>
        <v>1360</v>
      </c>
      <c r="E121" s="143">
        <f t="shared" si="52"/>
        <v>275</v>
      </c>
      <c r="F121" s="143">
        <f t="shared" si="53"/>
        <v>0</v>
      </c>
      <c r="G121" s="143">
        <v>0</v>
      </c>
      <c r="H121" s="143">
        <v>0</v>
      </c>
      <c r="I121" s="143">
        <f t="shared" si="54"/>
        <v>1635</v>
      </c>
      <c r="J121" s="143">
        <v>1360</v>
      </c>
      <c r="K121" s="143">
        <v>275</v>
      </c>
      <c r="L121" s="143">
        <f t="shared" si="55"/>
        <v>150</v>
      </c>
      <c r="M121" s="143">
        <v>0</v>
      </c>
      <c r="N121" s="143">
        <v>150</v>
      </c>
      <c r="O121" s="143">
        <f t="shared" si="56"/>
        <v>1485</v>
      </c>
      <c r="P121" s="143">
        <f t="shared" si="57"/>
        <v>1360</v>
      </c>
      <c r="Q121" s="143">
        <f t="shared" si="57"/>
        <v>125</v>
      </c>
      <c r="R121" s="147">
        <f t="shared" si="40"/>
        <v>9.1743119266055051E-2</v>
      </c>
      <c r="S121" s="147">
        <f t="shared" si="40"/>
        <v>0</v>
      </c>
      <c r="T121" s="147">
        <f t="shared" si="40"/>
        <v>0.54545454545454541</v>
      </c>
      <c r="U121" s="148"/>
      <c r="V121" s="154"/>
    </row>
    <row r="122" spans="1:22" s="149" customFormat="1" ht="20.25" hidden="1" customHeight="1">
      <c r="A122" s="152">
        <f t="shared" si="58"/>
        <v>14</v>
      </c>
      <c r="B122" s="153" t="s">
        <v>200</v>
      </c>
      <c r="C122" s="143">
        <f t="shared" si="51"/>
        <v>831</v>
      </c>
      <c r="D122" s="143">
        <f t="shared" si="52"/>
        <v>696</v>
      </c>
      <c r="E122" s="143">
        <f t="shared" si="52"/>
        <v>135</v>
      </c>
      <c r="F122" s="143">
        <f t="shared" si="53"/>
        <v>0</v>
      </c>
      <c r="G122" s="143">
        <v>0</v>
      </c>
      <c r="H122" s="143">
        <v>0</v>
      </c>
      <c r="I122" s="143">
        <f t="shared" si="54"/>
        <v>831</v>
      </c>
      <c r="J122" s="143">
        <v>696</v>
      </c>
      <c r="K122" s="143">
        <v>135</v>
      </c>
      <c r="L122" s="143">
        <f t="shared" si="55"/>
        <v>681</v>
      </c>
      <c r="M122" s="143">
        <v>596</v>
      </c>
      <c r="N122" s="143">
        <v>85</v>
      </c>
      <c r="O122" s="143">
        <f t="shared" si="56"/>
        <v>150</v>
      </c>
      <c r="P122" s="143">
        <f t="shared" si="57"/>
        <v>100</v>
      </c>
      <c r="Q122" s="143">
        <f t="shared" si="57"/>
        <v>50</v>
      </c>
      <c r="R122" s="147">
        <f t="shared" si="40"/>
        <v>0.81949458483754511</v>
      </c>
      <c r="S122" s="147">
        <f t="shared" si="40"/>
        <v>0.85632183908045978</v>
      </c>
      <c r="T122" s="147">
        <f t="shared" si="40"/>
        <v>0.62962962962962965</v>
      </c>
      <c r="U122" s="148"/>
      <c r="V122" s="154"/>
    </row>
    <row r="123" spans="1:22" s="149" customFormat="1" ht="20.25" hidden="1" customHeight="1">
      <c r="A123" s="152">
        <f t="shared" si="58"/>
        <v>15</v>
      </c>
      <c r="B123" s="153" t="s">
        <v>201</v>
      </c>
      <c r="C123" s="143">
        <f t="shared" si="51"/>
        <v>5066</v>
      </c>
      <c r="D123" s="143">
        <f t="shared" si="52"/>
        <v>2906</v>
      </c>
      <c r="E123" s="143">
        <f t="shared" si="52"/>
        <v>2160</v>
      </c>
      <c r="F123" s="143">
        <f t="shared" si="53"/>
        <v>0</v>
      </c>
      <c r="G123" s="143">
        <v>0</v>
      </c>
      <c r="H123" s="143">
        <v>0</v>
      </c>
      <c r="I123" s="143">
        <f t="shared" si="54"/>
        <v>5066</v>
      </c>
      <c r="J123" s="143">
        <v>2906</v>
      </c>
      <c r="K123" s="143">
        <v>2160</v>
      </c>
      <c r="L123" s="143">
        <f t="shared" si="55"/>
        <v>2214.6</v>
      </c>
      <c r="M123" s="143">
        <v>2144.6</v>
      </c>
      <c r="N123" s="143">
        <v>70</v>
      </c>
      <c r="O123" s="143">
        <f t="shared" si="56"/>
        <v>2851.4</v>
      </c>
      <c r="P123" s="143">
        <f t="shared" si="57"/>
        <v>761.40000000000009</v>
      </c>
      <c r="Q123" s="143">
        <f t="shared" si="57"/>
        <v>2090</v>
      </c>
      <c r="R123" s="147">
        <f t="shared" si="40"/>
        <v>0.43714962495065141</v>
      </c>
      <c r="S123" s="147">
        <f t="shared" si="40"/>
        <v>0.73799036476256019</v>
      </c>
      <c r="T123" s="147">
        <f t="shared" si="40"/>
        <v>3.2407407407407406E-2</v>
      </c>
      <c r="U123" s="148"/>
      <c r="V123" s="154"/>
    </row>
    <row r="124" spans="1:22" s="149" customFormat="1" ht="20.25" hidden="1" customHeight="1">
      <c r="A124" s="152">
        <f t="shared" si="58"/>
        <v>16</v>
      </c>
      <c r="B124" s="153" t="s">
        <v>202</v>
      </c>
      <c r="C124" s="143">
        <f t="shared" si="51"/>
        <v>2861</v>
      </c>
      <c r="D124" s="143">
        <f t="shared" si="52"/>
        <v>2696</v>
      </c>
      <c r="E124" s="143">
        <f t="shared" si="52"/>
        <v>165</v>
      </c>
      <c r="F124" s="143">
        <f t="shared" si="53"/>
        <v>0</v>
      </c>
      <c r="G124" s="143">
        <v>0</v>
      </c>
      <c r="H124" s="143">
        <v>0</v>
      </c>
      <c r="I124" s="143">
        <f t="shared" si="54"/>
        <v>2861</v>
      </c>
      <c r="J124" s="143">
        <v>2696</v>
      </c>
      <c r="K124" s="143">
        <v>165</v>
      </c>
      <c r="L124" s="143">
        <f t="shared" si="55"/>
        <v>2631</v>
      </c>
      <c r="M124" s="143">
        <v>2496</v>
      </c>
      <c r="N124" s="143">
        <v>135</v>
      </c>
      <c r="O124" s="143">
        <f t="shared" si="56"/>
        <v>230</v>
      </c>
      <c r="P124" s="143">
        <f t="shared" si="57"/>
        <v>200</v>
      </c>
      <c r="Q124" s="143">
        <f t="shared" si="57"/>
        <v>30</v>
      </c>
      <c r="R124" s="147">
        <f t="shared" si="40"/>
        <v>0.91960852848654318</v>
      </c>
      <c r="S124" s="147">
        <f t="shared" si="40"/>
        <v>0.9258160237388724</v>
      </c>
      <c r="T124" s="147">
        <f t="shared" si="40"/>
        <v>0.81818181818181823</v>
      </c>
      <c r="U124" s="148"/>
      <c r="V124" s="154"/>
    </row>
    <row r="125" spans="1:22" s="149" customFormat="1" ht="20.25" hidden="1" customHeight="1">
      <c r="A125" s="152">
        <f t="shared" si="58"/>
        <v>17</v>
      </c>
      <c r="B125" s="153" t="s">
        <v>203</v>
      </c>
      <c r="C125" s="143">
        <f t="shared" si="51"/>
        <v>2106</v>
      </c>
      <c r="D125" s="143">
        <f t="shared" si="52"/>
        <v>1646</v>
      </c>
      <c r="E125" s="143">
        <f t="shared" si="52"/>
        <v>460</v>
      </c>
      <c r="F125" s="143">
        <f t="shared" si="53"/>
        <v>0</v>
      </c>
      <c r="G125" s="143">
        <v>0</v>
      </c>
      <c r="H125" s="143">
        <v>0</v>
      </c>
      <c r="I125" s="143">
        <f t="shared" si="54"/>
        <v>2106</v>
      </c>
      <c r="J125" s="143">
        <v>1646</v>
      </c>
      <c r="K125" s="143">
        <v>460</v>
      </c>
      <c r="L125" s="143">
        <f t="shared" si="55"/>
        <v>1306</v>
      </c>
      <c r="M125" s="143">
        <v>996</v>
      </c>
      <c r="N125" s="143">
        <v>310</v>
      </c>
      <c r="O125" s="143">
        <f t="shared" si="56"/>
        <v>800</v>
      </c>
      <c r="P125" s="143">
        <f t="shared" si="57"/>
        <v>650</v>
      </c>
      <c r="Q125" s="143">
        <f t="shared" si="57"/>
        <v>150</v>
      </c>
      <c r="R125" s="147">
        <f t="shared" si="40"/>
        <v>0.62013295346628683</v>
      </c>
      <c r="S125" s="147">
        <f t="shared" si="40"/>
        <v>0.60510328068043739</v>
      </c>
      <c r="T125" s="147">
        <f t="shared" si="40"/>
        <v>0.67391304347826086</v>
      </c>
      <c r="U125" s="148"/>
      <c r="V125" s="154"/>
    </row>
    <row r="126" spans="1:22" s="149" customFormat="1" ht="20.25" hidden="1" customHeight="1">
      <c r="A126" s="152">
        <f t="shared" si="58"/>
        <v>18</v>
      </c>
      <c r="B126" s="153" t="s">
        <v>204</v>
      </c>
      <c r="C126" s="143">
        <f t="shared" si="51"/>
        <v>831</v>
      </c>
      <c r="D126" s="143">
        <f t="shared" si="52"/>
        <v>696</v>
      </c>
      <c r="E126" s="143">
        <f t="shared" si="52"/>
        <v>135</v>
      </c>
      <c r="F126" s="143">
        <f t="shared" si="53"/>
        <v>0</v>
      </c>
      <c r="G126" s="143">
        <v>0</v>
      </c>
      <c r="H126" s="143">
        <v>0</v>
      </c>
      <c r="I126" s="143">
        <f t="shared" si="54"/>
        <v>831</v>
      </c>
      <c r="J126" s="143">
        <v>696</v>
      </c>
      <c r="K126" s="143">
        <v>135</v>
      </c>
      <c r="L126" s="143">
        <f t="shared" si="55"/>
        <v>795.83799999999997</v>
      </c>
      <c r="M126" s="143">
        <v>696</v>
      </c>
      <c r="N126" s="143">
        <v>99.837999999999994</v>
      </c>
      <c r="O126" s="143">
        <f t="shared" si="56"/>
        <v>35.162000000000006</v>
      </c>
      <c r="P126" s="143">
        <f t="shared" si="57"/>
        <v>0</v>
      </c>
      <c r="Q126" s="143">
        <f t="shared" si="57"/>
        <v>35.162000000000006</v>
      </c>
      <c r="R126" s="147">
        <f t="shared" si="40"/>
        <v>0.95768712394705169</v>
      </c>
      <c r="S126" s="147">
        <f t="shared" si="40"/>
        <v>1</v>
      </c>
      <c r="T126" s="147">
        <f t="shared" si="40"/>
        <v>0.73954074074074072</v>
      </c>
      <c r="U126" s="148"/>
      <c r="V126" s="154"/>
    </row>
    <row r="127" spans="1:22" s="149" customFormat="1" ht="20.25" hidden="1" customHeight="1">
      <c r="A127" s="152">
        <f t="shared" si="58"/>
        <v>19</v>
      </c>
      <c r="B127" s="153" t="s">
        <v>205</v>
      </c>
      <c r="C127" s="143">
        <f t="shared" si="51"/>
        <v>831</v>
      </c>
      <c r="D127" s="143">
        <f t="shared" si="52"/>
        <v>696</v>
      </c>
      <c r="E127" s="143">
        <f t="shared" si="52"/>
        <v>135</v>
      </c>
      <c r="F127" s="143">
        <f t="shared" si="53"/>
        <v>0</v>
      </c>
      <c r="G127" s="143">
        <v>0</v>
      </c>
      <c r="H127" s="143">
        <v>0</v>
      </c>
      <c r="I127" s="143">
        <f t="shared" si="54"/>
        <v>831</v>
      </c>
      <c r="J127" s="143">
        <v>696</v>
      </c>
      <c r="K127" s="143">
        <v>135</v>
      </c>
      <c r="L127" s="143">
        <f t="shared" si="55"/>
        <v>335</v>
      </c>
      <c r="M127" s="143">
        <v>200</v>
      </c>
      <c r="N127" s="143">
        <v>135</v>
      </c>
      <c r="O127" s="143">
        <f t="shared" si="56"/>
        <v>496</v>
      </c>
      <c r="P127" s="143">
        <f t="shared" si="57"/>
        <v>496</v>
      </c>
      <c r="Q127" s="143">
        <f t="shared" si="57"/>
        <v>0</v>
      </c>
      <c r="R127" s="147">
        <f t="shared" si="40"/>
        <v>0.40312876052948254</v>
      </c>
      <c r="S127" s="147">
        <f t="shared" si="40"/>
        <v>0.28735632183908044</v>
      </c>
      <c r="T127" s="147">
        <f t="shared" si="40"/>
        <v>1</v>
      </c>
      <c r="U127" s="148"/>
      <c r="V127" s="154"/>
    </row>
    <row r="128" spans="1:22" s="149" customFormat="1" ht="20.25" hidden="1" customHeight="1">
      <c r="A128" s="152">
        <f t="shared" si="58"/>
        <v>20</v>
      </c>
      <c r="B128" s="153" t="s">
        <v>206</v>
      </c>
      <c r="C128" s="143">
        <f t="shared" si="51"/>
        <v>831</v>
      </c>
      <c r="D128" s="143">
        <f t="shared" si="52"/>
        <v>696</v>
      </c>
      <c r="E128" s="143">
        <f t="shared" si="52"/>
        <v>135</v>
      </c>
      <c r="F128" s="143">
        <f t="shared" si="53"/>
        <v>0</v>
      </c>
      <c r="G128" s="143">
        <v>0</v>
      </c>
      <c r="H128" s="143">
        <v>0</v>
      </c>
      <c r="I128" s="143">
        <f t="shared" si="54"/>
        <v>831</v>
      </c>
      <c r="J128" s="143">
        <v>696</v>
      </c>
      <c r="K128" s="143">
        <v>135</v>
      </c>
      <c r="L128" s="143">
        <f t="shared" si="55"/>
        <v>707</v>
      </c>
      <c r="M128" s="143">
        <v>577</v>
      </c>
      <c r="N128" s="143">
        <v>130</v>
      </c>
      <c r="O128" s="143">
        <f t="shared" si="56"/>
        <v>124</v>
      </c>
      <c r="P128" s="143">
        <f t="shared" si="57"/>
        <v>119</v>
      </c>
      <c r="Q128" s="143">
        <f t="shared" si="57"/>
        <v>5</v>
      </c>
      <c r="R128" s="147">
        <f t="shared" si="40"/>
        <v>0.85078219013237066</v>
      </c>
      <c r="S128" s="147">
        <f t="shared" si="40"/>
        <v>0.82902298850574707</v>
      </c>
      <c r="T128" s="147">
        <f t="shared" si="40"/>
        <v>0.96296296296296291</v>
      </c>
      <c r="U128" s="148"/>
      <c r="V128" s="154"/>
    </row>
    <row r="129" spans="1:22" s="149" customFormat="1" ht="20.25" hidden="1" customHeight="1">
      <c r="A129" s="152">
        <f t="shared" si="58"/>
        <v>21</v>
      </c>
      <c r="B129" s="153" t="s">
        <v>207</v>
      </c>
      <c r="C129" s="143">
        <f t="shared" si="51"/>
        <v>831</v>
      </c>
      <c r="D129" s="143">
        <f t="shared" si="52"/>
        <v>696</v>
      </c>
      <c r="E129" s="143">
        <f t="shared" si="52"/>
        <v>135</v>
      </c>
      <c r="F129" s="143">
        <f t="shared" si="53"/>
        <v>0</v>
      </c>
      <c r="G129" s="143">
        <v>0</v>
      </c>
      <c r="H129" s="143">
        <v>0</v>
      </c>
      <c r="I129" s="143">
        <f t="shared" si="54"/>
        <v>831</v>
      </c>
      <c r="J129" s="143">
        <v>696</v>
      </c>
      <c r="K129" s="143">
        <v>135</v>
      </c>
      <c r="L129" s="143">
        <f t="shared" si="55"/>
        <v>2441</v>
      </c>
      <c r="M129" s="143">
        <v>2346</v>
      </c>
      <c r="N129" s="143">
        <v>95</v>
      </c>
      <c r="O129" s="143">
        <f t="shared" si="56"/>
        <v>-1610</v>
      </c>
      <c r="P129" s="143">
        <f t="shared" si="57"/>
        <v>-1650</v>
      </c>
      <c r="Q129" s="143">
        <f t="shared" si="57"/>
        <v>40</v>
      </c>
      <c r="R129" s="147">
        <f t="shared" si="40"/>
        <v>2.9374247894103491</v>
      </c>
      <c r="S129" s="147">
        <f t="shared" si="40"/>
        <v>3.3706896551724137</v>
      </c>
      <c r="T129" s="147">
        <f t="shared" si="40"/>
        <v>0.70370370370370372</v>
      </c>
      <c r="U129" s="148"/>
      <c r="V129" s="154"/>
    </row>
    <row r="130" spans="1:22" s="149" customFormat="1" ht="20.25" hidden="1" customHeight="1">
      <c r="A130" s="152">
        <f t="shared" si="58"/>
        <v>22</v>
      </c>
      <c r="B130" s="153" t="s">
        <v>208</v>
      </c>
      <c r="C130" s="143">
        <f t="shared" si="51"/>
        <v>831</v>
      </c>
      <c r="D130" s="143">
        <f t="shared" si="52"/>
        <v>696</v>
      </c>
      <c r="E130" s="143">
        <f t="shared" si="52"/>
        <v>135</v>
      </c>
      <c r="F130" s="143">
        <f t="shared" si="53"/>
        <v>0</v>
      </c>
      <c r="G130" s="143">
        <v>0</v>
      </c>
      <c r="H130" s="143">
        <v>0</v>
      </c>
      <c r="I130" s="143">
        <f t="shared" si="54"/>
        <v>831</v>
      </c>
      <c r="J130" s="143">
        <v>696</v>
      </c>
      <c r="K130" s="143">
        <v>135</v>
      </c>
      <c r="L130" s="143">
        <f t="shared" si="55"/>
        <v>722</v>
      </c>
      <c r="M130" s="143">
        <v>603</v>
      </c>
      <c r="N130" s="143">
        <v>119</v>
      </c>
      <c r="O130" s="143">
        <f t="shared" si="56"/>
        <v>109</v>
      </c>
      <c r="P130" s="143">
        <f t="shared" si="57"/>
        <v>93</v>
      </c>
      <c r="Q130" s="143">
        <f t="shared" si="57"/>
        <v>16</v>
      </c>
      <c r="R130" s="147">
        <f t="shared" si="40"/>
        <v>0.86883273164861607</v>
      </c>
      <c r="S130" s="147">
        <f t="shared" si="40"/>
        <v>0.86637931034482762</v>
      </c>
      <c r="T130" s="147">
        <f t="shared" si="40"/>
        <v>0.88148148148148153</v>
      </c>
      <c r="U130" s="148"/>
      <c r="V130" s="154"/>
    </row>
    <row r="131" spans="1:22" s="149" customFormat="1" ht="20.25" hidden="1" customHeight="1">
      <c r="A131" s="152">
        <f t="shared" si="58"/>
        <v>23</v>
      </c>
      <c r="B131" s="153" t="s">
        <v>209</v>
      </c>
      <c r="C131" s="143">
        <f t="shared" si="51"/>
        <v>861</v>
      </c>
      <c r="D131" s="143">
        <f t="shared" si="52"/>
        <v>696</v>
      </c>
      <c r="E131" s="143">
        <f t="shared" si="52"/>
        <v>165</v>
      </c>
      <c r="F131" s="143">
        <f t="shared" si="53"/>
        <v>0</v>
      </c>
      <c r="G131" s="143">
        <v>0</v>
      </c>
      <c r="H131" s="143">
        <v>0</v>
      </c>
      <c r="I131" s="143">
        <f t="shared" si="54"/>
        <v>861</v>
      </c>
      <c r="J131" s="143">
        <v>696</v>
      </c>
      <c r="K131" s="143">
        <v>165</v>
      </c>
      <c r="L131" s="143">
        <f t="shared" si="55"/>
        <v>831</v>
      </c>
      <c r="M131" s="143">
        <v>696</v>
      </c>
      <c r="N131" s="143">
        <v>135</v>
      </c>
      <c r="O131" s="143">
        <f t="shared" si="56"/>
        <v>30</v>
      </c>
      <c r="P131" s="143">
        <f t="shared" si="57"/>
        <v>0</v>
      </c>
      <c r="Q131" s="143">
        <f t="shared" si="57"/>
        <v>30</v>
      </c>
      <c r="R131" s="147">
        <f t="shared" si="40"/>
        <v>0.96515679442508706</v>
      </c>
      <c r="S131" s="147">
        <f t="shared" si="40"/>
        <v>1</v>
      </c>
      <c r="T131" s="147">
        <f t="shared" si="40"/>
        <v>0.81818181818181823</v>
      </c>
      <c r="U131" s="148"/>
      <c r="V131" s="154"/>
    </row>
    <row r="132" spans="1:22" s="149" customFormat="1" ht="20.25" hidden="1" customHeight="1">
      <c r="A132" s="152">
        <f t="shared" si="58"/>
        <v>24</v>
      </c>
      <c r="B132" s="153" t="s">
        <v>210</v>
      </c>
      <c r="C132" s="143">
        <f t="shared" si="51"/>
        <v>891</v>
      </c>
      <c r="D132" s="143">
        <f t="shared" si="52"/>
        <v>696</v>
      </c>
      <c r="E132" s="143">
        <f t="shared" si="52"/>
        <v>195</v>
      </c>
      <c r="F132" s="143">
        <f t="shared" si="53"/>
        <v>0</v>
      </c>
      <c r="G132" s="143">
        <v>0</v>
      </c>
      <c r="H132" s="143">
        <v>0</v>
      </c>
      <c r="I132" s="143">
        <f t="shared" si="54"/>
        <v>891</v>
      </c>
      <c r="J132" s="143">
        <v>696</v>
      </c>
      <c r="K132" s="143">
        <v>195</v>
      </c>
      <c r="L132" s="143">
        <f t="shared" si="55"/>
        <v>831</v>
      </c>
      <c r="M132" s="143">
        <v>696</v>
      </c>
      <c r="N132" s="143">
        <v>135</v>
      </c>
      <c r="O132" s="143">
        <f t="shared" si="56"/>
        <v>60</v>
      </c>
      <c r="P132" s="143">
        <f t="shared" si="57"/>
        <v>0</v>
      </c>
      <c r="Q132" s="143">
        <f t="shared" si="57"/>
        <v>60</v>
      </c>
      <c r="R132" s="147">
        <f t="shared" si="40"/>
        <v>0.93265993265993263</v>
      </c>
      <c r="S132" s="147">
        <f t="shared" si="40"/>
        <v>1</v>
      </c>
      <c r="T132" s="147">
        <f t="shared" si="40"/>
        <v>0.69230769230769229</v>
      </c>
      <c r="U132" s="148"/>
      <c r="V132" s="154"/>
    </row>
    <row r="133" spans="1:22" s="149" customFormat="1" ht="20.25" hidden="1" customHeight="1">
      <c r="A133" s="152">
        <f t="shared" si="58"/>
        <v>25</v>
      </c>
      <c r="B133" s="153" t="s">
        <v>211</v>
      </c>
      <c r="C133" s="143">
        <f t="shared" si="51"/>
        <v>2831</v>
      </c>
      <c r="D133" s="143">
        <f t="shared" si="52"/>
        <v>2696</v>
      </c>
      <c r="E133" s="143">
        <f t="shared" si="52"/>
        <v>135</v>
      </c>
      <c r="F133" s="143">
        <f t="shared" si="53"/>
        <v>0</v>
      </c>
      <c r="G133" s="143">
        <v>0</v>
      </c>
      <c r="H133" s="143">
        <v>0</v>
      </c>
      <c r="I133" s="143">
        <f t="shared" si="54"/>
        <v>2831</v>
      </c>
      <c r="J133" s="143">
        <v>2696</v>
      </c>
      <c r="K133" s="143">
        <v>135</v>
      </c>
      <c r="L133" s="143">
        <f t="shared" si="55"/>
        <v>1824</v>
      </c>
      <c r="M133" s="143">
        <v>1689</v>
      </c>
      <c r="N133" s="143">
        <v>135</v>
      </c>
      <c r="O133" s="143">
        <f t="shared" si="56"/>
        <v>1007</v>
      </c>
      <c r="P133" s="143">
        <f t="shared" si="57"/>
        <v>1007</v>
      </c>
      <c r="Q133" s="143">
        <f t="shared" si="57"/>
        <v>0</v>
      </c>
      <c r="R133" s="147">
        <f t="shared" si="40"/>
        <v>0.64429530201342278</v>
      </c>
      <c r="S133" s="147">
        <f t="shared" si="40"/>
        <v>0.62648367952522255</v>
      </c>
      <c r="T133" s="147">
        <f t="shared" si="40"/>
        <v>1</v>
      </c>
      <c r="U133" s="148"/>
      <c r="V133" s="154"/>
    </row>
    <row r="134" spans="1:22" s="149" customFormat="1" ht="20.25" hidden="1" customHeight="1">
      <c r="A134" s="152">
        <f t="shared" si="58"/>
        <v>26</v>
      </c>
      <c r="B134" s="153" t="s">
        <v>212</v>
      </c>
      <c r="C134" s="143">
        <f t="shared" si="51"/>
        <v>2831</v>
      </c>
      <c r="D134" s="143">
        <f t="shared" si="52"/>
        <v>2696</v>
      </c>
      <c r="E134" s="143">
        <f t="shared" si="52"/>
        <v>135</v>
      </c>
      <c r="F134" s="143">
        <f t="shared" si="53"/>
        <v>0</v>
      </c>
      <c r="G134" s="143">
        <v>0</v>
      </c>
      <c r="H134" s="143">
        <v>0</v>
      </c>
      <c r="I134" s="143">
        <f t="shared" si="54"/>
        <v>2831</v>
      </c>
      <c r="J134" s="143">
        <v>2696</v>
      </c>
      <c r="K134" s="143">
        <v>135</v>
      </c>
      <c r="L134" s="143">
        <f t="shared" si="55"/>
        <v>1901</v>
      </c>
      <c r="M134" s="143">
        <v>1796</v>
      </c>
      <c r="N134" s="143">
        <v>105</v>
      </c>
      <c r="O134" s="143">
        <f t="shared" si="56"/>
        <v>930</v>
      </c>
      <c r="P134" s="143">
        <f t="shared" si="57"/>
        <v>900</v>
      </c>
      <c r="Q134" s="143">
        <f t="shared" si="57"/>
        <v>30</v>
      </c>
      <c r="R134" s="147">
        <f t="shared" si="40"/>
        <v>0.67149417167078773</v>
      </c>
      <c r="S134" s="147">
        <f t="shared" si="40"/>
        <v>0.66617210682492578</v>
      </c>
      <c r="T134" s="147">
        <f t="shared" si="40"/>
        <v>0.77777777777777779</v>
      </c>
      <c r="U134" s="148"/>
      <c r="V134" s="154"/>
    </row>
    <row r="135" spans="1:22" s="149" customFormat="1" ht="20.25" hidden="1" customHeight="1">
      <c r="A135" s="152">
        <f t="shared" si="58"/>
        <v>27</v>
      </c>
      <c r="B135" s="153" t="s">
        <v>213</v>
      </c>
      <c r="C135" s="143">
        <f t="shared" si="51"/>
        <v>2181</v>
      </c>
      <c r="D135" s="143">
        <f t="shared" si="52"/>
        <v>1696</v>
      </c>
      <c r="E135" s="143">
        <f t="shared" si="52"/>
        <v>485</v>
      </c>
      <c r="F135" s="143">
        <f t="shared" si="53"/>
        <v>0</v>
      </c>
      <c r="G135" s="143">
        <v>0</v>
      </c>
      <c r="H135" s="143">
        <v>0</v>
      </c>
      <c r="I135" s="143">
        <f t="shared" si="54"/>
        <v>2181</v>
      </c>
      <c r="J135" s="143">
        <v>1696</v>
      </c>
      <c r="K135" s="143">
        <v>485</v>
      </c>
      <c r="L135" s="143">
        <f t="shared" si="55"/>
        <v>1831</v>
      </c>
      <c r="M135" s="143">
        <v>1696</v>
      </c>
      <c r="N135" s="143">
        <v>135</v>
      </c>
      <c r="O135" s="143">
        <f t="shared" si="56"/>
        <v>350</v>
      </c>
      <c r="P135" s="143">
        <f t="shared" si="57"/>
        <v>0</v>
      </c>
      <c r="Q135" s="143">
        <f t="shared" si="57"/>
        <v>350</v>
      </c>
      <c r="R135" s="147">
        <f t="shared" si="40"/>
        <v>0.8395231545162769</v>
      </c>
      <c r="S135" s="147">
        <f t="shared" si="40"/>
        <v>1</v>
      </c>
      <c r="T135" s="147">
        <f t="shared" si="40"/>
        <v>0.27835051546391754</v>
      </c>
      <c r="U135" s="148"/>
      <c r="V135" s="154"/>
    </row>
    <row r="136" spans="1:22" s="149" customFormat="1" ht="20.25" hidden="1" customHeight="1">
      <c r="A136" s="152">
        <f t="shared" si="58"/>
        <v>28</v>
      </c>
      <c r="B136" s="153" t="s">
        <v>214</v>
      </c>
      <c r="C136" s="143">
        <f t="shared" si="51"/>
        <v>831</v>
      </c>
      <c r="D136" s="143">
        <f t="shared" si="52"/>
        <v>696</v>
      </c>
      <c r="E136" s="143">
        <f t="shared" si="52"/>
        <v>135</v>
      </c>
      <c r="F136" s="143">
        <f t="shared" si="53"/>
        <v>0</v>
      </c>
      <c r="G136" s="143">
        <v>0</v>
      </c>
      <c r="H136" s="143">
        <v>0</v>
      </c>
      <c r="I136" s="143">
        <f t="shared" si="54"/>
        <v>831</v>
      </c>
      <c r="J136" s="143">
        <v>696</v>
      </c>
      <c r="K136" s="143">
        <v>135</v>
      </c>
      <c r="L136" s="143">
        <f t="shared" si="55"/>
        <v>831</v>
      </c>
      <c r="M136" s="143">
        <v>696</v>
      </c>
      <c r="N136" s="143">
        <v>135</v>
      </c>
      <c r="O136" s="143">
        <f t="shared" si="56"/>
        <v>0</v>
      </c>
      <c r="P136" s="143">
        <f t="shared" si="57"/>
        <v>0</v>
      </c>
      <c r="Q136" s="143">
        <f t="shared" si="57"/>
        <v>0</v>
      </c>
      <c r="R136" s="147">
        <f t="shared" si="40"/>
        <v>1</v>
      </c>
      <c r="S136" s="147">
        <f t="shared" si="40"/>
        <v>1</v>
      </c>
      <c r="T136" s="147">
        <f t="shared" si="40"/>
        <v>1</v>
      </c>
      <c r="U136" s="148"/>
      <c r="V136" s="154"/>
    </row>
    <row r="137" spans="1:22" s="149" customFormat="1" ht="20.25" hidden="1" customHeight="1">
      <c r="A137" s="152">
        <f t="shared" si="58"/>
        <v>29</v>
      </c>
      <c r="B137" s="153" t="s">
        <v>215</v>
      </c>
      <c r="C137" s="143">
        <f t="shared" si="51"/>
        <v>2831</v>
      </c>
      <c r="D137" s="143">
        <f t="shared" si="52"/>
        <v>2696</v>
      </c>
      <c r="E137" s="143">
        <f t="shared" si="52"/>
        <v>135</v>
      </c>
      <c r="F137" s="143">
        <f t="shared" si="53"/>
        <v>0</v>
      </c>
      <c r="G137" s="143">
        <v>0</v>
      </c>
      <c r="H137" s="143">
        <v>0</v>
      </c>
      <c r="I137" s="143">
        <f t="shared" si="54"/>
        <v>2831</v>
      </c>
      <c r="J137" s="143">
        <v>2696</v>
      </c>
      <c r="K137" s="143">
        <v>135</v>
      </c>
      <c r="L137" s="143">
        <f t="shared" si="55"/>
        <v>2801</v>
      </c>
      <c r="M137" s="143">
        <v>2696</v>
      </c>
      <c r="N137" s="143">
        <v>105</v>
      </c>
      <c r="O137" s="143">
        <f t="shared" si="56"/>
        <v>30</v>
      </c>
      <c r="P137" s="143">
        <f t="shared" si="57"/>
        <v>0</v>
      </c>
      <c r="Q137" s="143">
        <f t="shared" si="57"/>
        <v>30</v>
      </c>
      <c r="R137" s="147">
        <f t="shared" si="40"/>
        <v>0.98940303779583183</v>
      </c>
      <c r="S137" s="147">
        <f t="shared" si="40"/>
        <v>1</v>
      </c>
      <c r="T137" s="147">
        <f t="shared" si="40"/>
        <v>0.77777777777777779</v>
      </c>
      <c r="U137" s="148"/>
      <c r="V137" s="154"/>
    </row>
    <row r="138" spans="1:22" s="149" customFormat="1" ht="20.25" hidden="1" customHeight="1">
      <c r="A138" s="152">
        <f t="shared" si="58"/>
        <v>30</v>
      </c>
      <c r="B138" s="153" t="s">
        <v>216</v>
      </c>
      <c r="C138" s="143">
        <f t="shared" si="51"/>
        <v>1396</v>
      </c>
      <c r="D138" s="143">
        <f t="shared" si="52"/>
        <v>1196</v>
      </c>
      <c r="E138" s="143">
        <f t="shared" si="52"/>
        <v>200</v>
      </c>
      <c r="F138" s="143">
        <f t="shared" si="53"/>
        <v>0</v>
      </c>
      <c r="G138" s="143">
        <v>0</v>
      </c>
      <c r="H138" s="143">
        <v>0</v>
      </c>
      <c r="I138" s="143">
        <f t="shared" si="54"/>
        <v>1396</v>
      </c>
      <c r="J138" s="143">
        <v>1196</v>
      </c>
      <c r="K138" s="143">
        <v>200</v>
      </c>
      <c r="L138" s="143">
        <f t="shared" si="55"/>
        <v>1326</v>
      </c>
      <c r="M138" s="143">
        <v>1196</v>
      </c>
      <c r="N138" s="143">
        <v>130</v>
      </c>
      <c r="O138" s="143">
        <f t="shared" si="56"/>
        <v>70</v>
      </c>
      <c r="P138" s="143">
        <f t="shared" si="57"/>
        <v>0</v>
      </c>
      <c r="Q138" s="143">
        <f t="shared" si="57"/>
        <v>70</v>
      </c>
      <c r="R138" s="147">
        <f t="shared" si="40"/>
        <v>0.94985673352435529</v>
      </c>
      <c r="S138" s="147">
        <f t="shared" si="40"/>
        <v>1</v>
      </c>
      <c r="T138" s="147">
        <f t="shared" si="40"/>
        <v>0.65</v>
      </c>
      <c r="U138" s="148"/>
      <c r="V138" s="154"/>
    </row>
    <row r="139" spans="1:22" s="149" customFormat="1" ht="20.25" hidden="1" customHeight="1">
      <c r="A139" s="152">
        <f t="shared" si="58"/>
        <v>31</v>
      </c>
      <c r="B139" s="153" t="s">
        <v>217</v>
      </c>
      <c r="C139" s="143">
        <f t="shared" si="51"/>
        <v>1331</v>
      </c>
      <c r="D139" s="143">
        <f t="shared" si="52"/>
        <v>1196</v>
      </c>
      <c r="E139" s="143">
        <f t="shared" si="52"/>
        <v>135</v>
      </c>
      <c r="F139" s="143">
        <f t="shared" si="53"/>
        <v>0</v>
      </c>
      <c r="G139" s="143">
        <v>0</v>
      </c>
      <c r="H139" s="143">
        <v>0</v>
      </c>
      <c r="I139" s="143">
        <f t="shared" si="54"/>
        <v>1331</v>
      </c>
      <c r="J139" s="143">
        <v>1196</v>
      </c>
      <c r="K139" s="143">
        <v>135</v>
      </c>
      <c r="L139" s="143">
        <f t="shared" si="55"/>
        <v>1331</v>
      </c>
      <c r="M139" s="143">
        <v>1196</v>
      </c>
      <c r="N139" s="143">
        <v>135</v>
      </c>
      <c r="O139" s="143">
        <f t="shared" si="56"/>
        <v>0</v>
      </c>
      <c r="P139" s="143">
        <f t="shared" si="57"/>
        <v>0</v>
      </c>
      <c r="Q139" s="143">
        <f t="shared" si="57"/>
        <v>0</v>
      </c>
      <c r="R139" s="147">
        <f t="shared" si="40"/>
        <v>1</v>
      </c>
      <c r="S139" s="147">
        <f t="shared" si="40"/>
        <v>1</v>
      </c>
      <c r="T139" s="147">
        <f t="shared" si="40"/>
        <v>1</v>
      </c>
      <c r="U139" s="148"/>
      <c r="V139" s="154"/>
    </row>
    <row r="140" spans="1:22" s="230" customFormat="1" ht="20.25" customHeight="1">
      <c r="A140" s="229">
        <v>6</v>
      </c>
      <c r="B140" s="237" t="s">
        <v>71</v>
      </c>
      <c r="C140" s="204">
        <f t="shared" ref="C140:Q140" si="59">SUM(C141:C162)</f>
        <v>31404</v>
      </c>
      <c r="D140" s="204">
        <f t="shared" si="59"/>
        <v>23919</v>
      </c>
      <c r="E140" s="204">
        <f t="shared" si="59"/>
        <v>7485</v>
      </c>
      <c r="F140" s="151">
        <f t="shared" si="59"/>
        <v>0</v>
      </c>
      <c r="G140" s="151">
        <f t="shared" si="59"/>
        <v>0</v>
      </c>
      <c r="H140" s="151">
        <f t="shared" si="59"/>
        <v>0</v>
      </c>
      <c r="I140" s="151">
        <f t="shared" si="59"/>
        <v>31404</v>
      </c>
      <c r="J140" s="151">
        <f t="shared" si="59"/>
        <v>23919</v>
      </c>
      <c r="K140" s="151">
        <f t="shared" si="59"/>
        <v>7485</v>
      </c>
      <c r="L140" s="204">
        <f t="shared" si="59"/>
        <v>17965.567000000003</v>
      </c>
      <c r="M140" s="204">
        <f t="shared" si="59"/>
        <v>15945</v>
      </c>
      <c r="N140" s="204">
        <f t="shared" si="59"/>
        <v>2020.567</v>
      </c>
      <c r="O140" s="204">
        <f t="shared" si="59"/>
        <v>13438.433000000001</v>
      </c>
      <c r="P140" s="204">
        <f t="shared" si="59"/>
        <v>7974</v>
      </c>
      <c r="Q140" s="204">
        <f t="shared" si="59"/>
        <v>5464.4330000000009</v>
      </c>
      <c r="R140" s="228">
        <f t="shared" si="40"/>
        <v>0.57207893898866391</v>
      </c>
      <c r="S140" s="228">
        <f t="shared" si="40"/>
        <v>0.66662485889878342</v>
      </c>
      <c r="T140" s="228">
        <f t="shared" si="40"/>
        <v>0.26994883099532396</v>
      </c>
      <c r="U140" s="229"/>
      <c r="V140" s="224" t="s">
        <v>36</v>
      </c>
    </row>
    <row r="141" spans="1:22" s="149" customFormat="1" ht="20.25" hidden="1" customHeight="1">
      <c r="A141" s="152">
        <v>1</v>
      </c>
      <c r="B141" s="153" t="s">
        <v>129</v>
      </c>
      <c r="C141" s="143">
        <f t="shared" ref="C141:C162" si="60">SUM(D141:E141)</f>
        <v>2340</v>
      </c>
      <c r="D141" s="143">
        <f t="shared" ref="D141:E162" si="61">G141+J141</f>
        <v>0</v>
      </c>
      <c r="E141" s="143">
        <f t="shared" si="61"/>
        <v>2340</v>
      </c>
      <c r="F141" s="143">
        <f t="shared" ref="F141:F162" si="62">SUM(G141:H141)</f>
        <v>0</v>
      </c>
      <c r="G141" s="143">
        <v>0</v>
      </c>
      <c r="H141" s="143">
        <v>0</v>
      </c>
      <c r="I141" s="143">
        <f t="shared" ref="I141:I162" si="63">SUM(J141:K141)</f>
        <v>2340</v>
      </c>
      <c r="J141" s="143">
        <v>0</v>
      </c>
      <c r="K141" s="143">
        <v>2340</v>
      </c>
      <c r="L141" s="143">
        <f t="shared" ref="L141:L162" si="64">SUM(M141:N141)</f>
        <v>525.6</v>
      </c>
      <c r="M141" s="143">
        <v>0</v>
      </c>
      <c r="N141" s="143">
        <v>525.6</v>
      </c>
      <c r="O141" s="143">
        <f t="shared" ref="O141:O162" si="65">SUM(P141:Q141)</f>
        <v>1814.4</v>
      </c>
      <c r="P141" s="143">
        <f t="shared" ref="P141:Q162" si="66">D141-M141</f>
        <v>0</v>
      </c>
      <c r="Q141" s="143">
        <f t="shared" si="66"/>
        <v>1814.4</v>
      </c>
      <c r="R141" s="147">
        <f t="shared" si="40"/>
        <v>0.22461538461538463</v>
      </c>
      <c r="S141" s="147" t="e">
        <f t="shared" si="40"/>
        <v>#DIV/0!</v>
      </c>
      <c r="T141" s="147">
        <f t="shared" si="40"/>
        <v>0.22461538461538463</v>
      </c>
      <c r="U141" s="148"/>
      <c r="V141" s="154"/>
    </row>
    <row r="142" spans="1:22" s="149" customFormat="1" ht="20.25" hidden="1" customHeight="1">
      <c r="A142" s="152">
        <f t="shared" ref="A142:A162" si="67">+A141+1</f>
        <v>2</v>
      </c>
      <c r="B142" s="153" t="s">
        <v>218</v>
      </c>
      <c r="C142" s="143">
        <f t="shared" si="60"/>
        <v>826</v>
      </c>
      <c r="D142" s="143">
        <f t="shared" si="61"/>
        <v>696</v>
      </c>
      <c r="E142" s="143">
        <f t="shared" si="61"/>
        <v>130</v>
      </c>
      <c r="F142" s="143">
        <f t="shared" si="62"/>
        <v>0</v>
      </c>
      <c r="G142" s="143">
        <v>0</v>
      </c>
      <c r="H142" s="143">
        <v>0</v>
      </c>
      <c r="I142" s="143">
        <f t="shared" si="63"/>
        <v>826</v>
      </c>
      <c r="J142" s="143">
        <v>696</v>
      </c>
      <c r="K142" s="143">
        <v>130</v>
      </c>
      <c r="L142" s="143">
        <f t="shared" si="64"/>
        <v>130</v>
      </c>
      <c r="M142" s="143">
        <v>0</v>
      </c>
      <c r="N142" s="143">
        <v>130</v>
      </c>
      <c r="O142" s="143">
        <f t="shared" si="65"/>
        <v>696</v>
      </c>
      <c r="P142" s="143">
        <f t="shared" si="66"/>
        <v>696</v>
      </c>
      <c r="Q142" s="143">
        <f t="shared" si="66"/>
        <v>0</v>
      </c>
      <c r="R142" s="147">
        <f t="shared" si="40"/>
        <v>0.15738498789346247</v>
      </c>
      <c r="S142" s="147">
        <f t="shared" si="40"/>
        <v>0</v>
      </c>
      <c r="T142" s="147">
        <f t="shared" si="40"/>
        <v>1</v>
      </c>
      <c r="U142" s="148"/>
      <c r="V142" s="154"/>
    </row>
    <row r="143" spans="1:22" s="149" customFormat="1" ht="20.25" hidden="1" customHeight="1">
      <c r="A143" s="152">
        <f t="shared" si="67"/>
        <v>3</v>
      </c>
      <c r="B143" s="153" t="s">
        <v>219</v>
      </c>
      <c r="C143" s="143">
        <f t="shared" si="60"/>
        <v>3095</v>
      </c>
      <c r="D143" s="143">
        <f t="shared" si="61"/>
        <v>2965</v>
      </c>
      <c r="E143" s="143">
        <f t="shared" si="61"/>
        <v>130</v>
      </c>
      <c r="F143" s="143">
        <f t="shared" si="62"/>
        <v>0</v>
      </c>
      <c r="G143" s="143">
        <v>0</v>
      </c>
      <c r="H143" s="143">
        <v>0</v>
      </c>
      <c r="I143" s="143">
        <f t="shared" si="63"/>
        <v>3095</v>
      </c>
      <c r="J143" s="143">
        <v>2965</v>
      </c>
      <c r="K143" s="143">
        <v>130</v>
      </c>
      <c r="L143" s="143">
        <f t="shared" si="64"/>
        <v>2965</v>
      </c>
      <c r="M143" s="143">
        <v>2885</v>
      </c>
      <c r="N143" s="143">
        <v>80</v>
      </c>
      <c r="O143" s="143">
        <f t="shared" si="65"/>
        <v>130</v>
      </c>
      <c r="P143" s="143">
        <f t="shared" si="66"/>
        <v>80</v>
      </c>
      <c r="Q143" s="143">
        <f t="shared" si="66"/>
        <v>50</v>
      </c>
      <c r="R143" s="147">
        <f t="shared" si="40"/>
        <v>0.95799676898222941</v>
      </c>
      <c r="S143" s="147">
        <f t="shared" si="40"/>
        <v>0.97301854974704893</v>
      </c>
      <c r="T143" s="147">
        <f t="shared" si="40"/>
        <v>0.61538461538461542</v>
      </c>
      <c r="U143" s="148"/>
      <c r="V143" s="154"/>
    </row>
    <row r="144" spans="1:22" s="149" customFormat="1" ht="20.25" hidden="1" customHeight="1">
      <c r="A144" s="152">
        <f t="shared" si="67"/>
        <v>4</v>
      </c>
      <c r="B144" s="153" t="s">
        <v>220</v>
      </c>
      <c r="C144" s="143">
        <f t="shared" si="60"/>
        <v>1945</v>
      </c>
      <c r="D144" s="143">
        <f t="shared" si="61"/>
        <v>1580</v>
      </c>
      <c r="E144" s="143">
        <f t="shared" si="61"/>
        <v>365</v>
      </c>
      <c r="F144" s="143">
        <f t="shared" si="62"/>
        <v>0</v>
      </c>
      <c r="G144" s="143">
        <v>0</v>
      </c>
      <c r="H144" s="143">
        <v>0</v>
      </c>
      <c r="I144" s="143">
        <f t="shared" si="63"/>
        <v>1945</v>
      </c>
      <c r="J144" s="143">
        <v>1580</v>
      </c>
      <c r="K144" s="143">
        <v>365</v>
      </c>
      <c r="L144" s="143">
        <f t="shared" si="64"/>
        <v>30</v>
      </c>
      <c r="M144" s="143">
        <v>0</v>
      </c>
      <c r="N144" s="143">
        <v>30</v>
      </c>
      <c r="O144" s="143">
        <f t="shared" si="65"/>
        <v>1915</v>
      </c>
      <c r="P144" s="143">
        <f t="shared" si="66"/>
        <v>1580</v>
      </c>
      <c r="Q144" s="143">
        <f t="shared" si="66"/>
        <v>335</v>
      </c>
      <c r="R144" s="147">
        <f t="shared" si="40"/>
        <v>1.5424164524421594E-2</v>
      </c>
      <c r="S144" s="147">
        <f t="shared" si="40"/>
        <v>0</v>
      </c>
      <c r="T144" s="147">
        <f t="shared" si="40"/>
        <v>8.2191780821917804E-2</v>
      </c>
      <c r="U144" s="148"/>
      <c r="V144" s="154"/>
    </row>
    <row r="145" spans="1:22" s="149" customFormat="1" ht="20.25" hidden="1" customHeight="1">
      <c r="A145" s="152">
        <f t="shared" si="67"/>
        <v>5</v>
      </c>
      <c r="B145" s="153" t="s">
        <v>221</v>
      </c>
      <c r="C145" s="143">
        <f t="shared" si="60"/>
        <v>826</v>
      </c>
      <c r="D145" s="143">
        <f t="shared" si="61"/>
        <v>696</v>
      </c>
      <c r="E145" s="143">
        <f t="shared" si="61"/>
        <v>130</v>
      </c>
      <c r="F145" s="143">
        <f t="shared" si="62"/>
        <v>0</v>
      </c>
      <c r="G145" s="143">
        <v>0</v>
      </c>
      <c r="H145" s="143">
        <v>0</v>
      </c>
      <c r="I145" s="143">
        <f t="shared" si="63"/>
        <v>826</v>
      </c>
      <c r="J145" s="143">
        <v>696</v>
      </c>
      <c r="K145" s="143">
        <v>130</v>
      </c>
      <c r="L145" s="143">
        <f t="shared" si="64"/>
        <v>762</v>
      </c>
      <c r="M145" s="143">
        <v>632</v>
      </c>
      <c r="N145" s="143">
        <v>130</v>
      </c>
      <c r="O145" s="143">
        <f t="shared" si="65"/>
        <v>64</v>
      </c>
      <c r="P145" s="143">
        <f t="shared" si="66"/>
        <v>64</v>
      </c>
      <c r="Q145" s="143">
        <f t="shared" si="66"/>
        <v>0</v>
      </c>
      <c r="R145" s="147">
        <f t="shared" si="40"/>
        <v>0.92251815980629537</v>
      </c>
      <c r="S145" s="147">
        <f t="shared" si="40"/>
        <v>0.90804597701149425</v>
      </c>
      <c r="T145" s="147">
        <f t="shared" si="40"/>
        <v>1</v>
      </c>
      <c r="U145" s="148"/>
      <c r="V145" s="154"/>
    </row>
    <row r="146" spans="1:22" s="149" customFormat="1" ht="20.25" hidden="1" customHeight="1">
      <c r="A146" s="152">
        <f t="shared" si="67"/>
        <v>6</v>
      </c>
      <c r="B146" s="153" t="s">
        <v>222</v>
      </c>
      <c r="C146" s="143">
        <f t="shared" si="60"/>
        <v>1526</v>
      </c>
      <c r="D146" s="143">
        <f t="shared" si="61"/>
        <v>696</v>
      </c>
      <c r="E146" s="143">
        <f t="shared" si="61"/>
        <v>830</v>
      </c>
      <c r="F146" s="143">
        <f t="shared" si="62"/>
        <v>0</v>
      </c>
      <c r="G146" s="143">
        <v>0</v>
      </c>
      <c r="H146" s="143">
        <v>0</v>
      </c>
      <c r="I146" s="143">
        <f t="shared" si="63"/>
        <v>1526</v>
      </c>
      <c r="J146" s="143">
        <v>696</v>
      </c>
      <c r="K146" s="143">
        <v>830</v>
      </c>
      <c r="L146" s="143">
        <f t="shared" si="64"/>
        <v>130</v>
      </c>
      <c r="M146" s="143">
        <v>0</v>
      </c>
      <c r="N146" s="143">
        <v>130</v>
      </c>
      <c r="O146" s="143">
        <f t="shared" si="65"/>
        <v>1396</v>
      </c>
      <c r="P146" s="143">
        <f t="shared" si="66"/>
        <v>696</v>
      </c>
      <c r="Q146" s="143">
        <f t="shared" si="66"/>
        <v>700</v>
      </c>
      <c r="R146" s="147">
        <f t="shared" si="40"/>
        <v>8.5190039318479682E-2</v>
      </c>
      <c r="S146" s="147">
        <f t="shared" si="40"/>
        <v>0</v>
      </c>
      <c r="T146" s="147">
        <f t="shared" si="40"/>
        <v>0.15662650602409639</v>
      </c>
      <c r="U146" s="148"/>
      <c r="V146" s="154"/>
    </row>
    <row r="147" spans="1:22" s="149" customFormat="1" ht="20.25" hidden="1" customHeight="1">
      <c r="A147" s="152">
        <f t="shared" si="67"/>
        <v>7</v>
      </c>
      <c r="B147" s="153" t="s">
        <v>223</v>
      </c>
      <c r="C147" s="143">
        <f t="shared" si="60"/>
        <v>1326</v>
      </c>
      <c r="D147" s="143">
        <f t="shared" si="61"/>
        <v>1196</v>
      </c>
      <c r="E147" s="143">
        <f t="shared" si="61"/>
        <v>130</v>
      </c>
      <c r="F147" s="143">
        <f t="shared" si="62"/>
        <v>0</v>
      </c>
      <c r="G147" s="143">
        <v>0</v>
      </c>
      <c r="H147" s="143">
        <v>0</v>
      </c>
      <c r="I147" s="143">
        <f t="shared" si="63"/>
        <v>1326</v>
      </c>
      <c r="J147" s="143">
        <v>1196</v>
      </c>
      <c r="K147" s="143">
        <v>130</v>
      </c>
      <c r="L147" s="143">
        <f t="shared" si="64"/>
        <v>1196</v>
      </c>
      <c r="M147" s="143">
        <v>1196</v>
      </c>
      <c r="N147" s="143">
        <v>0</v>
      </c>
      <c r="O147" s="143">
        <f t="shared" si="65"/>
        <v>130</v>
      </c>
      <c r="P147" s="143">
        <f t="shared" si="66"/>
        <v>0</v>
      </c>
      <c r="Q147" s="143">
        <f t="shared" si="66"/>
        <v>130</v>
      </c>
      <c r="R147" s="147">
        <f t="shared" si="40"/>
        <v>0.90196078431372551</v>
      </c>
      <c r="S147" s="147">
        <f t="shared" si="40"/>
        <v>1</v>
      </c>
      <c r="T147" s="147">
        <f t="shared" si="40"/>
        <v>0</v>
      </c>
      <c r="U147" s="148"/>
      <c r="V147" s="154"/>
    </row>
    <row r="148" spans="1:22" s="149" customFormat="1" ht="20.25" hidden="1" customHeight="1">
      <c r="A148" s="152">
        <f t="shared" si="67"/>
        <v>8</v>
      </c>
      <c r="B148" s="153" t="s">
        <v>224</v>
      </c>
      <c r="C148" s="143">
        <f t="shared" si="60"/>
        <v>1502</v>
      </c>
      <c r="D148" s="143">
        <f t="shared" si="61"/>
        <v>1372</v>
      </c>
      <c r="E148" s="143">
        <f t="shared" si="61"/>
        <v>130</v>
      </c>
      <c r="F148" s="143">
        <f t="shared" si="62"/>
        <v>0</v>
      </c>
      <c r="G148" s="143">
        <v>0</v>
      </c>
      <c r="H148" s="143">
        <v>0</v>
      </c>
      <c r="I148" s="143">
        <f t="shared" si="63"/>
        <v>1502</v>
      </c>
      <c r="J148" s="143">
        <v>1372</v>
      </c>
      <c r="K148" s="143">
        <v>130</v>
      </c>
      <c r="L148" s="143">
        <f t="shared" si="64"/>
        <v>1133</v>
      </c>
      <c r="M148" s="143">
        <v>1133</v>
      </c>
      <c r="N148" s="143">
        <v>0</v>
      </c>
      <c r="O148" s="143">
        <f t="shared" si="65"/>
        <v>369</v>
      </c>
      <c r="P148" s="143">
        <f t="shared" si="66"/>
        <v>239</v>
      </c>
      <c r="Q148" s="143">
        <f t="shared" si="66"/>
        <v>130</v>
      </c>
      <c r="R148" s="147">
        <f t="shared" si="40"/>
        <v>0.7543275632490013</v>
      </c>
      <c r="S148" s="147">
        <f t="shared" si="40"/>
        <v>0.82580174927113703</v>
      </c>
      <c r="T148" s="147">
        <f t="shared" si="40"/>
        <v>0</v>
      </c>
      <c r="U148" s="148"/>
      <c r="V148" s="154"/>
    </row>
    <row r="149" spans="1:22" s="149" customFormat="1" ht="20.25" hidden="1" customHeight="1">
      <c r="A149" s="152">
        <f t="shared" si="67"/>
        <v>9</v>
      </c>
      <c r="B149" s="153" t="s">
        <v>225</v>
      </c>
      <c r="C149" s="143">
        <f t="shared" si="60"/>
        <v>826</v>
      </c>
      <c r="D149" s="143">
        <f t="shared" si="61"/>
        <v>696</v>
      </c>
      <c r="E149" s="143">
        <f t="shared" si="61"/>
        <v>130</v>
      </c>
      <c r="F149" s="143">
        <f t="shared" si="62"/>
        <v>0</v>
      </c>
      <c r="G149" s="143">
        <v>0</v>
      </c>
      <c r="H149" s="143">
        <v>0</v>
      </c>
      <c r="I149" s="143">
        <f t="shared" si="63"/>
        <v>826</v>
      </c>
      <c r="J149" s="143">
        <v>696</v>
      </c>
      <c r="K149" s="143">
        <v>130</v>
      </c>
      <c r="L149" s="143">
        <f t="shared" si="64"/>
        <v>826</v>
      </c>
      <c r="M149" s="143">
        <v>696</v>
      </c>
      <c r="N149" s="143">
        <v>130</v>
      </c>
      <c r="O149" s="143">
        <f t="shared" si="65"/>
        <v>0</v>
      </c>
      <c r="P149" s="143">
        <f t="shared" si="66"/>
        <v>0</v>
      </c>
      <c r="Q149" s="143">
        <f t="shared" si="66"/>
        <v>0</v>
      </c>
      <c r="R149" s="147">
        <f t="shared" si="40"/>
        <v>1</v>
      </c>
      <c r="S149" s="147">
        <f t="shared" si="40"/>
        <v>1</v>
      </c>
      <c r="T149" s="147">
        <f t="shared" si="40"/>
        <v>1</v>
      </c>
      <c r="U149" s="148"/>
      <c r="V149" s="154"/>
    </row>
    <row r="150" spans="1:22" s="149" customFormat="1" ht="20.25" hidden="1" customHeight="1">
      <c r="A150" s="152">
        <f t="shared" si="67"/>
        <v>10</v>
      </c>
      <c r="B150" s="153" t="s">
        <v>226</v>
      </c>
      <c r="C150" s="143">
        <f t="shared" si="60"/>
        <v>891</v>
      </c>
      <c r="D150" s="143">
        <f t="shared" si="61"/>
        <v>696</v>
      </c>
      <c r="E150" s="143">
        <f t="shared" si="61"/>
        <v>195</v>
      </c>
      <c r="F150" s="143">
        <f t="shared" si="62"/>
        <v>0</v>
      </c>
      <c r="G150" s="143">
        <v>0</v>
      </c>
      <c r="H150" s="143">
        <v>0</v>
      </c>
      <c r="I150" s="143">
        <f t="shared" si="63"/>
        <v>891</v>
      </c>
      <c r="J150" s="143">
        <v>696</v>
      </c>
      <c r="K150" s="143">
        <v>195</v>
      </c>
      <c r="L150" s="143">
        <f t="shared" si="64"/>
        <v>380.767</v>
      </c>
      <c r="M150" s="143">
        <v>300</v>
      </c>
      <c r="N150" s="143">
        <v>80.766999999999996</v>
      </c>
      <c r="O150" s="143">
        <f t="shared" si="65"/>
        <v>510.233</v>
      </c>
      <c r="P150" s="143">
        <f t="shared" si="66"/>
        <v>396</v>
      </c>
      <c r="Q150" s="143">
        <f t="shared" si="66"/>
        <v>114.233</v>
      </c>
      <c r="R150" s="147">
        <f t="shared" si="40"/>
        <v>0.42734792368125701</v>
      </c>
      <c r="S150" s="147">
        <f t="shared" si="40"/>
        <v>0.43103448275862066</v>
      </c>
      <c r="T150" s="147">
        <f t="shared" si="40"/>
        <v>0.41418974358974359</v>
      </c>
      <c r="U150" s="148"/>
      <c r="V150" s="154"/>
    </row>
    <row r="151" spans="1:22" s="149" customFormat="1" ht="20.25" hidden="1" customHeight="1">
      <c r="A151" s="152">
        <f t="shared" si="67"/>
        <v>11</v>
      </c>
      <c r="B151" s="153" t="s">
        <v>227</v>
      </c>
      <c r="C151" s="143">
        <f t="shared" si="60"/>
        <v>1656</v>
      </c>
      <c r="D151" s="143">
        <f t="shared" si="61"/>
        <v>1276</v>
      </c>
      <c r="E151" s="143">
        <f t="shared" si="61"/>
        <v>380</v>
      </c>
      <c r="F151" s="143">
        <f t="shared" si="62"/>
        <v>0</v>
      </c>
      <c r="G151" s="143">
        <v>0</v>
      </c>
      <c r="H151" s="143">
        <v>0</v>
      </c>
      <c r="I151" s="143">
        <f t="shared" si="63"/>
        <v>1656</v>
      </c>
      <c r="J151" s="143">
        <v>1276</v>
      </c>
      <c r="K151" s="143">
        <v>380</v>
      </c>
      <c r="L151" s="143">
        <f t="shared" si="64"/>
        <v>776</v>
      </c>
      <c r="M151" s="143">
        <v>776</v>
      </c>
      <c r="N151" s="143">
        <v>0</v>
      </c>
      <c r="O151" s="143">
        <f t="shared" si="65"/>
        <v>880</v>
      </c>
      <c r="P151" s="143">
        <f t="shared" si="66"/>
        <v>500</v>
      </c>
      <c r="Q151" s="143">
        <f t="shared" si="66"/>
        <v>380</v>
      </c>
      <c r="R151" s="147">
        <f t="shared" si="40"/>
        <v>0.46859903381642515</v>
      </c>
      <c r="S151" s="147">
        <f t="shared" si="40"/>
        <v>0.60815047021943569</v>
      </c>
      <c r="T151" s="147">
        <f t="shared" si="40"/>
        <v>0</v>
      </c>
      <c r="U151" s="148"/>
      <c r="V151" s="154"/>
    </row>
    <row r="152" spans="1:22" s="149" customFormat="1" ht="20.25" hidden="1" customHeight="1">
      <c r="A152" s="152">
        <f t="shared" si="67"/>
        <v>12</v>
      </c>
      <c r="B152" s="153" t="s">
        <v>228</v>
      </c>
      <c r="C152" s="143">
        <f t="shared" si="60"/>
        <v>826</v>
      </c>
      <c r="D152" s="143">
        <f t="shared" si="61"/>
        <v>696</v>
      </c>
      <c r="E152" s="143">
        <f t="shared" si="61"/>
        <v>130</v>
      </c>
      <c r="F152" s="143">
        <f t="shared" si="62"/>
        <v>0</v>
      </c>
      <c r="G152" s="143">
        <v>0</v>
      </c>
      <c r="H152" s="143">
        <v>0</v>
      </c>
      <c r="I152" s="143">
        <f t="shared" si="63"/>
        <v>826</v>
      </c>
      <c r="J152" s="143">
        <v>696</v>
      </c>
      <c r="K152" s="143">
        <v>130</v>
      </c>
      <c r="L152" s="143">
        <f t="shared" si="64"/>
        <v>763.2</v>
      </c>
      <c r="M152" s="143">
        <v>696</v>
      </c>
      <c r="N152" s="143">
        <v>67.2</v>
      </c>
      <c r="O152" s="143">
        <f t="shared" si="65"/>
        <v>62.8</v>
      </c>
      <c r="P152" s="143">
        <f t="shared" si="66"/>
        <v>0</v>
      </c>
      <c r="Q152" s="143">
        <f t="shared" si="66"/>
        <v>62.8</v>
      </c>
      <c r="R152" s="147">
        <f t="shared" si="40"/>
        <v>0.92397094430992743</v>
      </c>
      <c r="S152" s="147">
        <f t="shared" si="40"/>
        <v>1</v>
      </c>
      <c r="T152" s="147">
        <f t="shared" si="40"/>
        <v>0.51692307692307693</v>
      </c>
      <c r="U152" s="148"/>
      <c r="V152" s="154"/>
    </row>
    <row r="153" spans="1:22" s="149" customFormat="1" ht="20.25" hidden="1" customHeight="1">
      <c r="A153" s="152">
        <f t="shared" si="67"/>
        <v>13</v>
      </c>
      <c r="B153" s="153" t="s">
        <v>229</v>
      </c>
      <c r="C153" s="143">
        <f t="shared" si="60"/>
        <v>826</v>
      </c>
      <c r="D153" s="143">
        <f t="shared" si="61"/>
        <v>696</v>
      </c>
      <c r="E153" s="143">
        <f t="shared" si="61"/>
        <v>130</v>
      </c>
      <c r="F153" s="143">
        <f t="shared" si="62"/>
        <v>0</v>
      </c>
      <c r="G153" s="143">
        <v>0</v>
      </c>
      <c r="H153" s="143">
        <v>0</v>
      </c>
      <c r="I153" s="143">
        <f t="shared" si="63"/>
        <v>826</v>
      </c>
      <c r="J153" s="143">
        <v>696</v>
      </c>
      <c r="K153" s="143">
        <v>130</v>
      </c>
      <c r="L153" s="143">
        <f t="shared" si="64"/>
        <v>0</v>
      </c>
      <c r="M153" s="143">
        <v>0</v>
      </c>
      <c r="N153" s="143">
        <v>0</v>
      </c>
      <c r="O153" s="143">
        <f t="shared" si="65"/>
        <v>826</v>
      </c>
      <c r="P153" s="143">
        <f t="shared" si="66"/>
        <v>696</v>
      </c>
      <c r="Q153" s="143">
        <f t="shared" si="66"/>
        <v>130</v>
      </c>
      <c r="R153" s="147">
        <f t="shared" si="40"/>
        <v>0</v>
      </c>
      <c r="S153" s="147">
        <f t="shared" si="40"/>
        <v>0</v>
      </c>
      <c r="T153" s="147">
        <f t="shared" si="40"/>
        <v>0</v>
      </c>
      <c r="U153" s="148"/>
      <c r="V153" s="154"/>
    </row>
    <row r="154" spans="1:22" s="149" customFormat="1" ht="20.25" hidden="1" customHeight="1">
      <c r="A154" s="152">
        <f t="shared" si="67"/>
        <v>14</v>
      </c>
      <c r="B154" s="153" t="s">
        <v>230</v>
      </c>
      <c r="C154" s="143">
        <f t="shared" si="60"/>
        <v>1391</v>
      </c>
      <c r="D154" s="143">
        <f t="shared" si="61"/>
        <v>696</v>
      </c>
      <c r="E154" s="143">
        <f t="shared" si="61"/>
        <v>695</v>
      </c>
      <c r="F154" s="143">
        <f t="shared" si="62"/>
        <v>0</v>
      </c>
      <c r="G154" s="143">
        <v>0</v>
      </c>
      <c r="H154" s="143">
        <v>0</v>
      </c>
      <c r="I154" s="143">
        <f t="shared" si="63"/>
        <v>1391</v>
      </c>
      <c r="J154" s="143">
        <v>696</v>
      </c>
      <c r="K154" s="143">
        <v>695</v>
      </c>
      <c r="L154" s="143">
        <f t="shared" si="64"/>
        <v>0</v>
      </c>
      <c r="M154" s="143">
        <v>0</v>
      </c>
      <c r="N154" s="143">
        <v>0</v>
      </c>
      <c r="O154" s="143">
        <f t="shared" si="65"/>
        <v>1391</v>
      </c>
      <c r="P154" s="143">
        <f t="shared" si="66"/>
        <v>696</v>
      </c>
      <c r="Q154" s="143">
        <f t="shared" si="66"/>
        <v>695</v>
      </c>
      <c r="R154" s="147">
        <f t="shared" si="40"/>
        <v>0</v>
      </c>
      <c r="S154" s="147">
        <f t="shared" si="40"/>
        <v>0</v>
      </c>
      <c r="T154" s="147">
        <f t="shared" si="40"/>
        <v>0</v>
      </c>
      <c r="U154" s="148"/>
      <c r="V154" s="154"/>
    </row>
    <row r="155" spans="1:22" s="149" customFormat="1" ht="20.25" hidden="1" customHeight="1">
      <c r="A155" s="152">
        <f t="shared" si="67"/>
        <v>15</v>
      </c>
      <c r="B155" s="153" t="s">
        <v>231</v>
      </c>
      <c r="C155" s="143">
        <f t="shared" si="60"/>
        <v>1066</v>
      </c>
      <c r="D155" s="143">
        <f t="shared" si="61"/>
        <v>936</v>
      </c>
      <c r="E155" s="143">
        <f t="shared" si="61"/>
        <v>130</v>
      </c>
      <c r="F155" s="143">
        <f t="shared" si="62"/>
        <v>0</v>
      </c>
      <c r="G155" s="143">
        <v>0</v>
      </c>
      <c r="H155" s="143">
        <v>0</v>
      </c>
      <c r="I155" s="143">
        <f t="shared" si="63"/>
        <v>1066</v>
      </c>
      <c r="J155" s="143">
        <v>936</v>
      </c>
      <c r="K155" s="143">
        <v>130</v>
      </c>
      <c r="L155" s="143">
        <f t="shared" si="64"/>
        <v>826</v>
      </c>
      <c r="M155" s="143">
        <v>696</v>
      </c>
      <c r="N155" s="143">
        <v>130</v>
      </c>
      <c r="O155" s="143">
        <f t="shared" si="65"/>
        <v>240</v>
      </c>
      <c r="P155" s="143">
        <f t="shared" si="66"/>
        <v>240</v>
      </c>
      <c r="Q155" s="143">
        <f t="shared" si="66"/>
        <v>0</v>
      </c>
      <c r="R155" s="147">
        <f t="shared" si="40"/>
        <v>0.77485928705440899</v>
      </c>
      <c r="S155" s="147">
        <f t="shared" si="40"/>
        <v>0.74358974358974361</v>
      </c>
      <c r="T155" s="147">
        <f t="shared" si="40"/>
        <v>1</v>
      </c>
      <c r="U155" s="148"/>
      <c r="V155" s="154"/>
    </row>
    <row r="156" spans="1:22" s="149" customFormat="1" ht="20.25" hidden="1" customHeight="1">
      <c r="A156" s="152">
        <f t="shared" si="67"/>
        <v>16</v>
      </c>
      <c r="B156" s="153" t="s">
        <v>232</v>
      </c>
      <c r="C156" s="143">
        <f t="shared" si="60"/>
        <v>1002</v>
      </c>
      <c r="D156" s="143">
        <f t="shared" si="61"/>
        <v>872</v>
      </c>
      <c r="E156" s="143">
        <f t="shared" si="61"/>
        <v>130</v>
      </c>
      <c r="F156" s="143">
        <f t="shared" si="62"/>
        <v>0</v>
      </c>
      <c r="G156" s="143">
        <v>0</v>
      </c>
      <c r="H156" s="143">
        <v>0</v>
      </c>
      <c r="I156" s="143">
        <f t="shared" si="63"/>
        <v>1002</v>
      </c>
      <c r="J156" s="143">
        <v>872</v>
      </c>
      <c r="K156" s="143">
        <v>130</v>
      </c>
      <c r="L156" s="143">
        <f t="shared" si="64"/>
        <v>500</v>
      </c>
      <c r="M156" s="143">
        <v>500</v>
      </c>
      <c r="N156" s="143">
        <v>0</v>
      </c>
      <c r="O156" s="143">
        <f t="shared" si="65"/>
        <v>502</v>
      </c>
      <c r="P156" s="143">
        <f t="shared" si="66"/>
        <v>372</v>
      </c>
      <c r="Q156" s="143">
        <f t="shared" si="66"/>
        <v>130</v>
      </c>
      <c r="R156" s="147">
        <f t="shared" si="40"/>
        <v>0.49900199600798401</v>
      </c>
      <c r="S156" s="147">
        <f t="shared" si="40"/>
        <v>0.57339449541284404</v>
      </c>
      <c r="T156" s="147">
        <f t="shared" si="40"/>
        <v>0</v>
      </c>
      <c r="U156" s="148"/>
      <c r="V156" s="154"/>
    </row>
    <row r="157" spans="1:22" s="149" customFormat="1" ht="20.25" hidden="1" customHeight="1">
      <c r="A157" s="152">
        <f t="shared" si="67"/>
        <v>17</v>
      </c>
      <c r="B157" s="153" t="s">
        <v>233</v>
      </c>
      <c r="C157" s="143">
        <f t="shared" si="60"/>
        <v>3270</v>
      </c>
      <c r="D157" s="143">
        <f t="shared" si="61"/>
        <v>3140</v>
      </c>
      <c r="E157" s="143">
        <f t="shared" si="61"/>
        <v>130</v>
      </c>
      <c r="F157" s="143">
        <f t="shared" si="62"/>
        <v>0</v>
      </c>
      <c r="G157" s="143">
        <v>0</v>
      </c>
      <c r="H157" s="143">
        <v>0</v>
      </c>
      <c r="I157" s="143">
        <f t="shared" si="63"/>
        <v>3270</v>
      </c>
      <c r="J157" s="143">
        <v>3140</v>
      </c>
      <c r="K157" s="143">
        <v>130</v>
      </c>
      <c r="L157" s="143">
        <f t="shared" si="64"/>
        <v>2945</v>
      </c>
      <c r="M157" s="143">
        <v>2900</v>
      </c>
      <c r="N157" s="143">
        <v>45</v>
      </c>
      <c r="O157" s="143">
        <f t="shared" si="65"/>
        <v>325</v>
      </c>
      <c r="P157" s="143">
        <f t="shared" si="66"/>
        <v>240</v>
      </c>
      <c r="Q157" s="143">
        <f t="shared" si="66"/>
        <v>85</v>
      </c>
      <c r="R157" s="147">
        <f t="shared" ref="R157:T220" si="68">L157/C157</f>
        <v>0.90061162079510704</v>
      </c>
      <c r="S157" s="147">
        <f t="shared" si="68"/>
        <v>0.92356687898089174</v>
      </c>
      <c r="T157" s="147">
        <f t="shared" si="68"/>
        <v>0.34615384615384615</v>
      </c>
      <c r="U157" s="148"/>
      <c r="V157" s="154"/>
    </row>
    <row r="158" spans="1:22" s="149" customFormat="1" ht="20.25" hidden="1" customHeight="1">
      <c r="A158" s="152">
        <f t="shared" si="67"/>
        <v>18</v>
      </c>
      <c r="B158" s="153" t="s">
        <v>234</v>
      </c>
      <c r="C158" s="143">
        <f t="shared" si="60"/>
        <v>891</v>
      </c>
      <c r="D158" s="143">
        <f t="shared" si="61"/>
        <v>696</v>
      </c>
      <c r="E158" s="143">
        <f t="shared" si="61"/>
        <v>195</v>
      </c>
      <c r="F158" s="143">
        <f t="shared" si="62"/>
        <v>0</v>
      </c>
      <c r="G158" s="143">
        <v>0</v>
      </c>
      <c r="H158" s="143">
        <v>0</v>
      </c>
      <c r="I158" s="143">
        <f t="shared" si="63"/>
        <v>891</v>
      </c>
      <c r="J158" s="143">
        <v>696</v>
      </c>
      <c r="K158" s="143">
        <v>195</v>
      </c>
      <c r="L158" s="143">
        <f t="shared" si="64"/>
        <v>100</v>
      </c>
      <c r="M158" s="143">
        <v>100</v>
      </c>
      <c r="N158" s="143">
        <v>0</v>
      </c>
      <c r="O158" s="143">
        <f t="shared" si="65"/>
        <v>791</v>
      </c>
      <c r="P158" s="143">
        <f t="shared" si="66"/>
        <v>596</v>
      </c>
      <c r="Q158" s="143">
        <f t="shared" si="66"/>
        <v>195</v>
      </c>
      <c r="R158" s="147">
        <f t="shared" si="68"/>
        <v>0.1122334455667789</v>
      </c>
      <c r="S158" s="147">
        <f t="shared" si="68"/>
        <v>0.14367816091954022</v>
      </c>
      <c r="T158" s="147">
        <f t="shared" si="68"/>
        <v>0</v>
      </c>
      <c r="U158" s="148"/>
      <c r="V158" s="154"/>
    </row>
    <row r="159" spans="1:22" s="149" customFormat="1" ht="20.25" hidden="1" customHeight="1">
      <c r="A159" s="152">
        <f t="shared" si="67"/>
        <v>19</v>
      </c>
      <c r="B159" s="153" t="s">
        <v>235</v>
      </c>
      <c r="C159" s="143">
        <f t="shared" si="60"/>
        <v>1606</v>
      </c>
      <c r="D159" s="143">
        <f t="shared" si="61"/>
        <v>1196</v>
      </c>
      <c r="E159" s="143">
        <f t="shared" si="61"/>
        <v>410</v>
      </c>
      <c r="F159" s="143">
        <f t="shared" si="62"/>
        <v>0</v>
      </c>
      <c r="G159" s="143">
        <v>0</v>
      </c>
      <c r="H159" s="143">
        <v>0</v>
      </c>
      <c r="I159" s="143">
        <f t="shared" si="63"/>
        <v>1606</v>
      </c>
      <c r="J159" s="143">
        <v>1196</v>
      </c>
      <c r="K159" s="143">
        <v>410</v>
      </c>
      <c r="L159" s="143">
        <f t="shared" si="64"/>
        <v>1388</v>
      </c>
      <c r="M159" s="143">
        <v>1196</v>
      </c>
      <c r="N159" s="143">
        <v>192</v>
      </c>
      <c r="O159" s="143">
        <f t="shared" si="65"/>
        <v>218</v>
      </c>
      <c r="P159" s="143">
        <f t="shared" si="66"/>
        <v>0</v>
      </c>
      <c r="Q159" s="143">
        <f t="shared" si="66"/>
        <v>218</v>
      </c>
      <c r="R159" s="147">
        <f t="shared" si="68"/>
        <v>0.8642590286425903</v>
      </c>
      <c r="S159" s="147">
        <f t="shared" si="68"/>
        <v>1</v>
      </c>
      <c r="T159" s="147">
        <f t="shared" si="68"/>
        <v>0.4682926829268293</v>
      </c>
      <c r="U159" s="148"/>
      <c r="V159" s="154"/>
    </row>
    <row r="160" spans="1:22" s="149" customFormat="1" ht="20.25" hidden="1" customHeight="1">
      <c r="A160" s="152">
        <f t="shared" si="67"/>
        <v>20</v>
      </c>
      <c r="B160" s="153" t="s">
        <v>236</v>
      </c>
      <c r="C160" s="143">
        <f t="shared" si="60"/>
        <v>1161</v>
      </c>
      <c r="D160" s="143">
        <f t="shared" si="61"/>
        <v>966</v>
      </c>
      <c r="E160" s="143">
        <f t="shared" si="61"/>
        <v>195</v>
      </c>
      <c r="F160" s="143">
        <f t="shared" si="62"/>
        <v>0</v>
      </c>
      <c r="G160" s="143">
        <v>0</v>
      </c>
      <c r="H160" s="143">
        <v>0</v>
      </c>
      <c r="I160" s="143">
        <f t="shared" si="63"/>
        <v>1161</v>
      </c>
      <c r="J160" s="143">
        <v>966</v>
      </c>
      <c r="K160" s="143">
        <v>195</v>
      </c>
      <c r="L160" s="143">
        <f t="shared" si="64"/>
        <v>826</v>
      </c>
      <c r="M160" s="143">
        <v>696</v>
      </c>
      <c r="N160" s="143">
        <v>130</v>
      </c>
      <c r="O160" s="143">
        <f t="shared" si="65"/>
        <v>335</v>
      </c>
      <c r="P160" s="143">
        <f t="shared" si="66"/>
        <v>270</v>
      </c>
      <c r="Q160" s="143">
        <f t="shared" si="66"/>
        <v>65</v>
      </c>
      <c r="R160" s="147">
        <f t="shared" si="68"/>
        <v>0.71145564168819986</v>
      </c>
      <c r="S160" s="147">
        <f t="shared" si="68"/>
        <v>0.72049689440993792</v>
      </c>
      <c r="T160" s="147">
        <f t="shared" si="68"/>
        <v>0.66666666666666663</v>
      </c>
      <c r="U160" s="148"/>
      <c r="V160" s="154"/>
    </row>
    <row r="161" spans="1:22" s="149" customFormat="1" ht="20.25" hidden="1" customHeight="1">
      <c r="A161" s="152">
        <f t="shared" si="67"/>
        <v>21</v>
      </c>
      <c r="B161" s="153" t="s">
        <v>237</v>
      </c>
      <c r="C161" s="143">
        <f t="shared" si="60"/>
        <v>1500</v>
      </c>
      <c r="D161" s="143">
        <f t="shared" si="61"/>
        <v>1180</v>
      </c>
      <c r="E161" s="143">
        <f t="shared" si="61"/>
        <v>320</v>
      </c>
      <c r="F161" s="143">
        <f t="shared" si="62"/>
        <v>0</v>
      </c>
      <c r="G161" s="143">
        <v>0</v>
      </c>
      <c r="H161" s="143">
        <v>0</v>
      </c>
      <c r="I161" s="143">
        <f t="shared" si="63"/>
        <v>1500</v>
      </c>
      <c r="J161" s="143">
        <v>1180</v>
      </c>
      <c r="K161" s="143">
        <v>320</v>
      </c>
      <c r="L161" s="143">
        <f t="shared" si="64"/>
        <v>937</v>
      </c>
      <c r="M161" s="143">
        <v>847</v>
      </c>
      <c r="N161" s="143">
        <v>90</v>
      </c>
      <c r="O161" s="143">
        <f t="shared" si="65"/>
        <v>563</v>
      </c>
      <c r="P161" s="143">
        <f t="shared" si="66"/>
        <v>333</v>
      </c>
      <c r="Q161" s="143">
        <f t="shared" si="66"/>
        <v>230</v>
      </c>
      <c r="R161" s="147">
        <f t="shared" si="68"/>
        <v>0.6246666666666667</v>
      </c>
      <c r="S161" s="147">
        <f t="shared" si="68"/>
        <v>0.71779661016949148</v>
      </c>
      <c r="T161" s="147">
        <f t="shared" si="68"/>
        <v>0.28125</v>
      </c>
      <c r="U161" s="148"/>
      <c r="V161" s="154"/>
    </row>
    <row r="162" spans="1:22" s="149" customFormat="1" ht="20.25" hidden="1" customHeight="1">
      <c r="A162" s="152">
        <f t="shared" si="67"/>
        <v>22</v>
      </c>
      <c r="B162" s="153" t="s">
        <v>238</v>
      </c>
      <c r="C162" s="143">
        <f t="shared" si="60"/>
        <v>1106</v>
      </c>
      <c r="D162" s="143">
        <f t="shared" si="61"/>
        <v>976</v>
      </c>
      <c r="E162" s="143">
        <f t="shared" si="61"/>
        <v>130</v>
      </c>
      <c r="F162" s="143">
        <f t="shared" si="62"/>
        <v>0</v>
      </c>
      <c r="G162" s="143">
        <v>0</v>
      </c>
      <c r="H162" s="143">
        <v>0</v>
      </c>
      <c r="I162" s="143">
        <f t="shared" si="63"/>
        <v>1106</v>
      </c>
      <c r="J162" s="143">
        <v>976</v>
      </c>
      <c r="K162" s="143">
        <v>130</v>
      </c>
      <c r="L162" s="143">
        <f t="shared" si="64"/>
        <v>826</v>
      </c>
      <c r="M162" s="143">
        <v>696</v>
      </c>
      <c r="N162" s="143">
        <v>130</v>
      </c>
      <c r="O162" s="143">
        <f t="shared" si="65"/>
        <v>280</v>
      </c>
      <c r="P162" s="143">
        <f t="shared" si="66"/>
        <v>280</v>
      </c>
      <c r="Q162" s="143">
        <f t="shared" si="66"/>
        <v>0</v>
      </c>
      <c r="R162" s="147">
        <f t="shared" si="68"/>
        <v>0.74683544303797467</v>
      </c>
      <c r="S162" s="147">
        <f t="shared" si="68"/>
        <v>0.71311475409836067</v>
      </c>
      <c r="T162" s="147">
        <f t="shared" si="68"/>
        <v>1</v>
      </c>
      <c r="U162" s="148"/>
      <c r="V162" s="154"/>
    </row>
    <row r="163" spans="1:22" s="230" customFormat="1" ht="20.25" customHeight="1">
      <c r="A163" s="229">
        <v>7</v>
      </c>
      <c r="B163" s="236" t="s">
        <v>73</v>
      </c>
      <c r="C163" s="204">
        <f t="shared" ref="C163:Q163" si="69">SUM(C164:C191)</f>
        <v>39524</v>
      </c>
      <c r="D163" s="204">
        <f t="shared" si="69"/>
        <v>29984</v>
      </c>
      <c r="E163" s="204">
        <f t="shared" si="69"/>
        <v>9540</v>
      </c>
      <c r="F163" s="151">
        <f t="shared" si="69"/>
        <v>0</v>
      </c>
      <c r="G163" s="151">
        <f t="shared" si="69"/>
        <v>0</v>
      </c>
      <c r="H163" s="151">
        <f t="shared" si="69"/>
        <v>0</v>
      </c>
      <c r="I163" s="151">
        <f t="shared" si="69"/>
        <v>39524</v>
      </c>
      <c r="J163" s="151">
        <f t="shared" si="69"/>
        <v>29984</v>
      </c>
      <c r="K163" s="151">
        <f t="shared" si="69"/>
        <v>9540</v>
      </c>
      <c r="L163" s="204">
        <f t="shared" si="69"/>
        <v>19773.5</v>
      </c>
      <c r="M163" s="204">
        <f t="shared" si="69"/>
        <v>15464</v>
      </c>
      <c r="N163" s="204">
        <f t="shared" si="69"/>
        <v>4309.5</v>
      </c>
      <c r="O163" s="204">
        <f t="shared" si="69"/>
        <v>19750.5</v>
      </c>
      <c r="P163" s="204">
        <f t="shared" si="69"/>
        <v>14520</v>
      </c>
      <c r="Q163" s="204">
        <f t="shared" si="69"/>
        <v>5230.5</v>
      </c>
      <c r="R163" s="228">
        <f t="shared" si="68"/>
        <v>0.50029096245319304</v>
      </c>
      <c r="S163" s="228">
        <f t="shared" si="68"/>
        <v>0.5157417289220918</v>
      </c>
      <c r="T163" s="228">
        <f t="shared" si="68"/>
        <v>0.45172955974842766</v>
      </c>
      <c r="U163" s="229"/>
      <c r="V163" s="224" t="s">
        <v>36</v>
      </c>
    </row>
    <row r="164" spans="1:22" s="149" customFormat="1" ht="20.25" hidden="1" customHeight="1">
      <c r="A164" s="152">
        <v>1</v>
      </c>
      <c r="B164" s="153" t="s">
        <v>129</v>
      </c>
      <c r="C164" s="143">
        <f t="shared" ref="C164:C191" si="70">SUM(D164:E164)</f>
        <v>3900</v>
      </c>
      <c r="D164" s="143">
        <f t="shared" ref="D164:E191" si="71">G164+J164</f>
        <v>260</v>
      </c>
      <c r="E164" s="143">
        <f t="shared" si="71"/>
        <v>3640</v>
      </c>
      <c r="F164" s="143">
        <f t="shared" ref="F164:F191" si="72">SUM(G164:H164)</f>
        <v>0</v>
      </c>
      <c r="G164" s="143">
        <v>0</v>
      </c>
      <c r="H164" s="143">
        <v>0</v>
      </c>
      <c r="I164" s="143">
        <f t="shared" ref="I164:I191" si="73">SUM(J164:K164)</f>
        <v>3900</v>
      </c>
      <c r="J164" s="143">
        <v>260</v>
      </c>
      <c r="K164" s="143">
        <v>3640</v>
      </c>
      <c r="L164" s="143">
        <f t="shared" ref="L164:L191" si="74">SUM(M164:N164)</f>
        <v>1600</v>
      </c>
      <c r="M164" s="143">
        <v>0</v>
      </c>
      <c r="N164" s="143">
        <v>1600</v>
      </c>
      <c r="O164" s="143">
        <f t="shared" ref="O164:O191" si="75">SUM(P164:Q164)</f>
        <v>2300</v>
      </c>
      <c r="P164" s="143">
        <f t="shared" ref="P164:Q191" si="76">D164-M164</f>
        <v>260</v>
      </c>
      <c r="Q164" s="143">
        <f t="shared" si="76"/>
        <v>2040</v>
      </c>
      <c r="R164" s="147">
        <f t="shared" si="68"/>
        <v>0.41025641025641024</v>
      </c>
      <c r="S164" s="147">
        <f t="shared" si="68"/>
        <v>0</v>
      </c>
      <c r="T164" s="147">
        <f t="shared" si="68"/>
        <v>0.43956043956043955</v>
      </c>
      <c r="U164" s="148"/>
      <c r="V164" s="154"/>
    </row>
    <row r="165" spans="1:22" s="149" customFormat="1" ht="20.25" hidden="1" customHeight="1">
      <c r="A165" s="152">
        <f t="shared" ref="A165:A191" si="77">+A164+1</f>
        <v>2</v>
      </c>
      <c r="B165" s="153" t="s">
        <v>239</v>
      </c>
      <c r="C165" s="143">
        <f t="shared" si="70"/>
        <v>1257</v>
      </c>
      <c r="D165" s="143">
        <f t="shared" si="71"/>
        <v>1072</v>
      </c>
      <c r="E165" s="143">
        <f t="shared" si="71"/>
        <v>185</v>
      </c>
      <c r="F165" s="143">
        <f t="shared" si="72"/>
        <v>0</v>
      </c>
      <c r="G165" s="143">
        <v>0</v>
      </c>
      <c r="H165" s="143">
        <v>0</v>
      </c>
      <c r="I165" s="143">
        <f t="shared" si="73"/>
        <v>1257</v>
      </c>
      <c r="J165" s="143">
        <v>1072</v>
      </c>
      <c r="K165" s="143">
        <v>185</v>
      </c>
      <c r="L165" s="143">
        <f t="shared" si="74"/>
        <v>343</v>
      </c>
      <c r="M165" s="143">
        <v>326</v>
      </c>
      <c r="N165" s="143">
        <v>17</v>
      </c>
      <c r="O165" s="143">
        <f t="shared" si="75"/>
        <v>914</v>
      </c>
      <c r="P165" s="143">
        <f t="shared" si="76"/>
        <v>746</v>
      </c>
      <c r="Q165" s="143">
        <f t="shared" si="76"/>
        <v>168</v>
      </c>
      <c r="R165" s="147">
        <f t="shared" si="68"/>
        <v>0.27287191726332538</v>
      </c>
      <c r="S165" s="147">
        <f t="shared" si="68"/>
        <v>0.30410447761194032</v>
      </c>
      <c r="T165" s="147">
        <f t="shared" si="68"/>
        <v>9.1891891891891897E-2</v>
      </c>
      <c r="U165" s="148"/>
      <c r="V165" s="154"/>
    </row>
    <row r="166" spans="1:22" s="149" customFormat="1" ht="20.25" hidden="1" customHeight="1">
      <c r="A166" s="152">
        <f t="shared" si="77"/>
        <v>3</v>
      </c>
      <c r="B166" s="153" t="s">
        <v>240</v>
      </c>
      <c r="C166" s="143">
        <f t="shared" si="70"/>
        <v>1371</v>
      </c>
      <c r="D166" s="143">
        <f t="shared" si="71"/>
        <v>1146</v>
      </c>
      <c r="E166" s="143">
        <f t="shared" si="71"/>
        <v>225</v>
      </c>
      <c r="F166" s="143">
        <f t="shared" si="72"/>
        <v>0</v>
      </c>
      <c r="G166" s="143">
        <v>0</v>
      </c>
      <c r="H166" s="143">
        <v>0</v>
      </c>
      <c r="I166" s="143">
        <f t="shared" si="73"/>
        <v>1371</v>
      </c>
      <c r="J166" s="143">
        <v>1146</v>
      </c>
      <c r="K166" s="143">
        <v>225</v>
      </c>
      <c r="L166" s="143">
        <f t="shared" si="74"/>
        <v>572.5</v>
      </c>
      <c r="M166" s="143">
        <v>500</v>
      </c>
      <c r="N166" s="143">
        <v>72.5</v>
      </c>
      <c r="O166" s="143">
        <f t="shared" si="75"/>
        <v>798.5</v>
      </c>
      <c r="P166" s="143">
        <f t="shared" si="76"/>
        <v>646</v>
      </c>
      <c r="Q166" s="143">
        <f t="shared" si="76"/>
        <v>152.5</v>
      </c>
      <c r="R166" s="147">
        <f t="shared" si="68"/>
        <v>0.41757840991976658</v>
      </c>
      <c r="S166" s="147">
        <f t="shared" si="68"/>
        <v>0.43630017452006981</v>
      </c>
      <c r="T166" s="147">
        <f t="shared" si="68"/>
        <v>0.32222222222222224</v>
      </c>
      <c r="U166" s="148"/>
      <c r="V166" s="154"/>
    </row>
    <row r="167" spans="1:22" s="149" customFormat="1" ht="20.25" hidden="1" customHeight="1">
      <c r="A167" s="152">
        <f t="shared" si="77"/>
        <v>4</v>
      </c>
      <c r="B167" s="153" t="s">
        <v>241</v>
      </c>
      <c r="C167" s="143">
        <f t="shared" si="70"/>
        <v>921</v>
      </c>
      <c r="D167" s="143">
        <f t="shared" si="71"/>
        <v>696</v>
      </c>
      <c r="E167" s="143">
        <f t="shared" si="71"/>
        <v>225</v>
      </c>
      <c r="F167" s="143">
        <f t="shared" si="72"/>
        <v>0</v>
      </c>
      <c r="G167" s="143">
        <v>0</v>
      </c>
      <c r="H167" s="143">
        <v>0</v>
      </c>
      <c r="I167" s="143">
        <f t="shared" si="73"/>
        <v>921</v>
      </c>
      <c r="J167" s="143">
        <v>696</v>
      </c>
      <c r="K167" s="143">
        <v>225</v>
      </c>
      <c r="L167" s="143">
        <f t="shared" si="74"/>
        <v>568</v>
      </c>
      <c r="M167" s="143">
        <v>568</v>
      </c>
      <c r="N167" s="143">
        <v>0</v>
      </c>
      <c r="O167" s="143">
        <f t="shared" si="75"/>
        <v>353</v>
      </c>
      <c r="P167" s="143">
        <f t="shared" si="76"/>
        <v>128</v>
      </c>
      <c r="Q167" s="143">
        <f t="shared" si="76"/>
        <v>225</v>
      </c>
      <c r="R167" s="147">
        <f t="shared" si="68"/>
        <v>0.61672095548317052</v>
      </c>
      <c r="S167" s="147">
        <f t="shared" si="68"/>
        <v>0.81609195402298851</v>
      </c>
      <c r="T167" s="147">
        <f t="shared" si="68"/>
        <v>0</v>
      </c>
      <c r="U167" s="148"/>
      <c r="V167" s="154"/>
    </row>
    <row r="168" spans="1:22" s="149" customFormat="1" ht="20.25" hidden="1" customHeight="1">
      <c r="A168" s="152">
        <f t="shared" si="77"/>
        <v>5</v>
      </c>
      <c r="B168" s="153" t="s">
        <v>242</v>
      </c>
      <c r="C168" s="143">
        <f t="shared" si="70"/>
        <v>3150</v>
      </c>
      <c r="D168" s="143">
        <f t="shared" si="71"/>
        <v>2900</v>
      </c>
      <c r="E168" s="143">
        <f t="shared" si="71"/>
        <v>250</v>
      </c>
      <c r="F168" s="143">
        <f t="shared" si="72"/>
        <v>0</v>
      </c>
      <c r="G168" s="143">
        <v>0</v>
      </c>
      <c r="H168" s="143">
        <v>0</v>
      </c>
      <c r="I168" s="143">
        <f t="shared" si="73"/>
        <v>3150</v>
      </c>
      <c r="J168" s="143">
        <v>2900</v>
      </c>
      <c r="K168" s="143">
        <v>250</v>
      </c>
      <c r="L168" s="143">
        <f t="shared" si="74"/>
        <v>897</v>
      </c>
      <c r="M168" s="143">
        <v>767</v>
      </c>
      <c r="N168" s="143">
        <v>130</v>
      </c>
      <c r="O168" s="143">
        <f t="shared" si="75"/>
        <v>2253</v>
      </c>
      <c r="P168" s="143">
        <f t="shared" si="76"/>
        <v>2133</v>
      </c>
      <c r="Q168" s="143">
        <f t="shared" si="76"/>
        <v>120</v>
      </c>
      <c r="R168" s="147">
        <f t="shared" si="68"/>
        <v>0.28476190476190477</v>
      </c>
      <c r="S168" s="147">
        <f t="shared" si="68"/>
        <v>0.26448275862068965</v>
      </c>
      <c r="T168" s="147">
        <f t="shared" si="68"/>
        <v>0.52</v>
      </c>
      <c r="U168" s="148"/>
      <c r="V168" s="154"/>
    </row>
    <row r="169" spans="1:22" s="149" customFormat="1" ht="20.25" hidden="1" customHeight="1">
      <c r="A169" s="152">
        <f t="shared" si="77"/>
        <v>6</v>
      </c>
      <c r="B169" s="153" t="s">
        <v>243</v>
      </c>
      <c r="C169" s="143">
        <f t="shared" si="70"/>
        <v>3030</v>
      </c>
      <c r="D169" s="143">
        <f t="shared" si="71"/>
        <v>2900</v>
      </c>
      <c r="E169" s="143">
        <f t="shared" si="71"/>
        <v>130</v>
      </c>
      <c r="F169" s="143">
        <f t="shared" si="72"/>
        <v>0</v>
      </c>
      <c r="G169" s="143">
        <v>0</v>
      </c>
      <c r="H169" s="143">
        <v>0</v>
      </c>
      <c r="I169" s="143">
        <f t="shared" si="73"/>
        <v>3030</v>
      </c>
      <c r="J169" s="143">
        <v>2900</v>
      </c>
      <c r="K169" s="143">
        <v>130</v>
      </c>
      <c r="L169" s="143">
        <f t="shared" si="74"/>
        <v>1291</v>
      </c>
      <c r="M169" s="143">
        <v>1170</v>
      </c>
      <c r="N169" s="143">
        <v>121</v>
      </c>
      <c r="O169" s="143">
        <f t="shared" si="75"/>
        <v>1739</v>
      </c>
      <c r="P169" s="143">
        <f t="shared" si="76"/>
        <v>1730</v>
      </c>
      <c r="Q169" s="143">
        <f t="shared" si="76"/>
        <v>9</v>
      </c>
      <c r="R169" s="147">
        <f t="shared" si="68"/>
        <v>0.4260726072607261</v>
      </c>
      <c r="S169" s="147">
        <f t="shared" si="68"/>
        <v>0.40344827586206894</v>
      </c>
      <c r="T169" s="147">
        <f t="shared" si="68"/>
        <v>0.93076923076923079</v>
      </c>
      <c r="U169" s="148"/>
      <c r="V169" s="154"/>
    </row>
    <row r="170" spans="1:22" s="149" customFormat="1" ht="20.25" hidden="1" customHeight="1">
      <c r="A170" s="152">
        <f t="shared" si="77"/>
        <v>7</v>
      </c>
      <c r="B170" s="153" t="s">
        <v>244</v>
      </c>
      <c r="C170" s="143">
        <f t="shared" si="70"/>
        <v>2530</v>
      </c>
      <c r="D170" s="143">
        <f t="shared" si="71"/>
        <v>1900</v>
      </c>
      <c r="E170" s="143">
        <f t="shared" si="71"/>
        <v>630</v>
      </c>
      <c r="F170" s="143">
        <f t="shared" si="72"/>
        <v>0</v>
      </c>
      <c r="G170" s="143">
        <v>0</v>
      </c>
      <c r="H170" s="143">
        <v>0</v>
      </c>
      <c r="I170" s="143">
        <f t="shared" si="73"/>
        <v>2530</v>
      </c>
      <c r="J170" s="143">
        <v>1900</v>
      </c>
      <c r="K170" s="143">
        <v>630</v>
      </c>
      <c r="L170" s="143">
        <f t="shared" si="74"/>
        <v>1806</v>
      </c>
      <c r="M170" s="143">
        <v>1716</v>
      </c>
      <c r="N170" s="143">
        <v>90</v>
      </c>
      <c r="O170" s="143">
        <f t="shared" si="75"/>
        <v>724</v>
      </c>
      <c r="P170" s="143">
        <f t="shared" si="76"/>
        <v>184</v>
      </c>
      <c r="Q170" s="143">
        <f t="shared" si="76"/>
        <v>540</v>
      </c>
      <c r="R170" s="147">
        <f t="shared" si="68"/>
        <v>0.71383399209486165</v>
      </c>
      <c r="S170" s="147">
        <f t="shared" si="68"/>
        <v>0.90315789473684216</v>
      </c>
      <c r="T170" s="147">
        <f t="shared" si="68"/>
        <v>0.14285714285714285</v>
      </c>
      <c r="U170" s="148"/>
      <c r="V170" s="154"/>
    </row>
    <row r="171" spans="1:22" s="149" customFormat="1" ht="20.25" hidden="1" customHeight="1">
      <c r="A171" s="152">
        <f t="shared" si="77"/>
        <v>8</v>
      </c>
      <c r="B171" s="153" t="s">
        <v>245</v>
      </c>
      <c r="C171" s="143">
        <f t="shared" si="70"/>
        <v>2030</v>
      </c>
      <c r="D171" s="143">
        <f t="shared" si="71"/>
        <v>1900</v>
      </c>
      <c r="E171" s="143">
        <f t="shared" si="71"/>
        <v>130</v>
      </c>
      <c r="F171" s="143">
        <f t="shared" si="72"/>
        <v>0</v>
      </c>
      <c r="G171" s="143">
        <v>0</v>
      </c>
      <c r="H171" s="143">
        <v>0</v>
      </c>
      <c r="I171" s="143">
        <f t="shared" si="73"/>
        <v>2030</v>
      </c>
      <c r="J171" s="143">
        <v>1900</v>
      </c>
      <c r="K171" s="143">
        <v>130</v>
      </c>
      <c r="L171" s="143">
        <f t="shared" si="74"/>
        <v>1880</v>
      </c>
      <c r="M171" s="143">
        <v>1800</v>
      </c>
      <c r="N171" s="143">
        <v>80</v>
      </c>
      <c r="O171" s="143">
        <f t="shared" si="75"/>
        <v>150</v>
      </c>
      <c r="P171" s="143">
        <f t="shared" si="76"/>
        <v>100</v>
      </c>
      <c r="Q171" s="143">
        <f t="shared" si="76"/>
        <v>50</v>
      </c>
      <c r="R171" s="147">
        <f t="shared" si="68"/>
        <v>0.92610837438423643</v>
      </c>
      <c r="S171" s="147">
        <f t="shared" si="68"/>
        <v>0.94736842105263153</v>
      </c>
      <c r="T171" s="147">
        <f t="shared" si="68"/>
        <v>0.61538461538461542</v>
      </c>
      <c r="U171" s="148"/>
      <c r="V171" s="154"/>
    </row>
    <row r="172" spans="1:22" s="149" customFormat="1" ht="20.25" hidden="1" customHeight="1">
      <c r="A172" s="152">
        <f t="shared" si="77"/>
        <v>9</v>
      </c>
      <c r="B172" s="153" t="s">
        <v>246</v>
      </c>
      <c r="C172" s="143">
        <f t="shared" si="70"/>
        <v>921</v>
      </c>
      <c r="D172" s="143">
        <f t="shared" si="71"/>
        <v>696</v>
      </c>
      <c r="E172" s="143">
        <f t="shared" si="71"/>
        <v>225</v>
      </c>
      <c r="F172" s="143">
        <f t="shared" si="72"/>
        <v>0</v>
      </c>
      <c r="G172" s="143">
        <v>0</v>
      </c>
      <c r="H172" s="143">
        <v>0</v>
      </c>
      <c r="I172" s="143">
        <f t="shared" si="73"/>
        <v>921</v>
      </c>
      <c r="J172" s="143">
        <v>696</v>
      </c>
      <c r="K172" s="143">
        <v>225</v>
      </c>
      <c r="L172" s="143">
        <f t="shared" si="74"/>
        <v>826</v>
      </c>
      <c r="M172" s="143">
        <v>696</v>
      </c>
      <c r="N172" s="143">
        <v>130</v>
      </c>
      <c r="O172" s="143">
        <f t="shared" si="75"/>
        <v>95</v>
      </c>
      <c r="P172" s="143">
        <f t="shared" si="76"/>
        <v>0</v>
      </c>
      <c r="Q172" s="143">
        <f t="shared" si="76"/>
        <v>95</v>
      </c>
      <c r="R172" s="147">
        <f t="shared" si="68"/>
        <v>0.89685124864277954</v>
      </c>
      <c r="S172" s="147">
        <f t="shared" si="68"/>
        <v>1</v>
      </c>
      <c r="T172" s="147">
        <f t="shared" si="68"/>
        <v>0.57777777777777772</v>
      </c>
      <c r="U172" s="148"/>
      <c r="V172" s="154"/>
    </row>
    <row r="173" spans="1:22" s="149" customFormat="1" ht="20.25" hidden="1" customHeight="1">
      <c r="A173" s="152">
        <f t="shared" si="77"/>
        <v>10</v>
      </c>
      <c r="B173" s="153" t="s">
        <v>247</v>
      </c>
      <c r="C173" s="143">
        <f t="shared" si="70"/>
        <v>826</v>
      </c>
      <c r="D173" s="143">
        <f t="shared" si="71"/>
        <v>696</v>
      </c>
      <c r="E173" s="143">
        <f t="shared" si="71"/>
        <v>130</v>
      </c>
      <c r="F173" s="143">
        <f t="shared" si="72"/>
        <v>0</v>
      </c>
      <c r="G173" s="143">
        <v>0</v>
      </c>
      <c r="H173" s="143">
        <v>0</v>
      </c>
      <c r="I173" s="143">
        <f t="shared" si="73"/>
        <v>826</v>
      </c>
      <c r="J173" s="143">
        <v>696</v>
      </c>
      <c r="K173" s="143">
        <v>130</v>
      </c>
      <c r="L173" s="143">
        <f t="shared" si="74"/>
        <v>811</v>
      </c>
      <c r="M173" s="143">
        <v>696</v>
      </c>
      <c r="N173" s="143">
        <v>115</v>
      </c>
      <c r="O173" s="143">
        <f t="shared" si="75"/>
        <v>15</v>
      </c>
      <c r="P173" s="143">
        <f t="shared" si="76"/>
        <v>0</v>
      </c>
      <c r="Q173" s="143">
        <f t="shared" si="76"/>
        <v>15</v>
      </c>
      <c r="R173" s="147">
        <f t="shared" si="68"/>
        <v>0.98184019370460052</v>
      </c>
      <c r="S173" s="147">
        <f t="shared" si="68"/>
        <v>1</v>
      </c>
      <c r="T173" s="147">
        <f t="shared" si="68"/>
        <v>0.88461538461538458</v>
      </c>
      <c r="U173" s="148"/>
      <c r="V173" s="154"/>
    </row>
    <row r="174" spans="1:22" s="149" customFormat="1" ht="20.25" hidden="1" customHeight="1">
      <c r="A174" s="152">
        <f t="shared" si="77"/>
        <v>11</v>
      </c>
      <c r="B174" s="153" t="s">
        <v>248</v>
      </c>
      <c r="C174" s="143">
        <f t="shared" si="70"/>
        <v>826</v>
      </c>
      <c r="D174" s="143">
        <f t="shared" si="71"/>
        <v>696</v>
      </c>
      <c r="E174" s="143">
        <f t="shared" si="71"/>
        <v>130</v>
      </c>
      <c r="F174" s="143">
        <f t="shared" si="72"/>
        <v>0</v>
      </c>
      <c r="G174" s="143">
        <v>0</v>
      </c>
      <c r="H174" s="143">
        <v>0</v>
      </c>
      <c r="I174" s="143">
        <f t="shared" si="73"/>
        <v>826</v>
      </c>
      <c r="J174" s="143">
        <v>696</v>
      </c>
      <c r="K174" s="143">
        <v>130</v>
      </c>
      <c r="L174" s="143">
        <f t="shared" si="74"/>
        <v>696</v>
      </c>
      <c r="M174" s="143">
        <v>696</v>
      </c>
      <c r="N174" s="143">
        <v>0</v>
      </c>
      <c r="O174" s="143">
        <f t="shared" si="75"/>
        <v>130</v>
      </c>
      <c r="P174" s="143">
        <f t="shared" si="76"/>
        <v>0</v>
      </c>
      <c r="Q174" s="143">
        <f t="shared" si="76"/>
        <v>130</v>
      </c>
      <c r="R174" s="147">
        <f t="shared" si="68"/>
        <v>0.84261501210653755</v>
      </c>
      <c r="S174" s="147">
        <f t="shared" si="68"/>
        <v>1</v>
      </c>
      <c r="T174" s="147">
        <f t="shared" si="68"/>
        <v>0</v>
      </c>
      <c r="U174" s="148"/>
      <c r="V174" s="154"/>
    </row>
    <row r="175" spans="1:22" s="149" customFormat="1" ht="20.25" hidden="1" customHeight="1">
      <c r="A175" s="152">
        <f t="shared" si="77"/>
        <v>12</v>
      </c>
      <c r="B175" s="153" t="s">
        <v>249</v>
      </c>
      <c r="C175" s="143">
        <f t="shared" si="70"/>
        <v>1326</v>
      </c>
      <c r="D175" s="143">
        <f t="shared" si="71"/>
        <v>1196</v>
      </c>
      <c r="E175" s="143">
        <f t="shared" si="71"/>
        <v>130</v>
      </c>
      <c r="F175" s="143">
        <f t="shared" si="72"/>
        <v>0</v>
      </c>
      <c r="G175" s="143">
        <v>0</v>
      </c>
      <c r="H175" s="143">
        <v>0</v>
      </c>
      <c r="I175" s="143">
        <f t="shared" si="73"/>
        <v>1326</v>
      </c>
      <c r="J175" s="143">
        <v>1196</v>
      </c>
      <c r="K175" s="143">
        <v>130</v>
      </c>
      <c r="L175" s="143">
        <f t="shared" si="74"/>
        <v>0</v>
      </c>
      <c r="M175" s="143">
        <v>0</v>
      </c>
      <c r="N175" s="143">
        <v>0</v>
      </c>
      <c r="O175" s="143">
        <f t="shared" si="75"/>
        <v>1326</v>
      </c>
      <c r="P175" s="143">
        <f t="shared" si="76"/>
        <v>1196</v>
      </c>
      <c r="Q175" s="143">
        <f t="shared" si="76"/>
        <v>130</v>
      </c>
      <c r="R175" s="147">
        <f t="shared" si="68"/>
        <v>0</v>
      </c>
      <c r="S175" s="147">
        <f t="shared" si="68"/>
        <v>0</v>
      </c>
      <c r="T175" s="147">
        <f t="shared" si="68"/>
        <v>0</v>
      </c>
      <c r="U175" s="148"/>
      <c r="V175" s="154"/>
    </row>
    <row r="176" spans="1:22" s="149" customFormat="1" ht="20.25" hidden="1" customHeight="1">
      <c r="A176" s="152">
        <f t="shared" si="77"/>
        <v>13</v>
      </c>
      <c r="B176" s="153" t="s">
        <v>250</v>
      </c>
      <c r="C176" s="143">
        <f t="shared" si="70"/>
        <v>826</v>
      </c>
      <c r="D176" s="143">
        <f t="shared" si="71"/>
        <v>696</v>
      </c>
      <c r="E176" s="143">
        <f t="shared" si="71"/>
        <v>130</v>
      </c>
      <c r="F176" s="143">
        <f t="shared" si="72"/>
        <v>0</v>
      </c>
      <c r="G176" s="143">
        <v>0</v>
      </c>
      <c r="H176" s="143">
        <v>0</v>
      </c>
      <c r="I176" s="143">
        <f t="shared" si="73"/>
        <v>826</v>
      </c>
      <c r="J176" s="143">
        <v>696</v>
      </c>
      <c r="K176" s="143">
        <v>130</v>
      </c>
      <c r="L176" s="143">
        <f t="shared" si="74"/>
        <v>100</v>
      </c>
      <c r="M176" s="143">
        <v>0</v>
      </c>
      <c r="N176" s="143">
        <v>100</v>
      </c>
      <c r="O176" s="143">
        <f t="shared" si="75"/>
        <v>726</v>
      </c>
      <c r="P176" s="143">
        <f t="shared" si="76"/>
        <v>696</v>
      </c>
      <c r="Q176" s="143">
        <f t="shared" si="76"/>
        <v>30</v>
      </c>
      <c r="R176" s="147">
        <f t="shared" si="68"/>
        <v>0.12106537530266344</v>
      </c>
      <c r="S176" s="147">
        <f t="shared" si="68"/>
        <v>0</v>
      </c>
      <c r="T176" s="147">
        <f t="shared" si="68"/>
        <v>0.76923076923076927</v>
      </c>
      <c r="U176" s="148"/>
      <c r="V176" s="154"/>
    </row>
    <row r="177" spans="1:22" s="149" customFormat="1" ht="20.25" hidden="1" customHeight="1">
      <c r="A177" s="152">
        <f t="shared" si="77"/>
        <v>14</v>
      </c>
      <c r="B177" s="153" t="s">
        <v>251</v>
      </c>
      <c r="C177" s="143">
        <f t="shared" si="70"/>
        <v>826</v>
      </c>
      <c r="D177" s="143">
        <f t="shared" si="71"/>
        <v>696</v>
      </c>
      <c r="E177" s="143">
        <f t="shared" si="71"/>
        <v>130</v>
      </c>
      <c r="F177" s="143">
        <f t="shared" si="72"/>
        <v>0</v>
      </c>
      <c r="G177" s="143">
        <v>0</v>
      </c>
      <c r="H177" s="143">
        <v>0</v>
      </c>
      <c r="I177" s="143">
        <f t="shared" si="73"/>
        <v>826</v>
      </c>
      <c r="J177" s="143">
        <v>696</v>
      </c>
      <c r="K177" s="143">
        <v>130</v>
      </c>
      <c r="L177" s="143">
        <f t="shared" si="74"/>
        <v>430</v>
      </c>
      <c r="M177" s="143">
        <v>400</v>
      </c>
      <c r="N177" s="143">
        <v>30</v>
      </c>
      <c r="O177" s="143">
        <f t="shared" si="75"/>
        <v>396</v>
      </c>
      <c r="P177" s="143">
        <f t="shared" si="76"/>
        <v>296</v>
      </c>
      <c r="Q177" s="143">
        <f t="shared" si="76"/>
        <v>100</v>
      </c>
      <c r="R177" s="147">
        <f t="shared" si="68"/>
        <v>0.52058111380145278</v>
      </c>
      <c r="S177" s="147">
        <f t="shared" si="68"/>
        <v>0.57471264367816088</v>
      </c>
      <c r="T177" s="147">
        <f t="shared" si="68"/>
        <v>0.23076923076923078</v>
      </c>
      <c r="U177" s="148"/>
      <c r="V177" s="154"/>
    </row>
    <row r="178" spans="1:22" s="149" customFormat="1" ht="20.25" hidden="1" customHeight="1">
      <c r="A178" s="152">
        <f t="shared" si="77"/>
        <v>15</v>
      </c>
      <c r="B178" s="153" t="s">
        <v>252</v>
      </c>
      <c r="C178" s="143">
        <f t="shared" si="70"/>
        <v>826</v>
      </c>
      <c r="D178" s="143">
        <f t="shared" si="71"/>
        <v>696</v>
      </c>
      <c r="E178" s="143">
        <f t="shared" si="71"/>
        <v>130</v>
      </c>
      <c r="F178" s="143">
        <f t="shared" si="72"/>
        <v>0</v>
      </c>
      <c r="G178" s="143">
        <v>0</v>
      </c>
      <c r="H178" s="143">
        <v>0</v>
      </c>
      <c r="I178" s="143">
        <f t="shared" si="73"/>
        <v>826</v>
      </c>
      <c r="J178" s="143">
        <v>696</v>
      </c>
      <c r="K178" s="143">
        <v>130</v>
      </c>
      <c r="L178" s="143">
        <f t="shared" si="74"/>
        <v>336</v>
      </c>
      <c r="M178" s="143">
        <v>336</v>
      </c>
      <c r="N178" s="143">
        <v>0</v>
      </c>
      <c r="O178" s="143">
        <f t="shared" si="75"/>
        <v>490</v>
      </c>
      <c r="P178" s="143">
        <f t="shared" si="76"/>
        <v>360</v>
      </c>
      <c r="Q178" s="143">
        <f t="shared" si="76"/>
        <v>130</v>
      </c>
      <c r="R178" s="147">
        <f t="shared" si="68"/>
        <v>0.40677966101694918</v>
      </c>
      <c r="S178" s="147">
        <f t="shared" si="68"/>
        <v>0.48275862068965519</v>
      </c>
      <c r="T178" s="147">
        <f t="shared" si="68"/>
        <v>0</v>
      </c>
      <c r="U178" s="148"/>
      <c r="V178" s="154"/>
    </row>
    <row r="179" spans="1:22" s="149" customFormat="1" ht="20.25" hidden="1" customHeight="1">
      <c r="A179" s="152">
        <f t="shared" si="77"/>
        <v>16</v>
      </c>
      <c r="B179" s="153" t="s">
        <v>253</v>
      </c>
      <c r="C179" s="143">
        <f t="shared" si="70"/>
        <v>826</v>
      </c>
      <c r="D179" s="143">
        <f t="shared" si="71"/>
        <v>696</v>
      </c>
      <c r="E179" s="143">
        <f t="shared" si="71"/>
        <v>130</v>
      </c>
      <c r="F179" s="143">
        <f t="shared" si="72"/>
        <v>0</v>
      </c>
      <c r="G179" s="143">
        <v>0</v>
      </c>
      <c r="H179" s="143">
        <v>0</v>
      </c>
      <c r="I179" s="143">
        <f t="shared" si="73"/>
        <v>826</v>
      </c>
      <c r="J179" s="143">
        <v>696</v>
      </c>
      <c r="K179" s="143">
        <v>130</v>
      </c>
      <c r="L179" s="143">
        <f t="shared" si="74"/>
        <v>764</v>
      </c>
      <c r="M179" s="143">
        <v>696</v>
      </c>
      <c r="N179" s="143">
        <v>68</v>
      </c>
      <c r="O179" s="143">
        <f t="shared" si="75"/>
        <v>62</v>
      </c>
      <c r="P179" s="143">
        <f t="shared" si="76"/>
        <v>0</v>
      </c>
      <c r="Q179" s="143">
        <f t="shared" si="76"/>
        <v>62</v>
      </c>
      <c r="R179" s="147">
        <f t="shared" si="68"/>
        <v>0.92493946731234866</v>
      </c>
      <c r="S179" s="147">
        <f t="shared" si="68"/>
        <v>1</v>
      </c>
      <c r="T179" s="147">
        <f t="shared" si="68"/>
        <v>0.52307692307692311</v>
      </c>
      <c r="U179" s="148"/>
      <c r="V179" s="154"/>
    </row>
    <row r="180" spans="1:22" s="149" customFormat="1" ht="20.25" hidden="1" customHeight="1">
      <c r="A180" s="152">
        <f t="shared" si="77"/>
        <v>17</v>
      </c>
      <c r="B180" s="153" t="s">
        <v>254</v>
      </c>
      <c r="C180" s="143">
        <f t="shared" si="70"/>
        <v>891</v>
      </c>
      <c r="D180" s="143">
        <f t="shared" si="71"/>
        <v>696</v>
      </c>
      <c r="E180" s="143">
        <f t="shared" si="71"/>
        <v>195</v>
      </c>
      <c r="F180" s="143">
        <f t="shared" si="72"/>
        <v>0</v>
      </c>
      <c r="G180" s="143">
        <v>0</v>
      </c>
      <c r="H180" s="143">
        <v>0</v>
      </c>
      <c r="I180" s="143">
        <f t="shared" si="73"/>
        <v>891</v>
      </c>
      <c r="J180" s="143">
        <v>696</v>
      </c>
      <c r="K180" s="143">
        <v>195</v>
      </c>
      <c r="L180" s="143">
        <f t="shared" si="74"/>
        <v>100</v>
      </c>
      <c r="M180" s="143">
        <v>0</v>
      </c>
      <c r="N180" s="143">
        <v>100</v>
      </c>
      <c r="O180" s="143">
        <f t="shared" si="75"/>
        <v>791</v>
      </c>
      <c r="P180" s="143">
        <f t="shared" si="76"/>
        <v>696</v>
      </c>
      <c r="Q180" s="143">
        <f t="shared" si="76"/>
        <v>95</v>
      </c>
      <c r="R180" s="147">
        <f t="shared" si="68"/>
        <v>0.1122334455667789</v>
      </c>
      <c r="S180" s="147">
        <f t="shared" si="68"/>
        <v>0</v>
      </c>
      <c r="T180" s="147">
        <f t="shared" si="68"/>
        <v>0.51282051282051277</v>
      </c>
      <c r="U180" s="148"/>
      <c r="V180" s="154"/>
    </row>
    <row r="181" spans="1:22" s="149" customFormat="1" ht="20.25" hidden="1" customHeight="1">
      <c r="A181" s="152">
        <f t="shared" si="77"/>
        <v>18</v>
      </c>
      <c r="B181" s="153" t="s">
        <v>255</v>
      </c>
      <c r="C181" s="143">
        <f t="shared" si="70"/>
        <v>891</v>
      </c>
      <c r="D181" s="143">
        <f t="shared" si="71"/>
        <v>696</v>
      </c>
      <c r="E181" s="143">
        <f t="shared" si="71"/>
        <v>195</v>
      </c>
      <c r="F181" s="143">
        <f t="shared" si="72"/>
        <v>0</v>
      </c>
      <c r="G181" s="143">
        <v>0</v>
      </c>
      <c r="H181" s="143">
        <v>0</v>
      </c>
      <c r="I181" s="143">
        <f t="shared" si="73"/>
        <v>891</v>
      </c>
      <c r="J181" s="143">
        <v>696</v>
      </c>
      <c r="K181" s="143">
        <v>195</v>
      </c>
      <c r="L181" s="143">
        <f t="shared" si="74"/>
        <v>696</v>
      </c>
      <c r="M181" s="143">
        <v>696</v>
      </c>
      <c r="N181" s="143">
        <v>0</v>
      </c>
      <c r="O181" s="143">
        <f t="shared" si="75"/>
        <v>195</v>
      </c>
      <c r="P181" s="143">
        <f t="shared" si="76"/>
        <v>0</v>
      </c>
      <c r="Q181" s="143">
        <f t="shared" si="76"/>
        <v>195</v>
      </c>
      <c r="R181" s="147">
        <f t="shared" si="68"/>
        <v>0.78114478114478114</v>
      </c>
      <c r="S181" s="147">
        <f t="shared" si="68"/>
        <v>1</v>
      </c>
      <c r="T181" s="147">
        <f t="shared" si="68"/>
        <v>0</v>
      </c>
      <c r="U181" s="148"/>
      <c r="V181" s="154"/>
    </row>
    <row r="182" spans="1:22" s="149" customFormat="1" ht="20.25" hidden="1" customHeight="1">
      <c r="A182" s="152">
        <f t="shared" si="77"/>
        <v>19</v>
      </c>
      <c r="B182" s="153" t="s">
        <v>256</v>
      </c>
      <c r="C182" s="143">
        <f t="shared" si="70"/>
        <v>891</v>
      </c>
      <c r="D182" s="143">
        <f t="shared" si="71"/>
        <v>696</v>
      </c>
      <c r="E182" s="143">
        <f t="shared" si="71"/>
        <v>195</v>
      </c>
      <c r="F182" s="143">
        <f t="shared" si="72"/>
        <v>0</v>
      </c>
      <c r="G182" s="143">
        <v>0</v>
      </c>
      <c r="H182" s="143">
        <v>0</v>
      </c>
      <c r="I182" s="143">
        <f t="shared" si="73"/>
        <v>891</v>
      </c>
      <c r="J182" s="143">
        <v>696</v>
      </c>
      <c r="K182" s="143">
        <v>195</v>
      </c>
      <c r="L182" s="143">
        <f t="shared" si="74"/>
        <v>130</v>
      </c>
      <c r="M182" s="143">
        <v>0</v>
      </c>
      <c r="N182" s="143">
        <v>130</v>
      </c>
      <c r="O182" s="143">
        <f t="shared" si="75"/>
        <v>761</v>
      </c>
      <c r="P182" s="143">
        <f t="shared" si="76"/>
        <v>696</v>
      </c>
      <c r="Q182" s="143">
        <f t="shared" si="76"/>
        <v>65</v>
      </c>
      <c r="R182" s="147">
        <f t="shared" si="68"/>
        <v>0.14590347923681257</v>
      </c>
      <c r="S182" s="147">
        <f t="shared" si="68"/>
        <v>0</v>
      </c>
      <c r="T182" s="147">
        <f t="shared" si="68"/>
        <v>0.66666666666666663</v>
      </c>
      <c r="U182" s="148"/>
      <c r="V182" s="154"/>
    </row>
    <row r="183" spans="1:22" s="149" customFormat="1" ht="20.25" hidden="1" customHeight="1">
      <c r="A183" s="152">
        <f t="shared" si="77"/>
        <v>20</v>
      </c>
      <c r="B183" s="153" t="s">
        <v>257</v>
      </c>
      <c r="C183" s="143">
        <f t="shared" si="70"/>
        <v>826</v>
      </c>
      <c r="D183" s="143">
        <f t="shared" si="71"/>
        <v>696</v>
      </c>
      <c r="E183" s="143">
        <f t="shared" si="71"/>
        <v>130</v>
      </c>
      <c r="F183" s="143">
        <f t="shared" si="72"/>
        <v>0</v>
      </c>
      <c r="G183" s="143">
        <v>0</v>
      </c>
      <c r="H183" s="143">
        <v>0</v>
      </c>
      <c r="I183" s="143">
        <f t="shared" si="73"/>
        <v>826</v>
      </c>
      <c r="J183" s="143">
        <v>696</v>
      </c>
      <c r="K183" s="143">
        <v>130</v>
      </c>
      <c r="L183" s="143">
        <f t="shared" si="74"/>
        <v>696</v>
      </c>
      <c r="M183" s="143">
        <v>696</v>
      </c>
      <c r="N183" s="143">
        <v>0</v>
      </c>
      <c r="O183" s="143">
        <f t="shared" si="75"/>
        <v>130</v>
      </c>
      <c r="P183" s="143">
        <f t="shared" si="76"/>
        <v>0</v>
      </c>
      <c r="Q183" s="143">
        <f t="shared" si="76"/>
        <v>130</v>
      </c>
      <c r="R183" s="147">
        <f t="shared" si="68"/>
        <v>0.84261501210653755</v>
      </c>
      <c r="S183" s="147">
        <f t="shared" si="68"/>
        <v>1</v>
      </c>
      <c r="T183" s="147">
        <f t="shared" si="68"/>
        <v>0</v>
      </c>
      <c r="U183" s="148"/>
      <c r="V183" s="154"/>
    </row>
    <row r="184" spans="1:22" s="149" customFormat="1" ht="20.25" hidden="1" customHeight="1">
      <c r="A184" s="152">
        <f t="shared" si="77"/>
        <v>21</v>
      </c>
      <c r="B184" s="153" t="s">
        <v>258</v>
      </c>
      <c r="C184" s="143">
        <f t="shared" si="70"/>
        <v>826</v>
      </c>
      <c r="D184" s="143">
        <f t="shared" si="71"/>
        <v>696</v>
      </c>
      <c r="E184" s="143">
        <f t="shared" si="71"/>
        <v>130</v>
      </c>
      <c r="F184" s="143">
        <f t="shared" si="72"/>
        <v>0</v>
      </c>
      <c r="G184" s="143">
        <v>0</v>
      </c>
      <c r="H184" s="143">
        <v>0</v>
      </c>
      <c r="I184" s="143">
        <f t="shared" si="73"/>
        <v>826</v>
      </c>
      <c r="J184" s="143">
        <v>696</v>
      </c>
      <c r="K184" s="143">
        <v>130</v>
      </c>
      <c r="L184" s="143">
        <f t="shared" si="74"/>
        <v>826</v>
      </c>
      <c r="M184" s="143">
        <v>696</v>
      </c>
      <c r="N184" s="143">
        <v>130</v>
      </c>
      <c r="O184" s="143">
        <f t="shared" si="75"/>
        <v>0</v>
      </c>
      <c r="P184" s="143">
        <f t="shared" si="76"/>
        <v>0</v>
      </c>
      <c r="Q184" s="143">
        <f t="shared" si="76"/>
        <v>0</v>
      </c>
      <c r="R184" s="147">
        <f t="shared" si="68"/>
        <v>1</v>
      </c>
      <c r="S184" s="147">
        <f t="shared" si="68"/>
        <v>1</v>
      </c>
      <c r="T184" s="147">
        <f t="shared" si="68"/>
        <v>1</v>
      </c>
      <c r="U184" s="148"/>
      <c r="V184" s="154"/>
    </row>
    <row r="185" spans="1:22" s="149" customFormat="1" ht="20.25" hidden="1" customHeight="1">
      <c r="A185" s="152">
        <f t="shared" si="77"/>
        <v>22</v>
      </c>
      <c r="B185" s="153" t="s">
        <v>259</v>
      </c>
      <c r="C185" s="143">
        <f t="shared" si="70"/>
        <v>826</v>
      </c>
      <c r="D185" s="143">
        <f t="shared" si="71"/>
        <v>696</v>
      </c>
      <c r="E185" s="143">
        <f t="shared" si="71"/>
        <v>130</v>
      </c>
      <c r="F185" s="143">
        <f t="shared" si="72"/>
        <v>0</v>
      </c>
      <c r="G185" s="143">
        <v>0</v>
      </c>
      <c r="H185" s="143">
        <v>0</v>
      </c>
      <c r="I185" s="143">
        <f t="shared" si="73"/>
        <v>826</v>
      </c>
      <c r="J185" s="143">
        <v>696</v>
      </c>
      <c r="K185" s="143">
        <v>130</v>
      </c>
      <c r="L185" s="143">
        <f t="shared" si="74"/>
        <v>421</v>
      </c>
      <c r="M185" s="143">
        <v>291</v>
      </c>
      <c r="N185" s="143">
        <v>130</v>
      </c>
      <c r="O185" s="143">
        <f t="shared" si="75"/>
        <v>405</v>
      </c>
      <c r="P185" s="143">
        <f t="shared" si="76"/>
        <v>405</v>
      </c>
      <c r="Q185" s="143">
        <f t="shared" si="76"/>
        <v>0</v>
      </c>
      <c r="R185" s="147">
        <f t="shared" si="68"/>
        <v>0.50968523002421307</v>
      </c>
      <c r="S185" s="147">
        <f t="shared" si="68"/>
        <v>0.41810344827586204</v>
      </c>
      <c r="T185" s="147">
        <f t="shared" si="68"/>
        <v>1</v>
      </c>
      <c r="U185" s="148"/>
      <c r="V185" s="154"/>
    </row>
    <row r="186" spans="1:22" s="149" customFormat="1" ht="20.25" hidden="1" customHeight="1">
      <c r="A186" s="152">
        <f t="shared" si="77"/>
        <v>23</v>
      </c>
      <c r="B186" s="153" t="s">
        <v>260</v>
      </c>
      <c r="C186" s="143">
        <f t="shared" si="70"/>
        <v>1551</v>
      </c>
      <c r="D186" s="143">
        <f t="shared" si="71"/>
        <v>1196</v>
      </c>
      <c r="E186" s="143">
        <f t="shared" si="71"/>
        <v>355</v>
      </c>
      <c r="F186" s="143">
        <f t="shared" si="72"/>
        <v>0</v>
      </c>
      <c r="G186" s="143">
        <v>0</v>
      </c>
      <c r="H186" s="143">
        <v>0</v>
      </c>
      <c r="I186" s="143">
        <f t="shared" si="73"/>
        <v>1551</v>
      </c>
      <c r="J186" s="143">
        <v>1196</v>
      </c>
      <c r="K186" s="143">
        <v>355</v>
      </c>
      <c r="L186" s="143">
        <f t="shared" si="74"/>
        <v>1446</v>
      </c>
      <c r="M186" s="143">
        <v>1196</v>
      </c>
      <c r="N186" s="143">
        <v>250</v>
      </c>
      <c r="O186" s="143">
        <f t="shared" si="75"/>
        <v>105</v>
      </c>
      <c r="P186" s="143">
        <f t="shared" si="76"/>
        <v>0</v>
      </c>
      <c r="Q186" s="143">
        <f t="shared" si="76"/>
        <v>105</v>
      </c>
      <c r="R186" s="147">
        <f t="shared" si="68"/>
        <v>0.93230174081237915</v>
      </c>
      <c r="S186" s="147">
        <f t="shared" si="68"/>
        <v>1</v>
      </c>
      <c r="T186" s="147">
        <f t="shared" si="68"/>
        <v>0.70422535211267601</v>
      </c>
      <c r="U186" s="148"/>
      <c r="V186" s="154"/>
    </row>
    <row r="187" spans="1:22" s="149" customFormat="1" ht="20.25" hidden="1" customHeight="1">
      <c r="A187" s="152">
        <f t="shared" si="77"/>
        <v>24</v>
      </c>
      <c r="B187" s="153" t="s">
        <v>261</v>
      </c>
      <c r="C187" s="143">
        <f t="shared" si="70"/>
        <v>3246</v>
      </c>
      <c r="D187" s="143">
        <f t="shared" si="71"/>
        <v>2706</v>
      </c>
      <c r="E187" s="143">
        <f t="shared" si="71"/>
        <v>540</v>
      </c>
      <c r="F187" s="143">
        <f t="shared" si="72"/>
        <v>0</v>
      </c>
      <c r="G187" s="143">
        <v>0</v>
      </c>
      <c r="H187" s="143">
        <v>0</v>
      </c>
      <c r="I187" s="143">
        <f t="shared" si="73"/>
        <v>3246</v>
      </c>
      <c r="J187" s="143">
        <v>2706</v>
      </c>
      <c r="K187" s="143">
        <v>540</v>
      </c>
      <c r="L187" s="143">
        <f t="shared" si="74"/>
        <v>200</v>
      </c>
      <c r="M187" s="143">
        <v>0</v>
      </c>
      <c r="N187" s="143">
        <v>200</v>
      </c>
      <c r="O187" s="143">
        <f t="shared" si="75"/>
        <v>3046</v>
      </c>
      <c r="P187" s="143">
        <f t="shared" si="76"/>
        <v>2706</v>
      </c>
      <c r="Q187" s="143">
        <f t="shared" si="76"/>
        <v>340</v>
      </c>
      <c r="R187" s="147">
        <f t="shared" si="68"/>
        <v>6.1614294516327786E-2</v>
      </c>
      <c r="S187" s="147">
        <f t="shared" si="68"/>
        <v>0</v>
      </c>
      <c r="T187" s="147">
        <f t="shared" si="68"/>
        <v>0.37037037037037035</v>
      </c>
      <c r="U187" s="148"/>
      <c r="V187" s="154"/>
    </row>
    <row r="188" spans="1:22" s="149" customFormat="1" ht="20.25" hidden="1" customHeight="1">
      <c r="A188" s="152">
        <f t="shared" si="77"/>
        <v>25</v>
      </c>
      <c r="B188" s="153" t="s">
        <v>262</v>
      </c>
      <c r="C188" s="143">
        <f t="shared" si="70"/>
        <v>1426</v>
      </c>
      <c r="D188" s="143">
        <f t="shared" si="71"/>
        <v>696</v>
      </c>
      <c r="E188" s="143">
        <f t="shared" si="71"/>
        <v>730</v>
      </c>
      <c r="F188" s="143">
        <f t="shared" si="72"/>
        <v>0</v>
      </c>
      <c r="G188" s="143">
        <v>0</v>
      </c>
      <c r="H188" s="143">
        <v>0</v>
      </c>
      <c r="I188" s="143">
        <f t="shared" si="73"/>
        <v>1426</v>
      </c>
      <c r="J188" s="143">
        <v>696</v>
      </c>
      <c r="K188" s="143">
        <v>730</v>
      </c>
      <c r="L188" s="143">
        <f t="shared" si="74"/>
        <v>711</v>
      </c>
      <c r="M188" s="143">
        <v>209</v>
      </c>
      <c r="N188" s="143">
        <v>502</v>
      </c>
      <c r="O188" s="143">
        <f t="shared" si="75"/>
        <v>715</v>
      </c>
      <c r="P188" s="143">
        <f t="shared" si="76"/>
        <v>487</v>
      </c>
      <c r="Q188" s="143">
        <f t="shared" si="76"/>
        <v>228</v>
      </c>
      <c r="R188" s="147">
        <f t="shared" si="68"/>
        <v>0.49859747545582045</v>
      </c>
      <c r="S188" s="147">
        <f t="shared" si="68"/>
        <v>0.30028735632183906</v>
      </c>
      <c r="T188" s="147">
        <f t="shared" si="68"/>
        <v>0.68767123287671228</v>
      </c>
      <c r="U188" s="148"/>
      <c r="V188" s="154"/>
    </row>
    <row r="189" spans="1:22" s="149" customFormat="1" ht="20.25" hidden="1" customHeight="1">
      <c r="A189" s="152">
        <f t="shared" si="77"/>
        <v>26</v>
      </c>
      <c r="B189" s="153" t="s">
        <v>263</v>
      </c>
      <c r="C189" s="143">
        <f t="shared" si="70"/>
        <v>906</v>
      </c>
      <c r="D189" s="143">
        <f t="shared" si="71"/>
        <v>776</v>
      </c>
      <c r="E189" s="143">
        <f t="shared" si="71"/>
        <v>130</v>
      </c>
      <c r="F189" s="143">
        <f t="shared" si="72"/>
        <v>0</v>
      </c>
      <c r="G189" s="143">
        <v>0</v>
      </c>
      <c r="H189" s="143">
        <v>0</v>
      </c>
      <c r="I189" s="143">
        <f t="shared" si="73"/>
        <v>906</v>
      </c>
      <c r="J189" s="143">
        <v>776</v>
      </c>
      <c r="K189" s="143">
        <v>130</v>
      </c>
      <c r="L189" s="143">
        <f t="shared" si="74"/>
        <v>130</v>
      </c>
      <c r="M189" s="143">
        <v>0</v>
      </c>
      <c r="N189" s="143">
        <v>130</v>
      </c>
      <c r="O189" s="143">
        <f t="shared" si="75"/>
        <v>776</v>
      </c>
      <c r="P189" s="143">
        <f t="shared" si="76"/>
        <v>776</v>
      </c>
      <c r="Q189" s="143">
        <f t="shared" si="76"/>
        <v>0</v>
      </c>
      <c r="R189" s="147">
        <f t="shared" si="68"/>
        <v>0.14348785871964681</v>
      </c>
      <c r="S189" s="147">
        <f t="shared" si="68"/>
        <v>0</v>
      </c>
      <c r="T189" s="147">
        <f t="shared" si="68"/>
        <v>1</v>
      </c>
      <c r="U189" s="148"/>
      <c r="V189" s="154"/>
    </row>
    <row r="190" spans="1:22" s="149" customFormat="1" ht="20.25" hidden="1" customHeight="1">
      <c r="A190" s="152">
        <f t="shared" si="77"/>
        <v>27</v>
      </c>
      <c r="B190" s="153" t="s">
        <v>264</v>
      </c>
      <c r="C190" s="143">
        <f t="shared" si="70"/>
        <v>826</v>
      </c>
      <c r="D190" s="143">
        <f t="shared" si="71"/>
        <v>696</v>
      </c>
      <c r="E190" s="143">
        <f t="shared" si="71"/>
        <v>130</v>
      </c>
      <c r="F190" s="143">
        <f t="shared" si="72"/>
        <v>0</v>
      </c>
      <c r="G190" s="143">
        <v>0</v>
      </c>
      <c r="H190" s="143">
        <v>0</v>
      </c>
      <c r="I190" s="143">
        <f t="shared" si="73"/>
        <v>826</v>
      </c>
      <c r="J190" s="143">
        <v>696</v>
      </c>
      <c r="K190" s="143">
        <v>130</v>
      </c>
      <c r="L190" s="143">
        <f t="shared" si="74"/>
        <v>810</v>
      </c>
      <c r="M190" s="143">
        <v>682</v>
      </c>
      <c r="N190" s="143">
        <v>128</v>
      </c>
      <c r="O190" s="143">
        <f t="shared" si="75"/>
        <v>16</v>
      </c>
      <c r="P190" s="143">
        <f t="shared" si="76"/>
        <v>14</v>
      </c>
      <c r="Q190" s="143">
        <f t="shared" si="76"/>
        <v>2</v>
      </c>
      <c r="R190" s="147">
        <f t="shared" si="68"/>
        <v>0.98062953995157387</v>
      </c>
      <c r="S190" s="147">
        <f t="shared" si="68"/>
        <v>0.97988505747126442</v>
      </c>
      <c r="T190" s="147">
        <f t="shared" si="68"/>
        <v>0.98461538461538467</v>
      </c>
      <c r="U190" s="148"/>
      <c r="V190" s="154"/>
    </row>
    <row r="191" spans="1:22" s="149" customFormat="1" ht="20.25" hidden="1" customHeight="1">
      <c r="A191" s="152">
        <f t="shared" si="77"/>
        <v>28</v>
      </c>
      <c r="B191" s="153" t="s">
        <v>265</v>
      </c>
      <c r="C191" s="143">
        <f t="shared" si="70"/>
        <v>1026</v>
      </c>
      <c r="D191" s="143">
        <f t="shared" si="71"/>
        <v>896</v>
      </c>
      <c r="E191" s="143">
        <f t="shared" si="71"/>
        <v>130</v>
      </c>
      <c r="F191" s="143">
        <f t="shared" si="72"/>
        <v>0</v>
      </c>
      <c r="G191" s="143">
        <v>0</v>
      </c>
      <c r="H191" s="143">
        <v>0</v>
      </c>
      <c r="I191" s="143">
        <f t="shared" si="73"/>
        <v>1026</v>
      </c>
      <c r="J191" s="143">
        <v>896</v>
      </c>
      <c r="K191" s="143">
        <v>130</v>
      </c>
      <c r="L191" s="143">
        <f t="shared" si="74"/>
        <v>687</v>
      </c>
      <c r="M191" s="143">
        <v>631</v>
      </c>
      <c r="N191" s="143">
        <v>56</v>
      </c>
      <c r="O191" s="143">
        <f t="shared" si="75"/>
        <v>339</v>
      </c>
      <c r="P191" s="143">
        <f t="shared" si="76"/>
        <v>265</v>
      </c>
      <c r="Q191" s="143">
        <f t="shared" si="76"/>
        <v>74</v>
      </c>
      <c r="R191" s="147">
        <f t="shared" si="68"/>
        <v>0.66959064327485385</v>
      </c>
      <c r="S191" s="147">
        <f t="shared" si="68"/>
        <v>0.7042410714285714</v>
      </c>
      <c r="T191" s="147">
        <f t="shared" si="68"/>
        <v>0.43076923076923079</v>
      </c>
      <c r="U191" s="148"/>
      <c r="V191" s="154"/>
    </row>
    <row r="192" spans="1:22" s="230" customFormat="1" ht="20.25" customHeight="1">
      <c r="A192" s="229">
        <v>8</v>
      </c>
      <c r="B192" s="236" t="s">
        <v>72</v>
      </c>
      <c r="C192" s="204">
        <f t="shared" ref="C192:Q192" si="78">SUM(C193:C210)</f>
        <v>31944</v>
      </c>
      <c r="D192" s="204">
        <f t="shared" si="78"/>
        <v>25384</v>
      </c>
      <c r="E192" s="204">
        <f t="shared" si="78"/>
        <v>6560</v>
      </c>
      <c r="F192" s="151">
        <f t="shared" si="78"/>
        <v>0</v>
      </c>
      <c r="G192" s="151">
        <f t="shared" si="78"/>
        <v>0</v>
      </c>
      <c r="H192" s="151">
        <f t="shared" si="78"/>
        <v>0</v>
      </c>
      <c r="I192" s="151">
        <f t="shared" si="78"/>
        <v>31944</v>
      </c>
      <c r="J192" s="151">
        <f t="shared" si="78"/>
        <v>25384</v>
      </c>
      <c r="K192" s="151">
        <f t="shared" si="78"/>
        <v>6560</v>
      </c>
      <c r="L192" s="204">
        <f t="shared" si="78"/>
        <v>23030.230999999996</v>
      </c>
      <c r="M192" s="204">
        <f t="shared" si="78"/>
        <v>20645.062999999998</v>
      </c>
      <c r="N192" s="204">
        <f t="shared" si="78"/>
        <v>2385.1680000000001</v>
      </c>
      <c r="O192" s="204">
        <f t="shared" si="78"/>
        <v>8913.7690000000002</v>
      </c>
      <c r="P192" s="204">
        <f t="shared" si="78"/>
        <v>4738.9369999999999</v>
      </c>
      <c r="Q192" s="204">
        <f t="shared" si="78"/>
        <v>4174.8320000000003</v>
      </c>
      <c r="R192" s="228">
        <f t="shared" si="68"/>
        <v>0.72095639243676424</v>
      </c>
      <c r="S192" s="228">
        <f t="shared" si="68"/>
        <v>0.81331007721399295</v>
      </c>
      <c r="T192" s="228">
        <f t="shared" si="68"/>
        <v>0.36359268292682928</v>
      </c>
      <c r="U192" s="229"/>
      <c r="V192" s="224" t="s">
        <v>36</v>
      </c>
    </row>
    <row r="193" spans="1:22" s="149" customFormat="1" ht="20.25" hidden="1" customHeight="1">
      <c r="A193" s="152">
        <v>1</v>
      </c>
      <c r="B193" s="153" t="s">
        <v>129</v>
      </c>
      <c r="C193" s="143">
        <f t="shared" ref="C193:C210" si="79">SUM(D193:E193)</f>
        <v>11755</v>
      </c>
      <c r="D193" s="143">
        <f t="shared" ref="D193:E210" si="80">G193+J193</f>
        <v>10000</v>
      </c>
      <c r="E193" s="143">
        <f t="shared" si="80"/>
        <v>1755</v>
      </c>
      <c r="F193" s="143">
        <f t="shared" ref="F193:F210" si="81">SUM(G193:H193)</f>
        <v>0</v>
      </c>
      <c r="G193" s="143">
        <v>0</v>
      </c>
      <c r="H193" s="143">
        <v>0</v>
      </c>
      <c r="I193" s="143">
        <f t="shared" ref="I193:I210" si="82">SUM(J193:K193)</f>
        <v>11755</v>
      </c>
      <c r="J193" s="143">
        <v>10000</v>
      </c>
      <c r="K193" s="143">
        <v>1755</v>
      </c>
      <c r="L193" s="143">
        <f t="shared" ref="L193:L210" si="83">SUM(M193:N193)</f>
        <v>8487.31</v>
      </c>
      <c r="M193" s="143">
        <v>8259</v>
      </c>
      <c r="N193" s="143">
        <v>228.31</v>
      </c>
      <c r="O193" s="143">
        <f t="shared" ref="O193:O210" si="84">SUM(P193:Q193)</f>
        <v>3267.69</v>
      </c>
      <c r="P193" s="143">
        <f t="shared" ref="P193:Q210" si="85">D193-M193</f>
        <v>1741</v>
      </c>
      <c r="Q193" s="143">
        <f t="shared" si="85"/>
        <v>1526.69</v>
      </c>
      <c r="R193" s="147">
        <f t="shared" si="68"/>
        <v>0.72201701403658014</v>
      </c>
      <c r="S193" s="147">
        <f t="shared" si="68"/>
        <v>0.82589999999999997</v>
      </c>
      <c r="T193" s="147">
        <f t="shared" si="68"/>
        <v>0.13009116809116808</v>
      </c>
      <c r="U193" s="148"/>
      <c r="V193" s="154"/>
    </row>
    <row r="194" spans="1:22" s="149" customFormat="1" ht="20.25" hidden="1" customHeight="1">
      <c r="A194" s="152">
        <f t="shared" ref="A194:A210" si="86">+A193+1</f>
        <v>2</v>
      </c>
      <c r="B194" s="153" t="s">
        <v>266</v>
      </c>
      <c r="C194" s="143">
        <f t="shared" si="79"/>
        <v>3441</v>
      </c>
      <c r="D194" s="143">
        <f t="shared" si="80"/>
        <v>1936</v>
      </c>
      <c r="E194" s="143">
        <f t="shared" si="80"/>
        <v>1505</v>
      </c>
      <c r="F194" s="143">
        <f t="shared" si="81"/>
        <v>0</v>
      </c>
      <c r="G194" s="143">
        <v>0</v>
      </c>
      <c r="H194" s="143">
        <v>0</v>
      </c>
      <c r="I194" s="143">
        <f t="shared" si="82"/>
        <v>3441</v>
      </c>
      <c r="J194" s="143">
        <v>1936</v>
      </c>
      <c r="K194" s="143">
        <v>1505</v>
      </c>
      <c r="L194" s="143">
        <f t="shared" si="83"/>
        <v>2469.6530000000002</v>
      </c>
      <c r="M194" s="143">
        <v>2312.0050000000001</v>
      </c>
      <c r="N194" s="143">
        <v>157.648</v>
      </c>
      <c r="O194" s="143">
        <f t="shared" si="84"/>
        <v>971.34699999999998</v>
      </c>
      <c r="P194" s="143">
        <f t="shared" si="85"/>
        <v>-376.00500000000011</v>
      </c>
      <c r="Q194" s="143">
        <f t="shared" si="85"/>
        <v>1347.3520000000001</v>
      </c>
      <c r="R194" s="147">
        <f t="shared" si="68"/>
        <v>0.71771374600406868</v>
      </c>
      <c r="S194" s="147">
        <f t="shared" si="68"/>
        <v>1.1942174586776859</v>
      </c>
      <c r="T194" s="147">
        <f t="shared" si="68"/>
        <v>0.10474950166112956</v>
      </c>
      <c r="U194" s="148"/>
      <c r="V194" s="154"/>
    </row>
    <row r="195" spans="1:22" s="149" customFormat="1" ht="20.25" hidden="1" customHeight="1">
      <c r="A195" s="152">
        <f t="shared" si="86"/>
        <v>3</v>
      </c>
      <c r="B195" s="153" t="s">
        <v>267</v>
      </c>
      <c r="C195" s="143">
        <f t="shared" si="79"/>
        <v>1761</v>
      </c>
      <c r="D195" s="143">
        <f t="shared" si="80"/>
        <v>1196</v>
      </c>
      <c r="E195" s="143">
        <f t="shared" si="80"/>
        <v>565</v>
      </c>
      <c r="F195" s="143">
        <f t="shared" si="81"/>
        <v>0</v>
      </c>
      <c r="G195" s="143">
        <v>0</v>
      </c>
      <c r="H195" s="143">
        <v>0</v>
      </c>
      <c r="I195" s="143">
        <f t="shared" si="82"/>
        <v>1761</v>
      </c>
      <c r="J195" s="143">
        <v>1196</v>
      </c>
      <c r="K195" s="143">
        <v>565</v>
      </c>
      <c r="L195" s="143">
        <f t="shared" si="83"/>
        <v>690</v>
      </c>
      <c r="M195" s="143">
        <v>550</v>
      </c>
      <c r="N195" s="143">
        <v>140</v>
      </c>
      <c r="O195" s="143">
        <f t="shared" si="84"/>
        <v>1071</v>
      </c>
      <c r="P195" s="143">
        <f t="shared" si="85"/>
        <v>646</v>
      </c>
      <c r="Q195" s="143">
        <f t="shared" si="85"/>
        <v>425</v>
      </c>
      <c r="R195" s="147">
        <f t="shared" si="68"/>
        <v>0.39182282793867124</v>
      </c>
      <c r="S195" s="147">
        <f t="shared" si="68"/>
        <v>0.45986622073578598</v>
      </c>
      <c r="T195" s="147">
        <f t="shared" si="68"/>
        <v>0.24778761061946902</v>
      </c>
      <c r="U195" s="148"/>
      <c r="V195" s="154"/>
    </row>
    <row r="196" spans="1:22" s="149" customFormat="1" ht="20.25" hidden="1" customHeight="1">
      <c r="A196" s="152">
        <f t="shared" si="86"/>
        <v>4</v>
      </c>
      <c r="B196" s="153" t="s">
        <v>268</v>
      </c>
      <c r="C196" s="143">
        <f t="shared" si="79"/>
        <v>2211</v>
      </c>
      <c r="D196" s="143">
        <f t="shared" si="80"/>
        <v>1646</v>
      </c>
      <c r="E196" s="143">
        <f t="shared" si="80"/>
        <v>565</v>
      </c>
      <c r="F196" s="143">
        <f t="shared" si="81"/>
        <v>0</v>
      </c>
      <c r="G196" s="143">
        <v>0</v>
      </c>
      <c r="H196" s="143">
        <v>0</v>
      </c>
      <c r="I196" s="143">
        <f t="shared" si="82"/>
        <v>2211</v>
      </c>
      <c r="J196" s="143">
        <v>1646</v>
      </c>
      <c r="K196" s="143">
        <v>565</v>
      </c>
      <c r="L196" s="143">
        <f t="shared" si="83"/>
        <v>966.18399999999997</v>
      </c>
      <c r="M196" s="143">
        <v>801.18399999999997</v>
      </c>
      <c r="N196" s="143">
        <v>165</v>
      </c>
      <c r="O196" s="143">
        <f t="shared" si="84"/>
        <v>1244.816</v>
      </c>
      <c r="P196" s="143">
        <f t="shared" si="85"/>
        <v>844.81600000000003</v>
      </c>
      <c r="Q196" s="143">
        <f t="shared" si="85"/>
        <v>400</v>
      </c>
      <c r="R196" s="147">
        <f t="shared" si="68"/>
        <v>0.43698959746720939</v>
      </c>
      <c r="S196" s="147">
        <f t="shared" si="68"/>
        <v>0.48674605103280677</v>
      </c>
      <c r="T196" s="147">
        <f t="shared" si="68"/>
        <v>0.29203539823008851</v>
      </c>
      <c r="U196" s="148"/>
      <c r="V196" s="154"/>
    </row>
    <row r="197" spans="1:22" s="149" customFormat="1" ht="20.25" hidden="1" customHeight="1">
      <c r="A197" s="152">
        <f t="shared" si="86"/>
        <v>5</v>
      </c>
      <c r="B197" s="153" t="s">
        <v>269</v>
      </c>
      <c r="C197" s="143">
        <f t="shared" si="79"/>
        <v>831</v>
      </c>
      <c r="D197" s="143">
        <f t="shared" si="80"/>
        <v>696</v>
      </c>
      <c r="E197" s="143">
        <f t="shared" si="80"/>
        <v>135</v>
      </c>
      <c r="F197" s="143">
        <f t="shared" si="81"/>
        <v>0</v>
      </c>
      <c r="G197" s="143">
        <v>0</v>
      </c>
      <c r="H197" s="143">
        <v>0</v>
      </c>
      <c r="I197" s="143">
        <f t="shared" si="82"/>
        <v>831</v>
      </c>
      <c r="J197" s="143">
        <v>696</v>
      </c>
      <c r="K197" s="143">
        <v>135</v>
      </c>
      <c r="L197" s="143">
        <f t="shared" si="83"/>
        <v>755</v>
      </c>
      <c r="M197" s="143">
        <v>640</v>
      </c>
      <c r="N197" s="143">
        <v>115</v>
      </c>
      <c r="O197" s="143">
        <f t="shared" si="84"/>
        <v>76</v>
      </c>
      <c r="P197" s="143">
        <f t="shared" si="85"/>
        <v>56</v>
      </c>
      <c r="Q197" s="143">
        <f t="shared" si="85"/>
        <v>20</v>
      </c>
      <c r="R197" s="147">
        <f t="shared" si="68"/>
        <v>0.90854392298435616</v>
      </c>
      <c r="S197" s="147">
        <f t="shared" si="68"/>
        <v>0.91954022988505746</v>
      </c>
      <c r="T197" s="147">
        <f t="shared" si="68"/>
        <v>0.85185185185185186</v>
      </c>
      <c r="U197" s="148"/>
      <c r="V197" s="154"/>
    </row>
    <row r="198" spans="1:22" s="149" customFormat="1" ht="20.25" hidden="1" customHeight="1">
      <c r="A198" s="152">
        <f t="shared" si="86"/>
        <v>6</v>
      </c>
      <c r="B198" s="153" t="s">
        <v>270</v>
      </c>
      <c r="C198" s="143">
        <f t="shared" si="79"/>
        <v>861</v>
      </c>
      <c r="D198" s="143">
        <f t="shared" si="80"/>
        <v>696</v>
      </c>
      <c r="E198" s="143">
        <f t="shared" si="80"/>
        <v>165</v>
      </c>
      <c r="F198" s="143">
        <f t="shared" si="81"/>
        <v>0</v>
      </c>
      <c r="G198" s="143">
        <v>0</v>
      </c>
      <c r="H198" s="143">
        <v>0</v>
      </c>
      <c r="I198" s="143">
        <f t="shared" si="82"/>
        <v>861</v>
      </c>
      <c r="J198" s="143">
        <v>696</v>
      </c>
      <c r="K198" s="143">
        <v>165</v>
      </c>
      <c r="L198" s="143">
        <f t="shared" si="83"/>
        <v>831</v>
      </c>
      <c r="M198" s="143">
        <v>696</v>
      </c>
      <c r="N198" s="143">
        <v>135</v>
      </c>
      <c r="O198" s="143">
        <f t="shared" si="84"/>
        <v>30</v>
      </c>
      <c r="P198" s="143">
        <f t="shared" si="85"/>
        <v>0</v>
      </c>
      <c r="Q198" s="143">
        <f t="shared" si="85"/>
        <v>30</v>
      </c>
      <c r="R198" s="147">
        <f t="shared" si="68"/>
        <v>0.96515679442508706</v>
      </c>
      <c r="S198" s="147">
        <f t="shared" si="68"/>
        <v>1</v>
      </c>
      <c r="T198" s="147">
        <f t="shared" si="68"/>
        <v>0.81818181818181823</v>
      </c>
      <c r="U198" s="148"/>
      <c r="V198" s="154"/>
    </row>
    <row r="199" spans="1:22" s="149" customFormat="1" ht="20.25" hidden="1" customHeight="1">
      <c r="A199" s="152">
        <f t="shared" si="86"/>
        <v>7</v>
      </c>
      <c r="B199" s="153" t="s">
        <v>271</v>
      </c>
      <c r="C199" s="143">
        <f t="shared" si="79"/>
        <v>831</v>
      </c>
      <c r="D199" s="143">
        <f t="shared" si="80"/>
        <v>696</v>
      </c>
      <c r="E199" s="143">
        <f t="shared" si="80"/>
        <v>135</v>
      </c>
      <c r="F199" s="143">
        <f t="shared" si="81"/>
        <v>0</v>
      </c>
      <c r="G199" s="143">
        <v>0</v>
      </c>
      <c r="H199" s="143">
        <v>0</v>
      </c>
      <c r="I199" s="143">
        <f t="shared" si="82"/>
        <v>831</v>
      </c>
      <c r="J199" s="143">
        <v>696</v>
      </c>
      <c r="K199" s="143">
        <v>135</v>
      </c>
      <c r="L199" s="143">
        <f t="shared" si="83"/>
        <v>716.4</v>
      </c>
      <c r="M199" s="143">
        <v>650</v>
      </c>
      <c r="N199" s="143">
        <v>66.400000000000006</v>
      </c>
      <c r="O199" s="143">
        <f t="shared" si="84"/>
        <v>114.6</v>
      </c>
      <c r="P199" s="143">
        <f t="shared" si="85"/>
        <v>46</v>
      </c>
      <c r="Q199" s="143">
        <f t="shared" si="85"/>
        <v>68.599999999999994</v>
      </c>
      <c r="R199" s="147">
        <f t="shared" si="68"/>
        <v>0.8620938628158844</v>
      </c>
      <c r="S199" s="147">
        <f t="shared" si="68"/>
        <v>0.93390804597701149</v>
      </c>
      <c r="T199" s="147">
        <f t="shared" si="68"/>
        <v>0.49185185185185187</v>
      </c>
      <c r="U199" s="148"/>
      <c r="V199" s="154"/>
    </row>
    <row r="200" spans="1:22" s="149" customFormat="1" ht="20.25" hidden="1" customHeight="1">
      <c r="A200" s="152">
        <f t="shared" si="86"/>
        <v>8</v>
      </c>
      <c r="B200" s="153" t="s">
        <v>272</v>
      </c>
      <c r="C200" s="143">
        <f t="shared" si="79"/>
        <v>831</v>
      </c>
      <c r="D200" s="143">
        <f t="shared" si="80"/>
        <v>696</v>
      </c>
      <c r="E200" s="143">
        <f t="shared" si="80"/>
        <v>135</v>
      </c>
      <c r="F200" s="143">
        <f t="shared" si="81"/>
        <v>0</v>
      </c>
      <c r="G200" s="143">
        <v>0</v>
      </c>
      <c r="H200" s="143">
        <v>0</v>
      </c>
      <c r="I200" s="143">
        <f t="shared" si="82"/>
        <v>831</v>
      </c>
      <c r="J200" s="143">
        <v>696</v>
      </c>
      <c r="K200" s="143">
        <v>135</v>
      </c>
      <c r="L200" s="143">
        <f t="shared" si="83"/>
        <v>831</v>
      </c>
      <c r="M200" s="143">
        <v>696</v>
      </c>
      <c r="N200" s="143">
        <v>135</v>
      </c>
      <c r="O200" s="143">
        <f t="shared" si="84"/>
        <v>0</v>
      </c>
      <c r="P200" s="143">
        <f t="shared" si="85"/>
        <v>0</v>
      </c>
      <c r="Q200" s="143">
        <f t="shared" si="85"/>
        <v>0</v>
      </c>
      <c r="R200" s="147">
        <f t="shared" si="68"/>
        <v>1</v>
      </c>
      <c r="S200" s="147">
        <f t="shared" si="68"/>
        <v>1</v>
      </c>
      <c r="T200" s="147">
        <f t="shared" si="68"/>
        <v>1</v>
      </c>
      <c r="U200" s="148"/>
      <c r="V200" s="154"/>
    </row>
    <row r="201" spans="1:22" s="149" customFormat="1" ht="20.25" hidden="1" customHeight="1">
      <c r="A201" s="152">
        <f t="shared" si="86"/>
        <v>9</v>
      </c>
      <c r="B201" s="153" t="s">
        <v>273</v>
      </c>
      <c r="C201" s="143">
        <f t="shared" si="79"/>
        <v>1018</v>
      </c>
      <c r="D201" s="143">
        <f t="shared" si="80"/>
        <v>883</v>
      </c>
      <c r="E201" s="143">
        <f t="shared" si="80"/>
        <v>135</v>
      </c>
      <c r="F201" s="143">
        <f t="shared" si="81"/>
        <v>0</v>
      </c>
      <c r="G201" s="143">
        <v>0</v>
      </c>
      <c r="H201" s="143">
        <v>0</v>
      </c>
      <c r="I201" s="143">
        <f t="shared" si="82"/>
        <v>1018</v>
      </c>
      <c r="J201" s="143">
        <v>883</v>
      </c>
      <c r="K201" s="143">
        <v>135</v>
      </c>
      <c r="L201" s="143">
        <f t="shared" si="83"/>
        <v>780</v>
      </c>
      <c r="M201" s="143">
        <v>650</v>
      </c>
      <c r="N201" s="143">
        <v>130</v>
      </c>
      <c r="O201" s="143">
        <f t="shared" si="84"/>
        <v>238</v>
      </c>
      <c r="P201" s="143">
        <f t="shared" si="85"/>
        <v>233</v>
      </c>
      <c r="Q201" s="143">
        <f t="shared" si="85"/>
        <v>5</v>
      </c>
      <c r="R201" s="147">
        <f t="shared" si="68"/>
        <v>0.76620825147347738</v>
      </c>
      <c r="S201" s="147">
        <f t="shared" si="68"/>
        <v>0.73612684031710074</v>
      </c>
      <c r="T201" s="147">
        <f t="shared" si="68"/>
        <v>0.96296296296296291</v>
      </c>
      <c r="U201" s="148"/>
      <c r="V201" s="154"/>
    </row>
    <row r="202" spans="1:22" s="149" customFormat="1" ht="20.25" hidden="1" customHeight="1">
      <c r="A202" s="152">
        <f t="shared" si="86"/>
        <v>10</v>
      </c>
      <c r="B202" s="153" t="s">
        <v>274</v>
      </c>
      <c r="C202" s="143">
        <f t="shared" si="79"/>
        <v>831</v>
      </c>
      <c r="D202" s="143">
        <f t="shared" si="80"/>
        <v>696</v>
      </c>
      <c r="E202" s="143">
        <f t="shared" si="80"/>
        <v>135</v>
      </c>
      <c r="F202" s="143">
        <f t="shared" si="81"/>
        <v>0</v>
      </c>
      <c r="G202" s="143">
        <v>0</v>
      </c>
      <c r="H202" s="143">
        <v>0</v>
      </c>
      <c r="I202" s="143">
        <f t="shared" si="82"/>
        <v>831</v>
      </c>
      <c r="J202" s="143">
        <v>696</v>
      </c>
      <c r="K202" s="143">
        <v>135</v>
      </c>
      <c r="L202" s="143">
        <f t="shared" si="83"/>
        <v>776</v>
      </c>
      <c r="M202" s="143">
        <v>696</v>
      </c>
      <c r="N202" s="143">
        <v>80</v>
      </c>
      <c r="O202" s="143">
        <f t="shared" si="84"/>
        <v>55</v>
      </c>
      <c r="P202" s="143">
        <f t="shared" si="85"/>
        <v>0</v>
      </c>
      <c r="Q202" s="143">
        <f t="shared" si="85"/>
        <v>55</v>
      </c>
      <c r="R202" s="147">
        <f t="shared" si="68"/>
        <v>0.93381468110709986</v>
      </c>
      <c r="S202" s="147">
        <f t="shared" si="68"/>
        <v>1</v>
      </c>
      <c r="T202" s="147">
        <f t="shared" si="68"/>
        <v>0.59259259259259256</v>
      </c>
      <c r="U202" s="148"/>
      <c r="V202" s="154"/>
    </row>
    <row r="203" spans="1:22" s="149" customFormat="1" ht="20.25" hidden="1" customHeight="1">
      <c r="A203" s="152">
        <f t="shared" si="86"/>
        <v>11</v>
      </c>
      <c r="B203" s="153" t="s">
        <v>275</v>
      </c>
      <c r="C203" s="143">
        <f t="shared" si="79"/>
        <v>1136</v>
      </c>
      <c r="D203" s="143">
        <f t="shared" si="80"/>
        <v>936</v>
      </c>
      <c r="E203" s="143">
        <f t="shared" si="80"/>
        <v>200</v>
      </c>
      <c r="F203" s="143">
        <f t="shared" si="81"/>
        <v>0</v>
      </c>
      <c r="G203" s="143">
        <v>0</v>
      </c>
      <c r="H203" s="143">
        <v>0</v>
      </c>
      <c r="I203" s="143">
        <f t="shared" si="82"/>
        <v>1136</v>
      </c>
      <c r="J203" s="143">
        <v>936</v>
      </c>
      <c r="K203" s="143">
        <v>200</v>
      </c>
      <c r="L203" s="143">
        <f t="shared" si="83"/>
        <v>826</v>
      </c>
      <c r="M203" s="143">
        <v>696</v>
      </c>
      <c r="N203" s="143">
        <v>130</v>
      </c>
      <c r="O203" s="143">
        <f t="shared" si="84"/>
        <v>310</v>
      </c>
      <c r="P203" s="143">
        <f t="shared" si="85"/>
        <v>240</v>
      </c>
      <c r="Q203" s="143">
        <f t="shared" si="85"/>
        <v>70</v>
      </c>
      <c r="R203" s="147">
        <f t="shared" si="68"/>
        <v>0.727112676056338</v>
      </c>
      <c r="S203" s="147">
        <f t="shared" si="68"/>
        <v>0.74358974358974361</v>
      </c>
      <c r="T203" s="147">
        <f t="shared" si="68"/>
        <v>0.65</v>
      </c>
      <c r="U203" s="148"/>
      <c r="V203" s="154"/>
    </row>
    <row r="204" spans="1:22" s="149" customFormat="1" ht="20.25" hidden="1" customHeight="1">
      <c r="A204" s="152">
        <f t="shared" si="86"/>
        <v>12</v>
      </c>
      <c r="B204" s="153" t="s">
        <v>276</v>
      </c>
      <c r="C204" s="143">
        <f t="shared" si="79"/>
        <v>861</v>
      </c>
      <c r="D204" s="143">
        <f t="shared" si="80"/>
        <v>696</v>
      </c>
      <c r="E204" s="143">
        <f t="shared" si="80"/>
        <v>165</v>
      </c>
      <c r="F204" s="143">
        <f t="shared" si="81"/>
        <v>0</v>
      </c>
      <c r="G204" s="143">
        <v>0</v>
      </c>
      <c r="H204" s="143">
        <v>0</v>
      </c>
      <c r="I204" s="143">
        <f t="shared" si="82"/>
        <v>861</v>
      </c>
      <c r="J204" s="143">
        <v>696</v>
      </c>
      <c r="K204" s="143">
        <v>165</v>
      </c>
      <c r="L204" s="143">
        <f t="shared" si="83"/>
        <v>499.13400000000001</v>
      </c>
      <c r="M204" s="143">
        <v>364.87400000000002</v>
      </c>
      <c r="N204" s="143">
        <v>134.26</v>
      </c>
      <c r="O204" s="143">
        <f t="shared" si="84"/>
        <v>361.86599999999999</v>
      </c>
      <c r="P204" s="143">
        <f t="shared" si="85"/>
        <v>331.12599999999998</v>
      </c>
      <c r="Q204" s="143">
        <f t="shared" si="85"/>
        <v>30.740000000000009</v>
      </c>
      <c r="R204" s="147">
        <f t="shared" si="68"/>
        <v>0.57971428571428574</v>
      </c>
      <c r="S204" s="147">
        <f t="shared" si="68"/>
        <v>0.52424425287356324</v>
      </c>
      <c r="T204" s="147">
        <f t="shared" si="68"/>
        <v>0.8136969696969697</v>
      </c>
      <c r="U204" s="148"/>
      <c r="V204" s="154"/>
    </row>
    <row r="205" spans="1:22" s="149" customFormat="1" ht="20.25" hidden="1" customHeight="1">
      <c r="A205" s="152">
        <f t="shared" si="86"/>
        <v>13</v>
      </c>
      <c r="B205" s="153" t="s">
        <v>277</v>
      </c>
      <c r="C205" s="143">
        <f t="shared" si="79"/>
        <v>926</v>
      </c>
      <c r="D205" s="143">
        <f t="shared" si="80"/>
        <v>696</v>
      </c>
      <c r="E205" s="143">
        <f t="shared" si="80"/>
        <v>230</v>
      </c>
      <c r="F205" s="143">
        <f t="shared" si="81"/>
        <v>0</v>
      </c>
      <c r="G205" s="143">
        <v>0</v>
      </c>
      <c r="H205" s="143">
        <v>0</v>
      </c>
      <c r="I205" s="143">
        <f t="shared" si="82"/>
        <v>926</v>
      </c>
      <c r="J205" s="143">
        <v>696</v>
      </c>
      <c r="K205" s="143">
        <v>230</v>
      </c>
      <c r="L205" s="143">
        <f t="shared" si="83"/>
        <v>831</v>
      </c>
      <c r="M205" s="143">
        <v>696</v>
      </c>
      <c r="N205" s="143">
        <v>135</v>
      </c>
      <c r="O205" s="143">
        <f t="shared" si="84"/>
        <v>95</v>
      </c>
      <c r="P205" s="143">
        <f t="shared" si="85"/>
        <v>0</v>
      </c>
      <c r="Q205" s="143">
        <f t="shared" si="85"/>
        <v>95</v>
      </c>
      <c r="R205" s="147">
        <f t="shared" si="68"/>
        <v>0.89740820734341253</v>
      </c>
      <c r="S205" s="147">
        <f t="shared" si="68"/>
        <v>1</v>
      </c>
      <c r="T205" s="147">
        <f t="shared" si="68"/>
        <v>0.58695652173913049</v>
      </c>
      <c r="U205" s="148"/>
      <c r="V205" s="154"/>
    </row>
    <row r="206" spans="1:22" s="149" customFormat="1" ht="20.25" hidden="1" customHeight="1">
      <c r="A206" s="152">
        <f t="shared" si="86"/>
        <v>14</v>
      </c>
      <c r="B206" s="153" t="s">
        <v>278</v>
      </c>
      <c r="C206" s="143">
        <f t="shared" si="79"/>
        <v>831</v>
      </c>
      <c r="D206" s="143">
        <f t="shared" si="80"/>
        <v>696</v>
      </c>
      <c r="E206" s="143">
        <f t="shared" si="80"/>
        <v>135</v>
      </c>
      <c r="F206" s="143">
        <f t="shared" si="81"/>
        <v>0</v>
      </c>
      <c r="G206" s="143">
        <v>0</v>
      </c>
      <c r="H206" s="143">
        <v>0</v>
      </c>
      <c r="I206" s="143">
        <f t="shared" si="82"/>
        <v>831</v>
      </c>
      <c r="J206" s="143">
        <v>696</v>
      </c>
      <c r="K206" s="143">
        <v>135</v>
      </c>
      <c r="L206" s="143">
        <f t="shared" si="83"/>
        <v>585</v>
      </c>
      <c r="M206" s="143">
        <v>450</v>
      </c>
      <c r="N206" s="143">
        <v>135</v>
      </c>
      <c r="O206" s="143">
        <f t="shared" si="84"/>
        <v>246</v>
      </c>
      <c r="P206" s="143">
        <f t="shared" si="85"/>
        <v>246</v>
      </c>
      <c r="Q206" s="143">
        <f t="shared" si="85"/>
        <v>0</v>
      </c>
      <c r="R206" s="147">
        <f t="shared" si="68"/>
        <v>0.70397111913357402</v>
      </c>
      <c r="S206" s="147">
        <f t="shared" si="68"/>
        <v>0.64655172413793105</v>
      </c>
      <c r="T206" s="147">
        <f t="shared" si="68"/>
        <v>1</v>
      </c>
      <c r="U206" s="148"/>
      <c r="V206" s="154"/>
    </row>
    <row r="207" spans="1:22" s="149" customFormat="1" ht="20.25" hidden="1" customHeight="1">
      <c r="A207" s="152">
        <f t="shared" si="86"/>
        <v>15</v>
      </c>
      <c r="B207" s="153" t="s">
        <v>279</v>
      </c>
      <c r="C207" s="143">
        <f t="shared" si="79"/>
        <v>1071</v>
      </c>
      <c r="D207" s="143">
        <f t="shared" si="80"/>
        <v>936</v>
      </c>
      <c r="E207" s="143">
        <f t="shared" si="80"/>
        <v>135</v>
      </c>
      <c r="F207" s="143">
        <f t="shared" si="81"/>
        <v>0</v>
      </c>
      <c r="G207" s="143">
        <v>0</v>
      </c>
      <c r="H207" s="143">
        <v>0</v>
      </c>
      <c r="I207" s="143">
        <f t="shared" si="82"/>
        <v>1071</v>
      </c>
      <c r="J207" s="143">
        <v>936</v>
      </c>
      <c r="K207" s="143">
        <v>135</v>
      </c>
      <c r="L207" s="143">
        <f t="shared" si="83"/>
        <v>776</v>
      </c>
      <c r="M207" s="143">
        <v>696</v>
      </c>
      <c r="N207" s="143">
        <v>80</v>
      </c>
      <c r="O207" s="143">
        <f t="shared" si="84"/>
        <v>295</v>
      </c>
      <c r="P207" s="143">
        <f t="shared" si="85"/>
        <v>240</v>
      </c>
      <c r="Q207" s="143">
        <f t="shared" si="85"/>
        <v>55</v>
      </c>
      <c r="R207" s="147">
        <f t="shared" si="68"/>
        <v>0.72455648926237159</v>
      </c>
      <c r="S207" s="147">
        <f t="shared" si="68"/>
        <v>0.74358974358974361</v>
      </c>
      <c r="T207" s="147">
        <f t="shared" si="68"/>
        <v>0.59259259259259256</v>
      </c>
      <c r="U207" s="148"/>
      <c r="V207" s="154"/>
    </row>
    <row r="208" spans="1:22" s="149" customFormat="1" ht="20.25" hidden="1" customHeight="1">
      <c r="A208" s="152">
        <f t="shared" si="86"/>
        <v>16</v>
      </c>
      <c r="B208" s="153" t="s">
        <v>280</v>
      </c>
      <c r="C208" s="143">
        <f t="shared" si="79"/>
        <v>861</v>
      </c>
      <c r="D208" s="143">
        <f t="shared" si="80"/>
        <v>696</v>
      </c>
      <c r="E208" s="143">
        <f t="shared" si="80"/>
        <v>165</v>
      </c>
      <c r="F208" s="143">
        <f t="shared" si="81"/>
        <v>0</v>
      </c>
      <c r="G208" s="143">
        <v>0</v>
      </c>
      <c r="H208" s="143">
        <v>0</v>
      </c>
      <c r="I208" s="143">
        <f t="shared" si="82"/>
        <v>861</v>
      </c>
      <c r="J208" s="143">
        <v>696</v>
      </c>
      <c r="K208" s="143">
        <v>165</v>
      </c>
      <c r="L208" s="143">
        <f t="shared" si="83"/>
        <v>819.55</v>
      </c>
      <c r="M208" s="143">
        <v>696</v>
      </c>
      <c r="N208" s="143">
        <v>123.55</v>
      </c>
      <c r="O208" s="143">
        <f t="shared" si="84"/>
        <v>41.45</v>
      </c>
      <c r="P208" s="143">
        <f t="shared" si="85"/>
        <v>0</v>
      </c>
      <c r="Q208" s="143">
        <f t="shared" si="85"/>
        <v>41.45</v>
      </c>
      <c r="R208" s="147">
        <f t="shared" si="68"/>
        <v>0.95185830429732865</v>
      </c>
      <c r="S208" s="147">
        <f t="shared" si="68"/>
        <v>1</v>
      </c>
      <c r="T208" s="147">
        <f t="shared" si="68"/>
        <v>0.74878787878787878</v>
      </c>
      <c r="U208" s="148"/>
      <c r="V208" s="154"/>
    </row>
    <row r="209" spans="1:22" s="149" customFormat="1" ht="20.25" hidden="1" customHeight="1">
      <c r="A209" s="152">
        <f t="shared" si="86"/>
        <v>17</v>
      </c>
      <c r="B209" s="153" t="s">
        <v>281</v>
      </c>
      <c r="C209" s="143">
        <f t="shared" si="79"/>
        <v>1026</v>
      </c>
      <c r="D209" s="143">
        <f t="shared" si="80"/>
        <v>891</v>
      </c>
      <c r="E209" s="143">
        <f t="shared" si="80"/>
        <v>135</v>
      </c>
      <c r="F209" s="143">
        <f t="shared" si="81"/>
        <v>0</v>
      </c>
      <c r="G209" s="143">
        <v>0</v>
      </c>
      <c r="H209" s="143">
        <v>0</v>
      </c>
      <c r="I209" s="143">
        <f t="shared" si="82"/>
        <v>1026</v>
      </c>
      <c r="J209" s="143">
        <v>891</v>
      </c>
      <c r="K209" s="143">
        <v>135</v>
      </c>
      <c r="L209" s="143">
        <f t="shared" si="83"/>
        <v>535</v>
      </c>
      <c r="M209" s="143">
        <v>400</v>
      </c>
      <c r="N209" s="143">
        <v>135</v>
      </c>
      <c r="O209" s="143">
        <f t="shared" si="84"/>
        <v>491</v>
      </c>
      <c r="P209" s="143">
        <f t="shared" si="85"/>
        <v>491</v>
      </c>
      <c r="Q209" s="143">
        <f t="shared" si="85"/>
        <v>0</v>
      </c>
      <c r="R209" s="147">
        <f t="shared" si="68"/>
        <v>0.52144249512670571</v>
      </c>
      <c r="S209" s="147">
        <f t="shared" si="68"/>
        <v>0.44893378226711561</v>
      </c>
      <c r="T209" s="147">
        <f t="shared" si="68"/>
        <v>1</v>
      </c>
      <c r="U209" s="148"/>
      <c r="V209" s="154"/>
    </row>
    <row r="210" spans="1:22" s="149" customFormat="1" ht="20.25" hidden="1" customHeight="1">
      <c r="A210" s="152">
        <f t="shared" si="86"/>
        <v>18</v>
      </c>
      <c r="B210" s="153" t="s">
        <v>282</v>
      </c>
      <c r="C210" s="143">
        <f t="shared" si="79"/>
        <v>861</v>
      </c>
      <c r="D210" s="143">
        <f t="shared" si="80"/>
        <v>696</v>
      </c>
      <c r="E210" s="143">
        <f t="shared" si="80"/>
        <v>165</v>
      </c>
      <c r="F210" s="143">
        <f t="shared" si="81"/>
        <v>0</v>
      </c>
      <c r="G210" s="143">
        <v>0</v>
      </c>
      <c r="H210" s="143">
        <v>0</v>
      </c>
      <c r="I210" s="143">
        <f t="shared" si="82"/>
        <v>861</v>
      </c>
      <c r="J210" s="143">
        <v>696</v>
      </c>
      <c r="K210" s="143">
        <v>165</v>
      </c>
      <c r="L210" s="143">
        <f t="shared" si="83"/>
        <v>856</v>
      </c>
      <c r="M210" s="143">
        <v>696</v>
      </c>
      <c r="N210" s="143">
        <v>160</v>
      </c>
      <c r="O210" s="143">
        <f t="shared" si="84"/>
        <v>5</v>
      </c>
      <c r="P210" s="143">
        <f t="shared" si="85"/>
        <v>0</v>
      </c>
      <c r="Q210" s="143">
        <f t="shared" si="85"/>
        <v>5</v>
      </c>
      <c r="R210" s="147">
        <f t="shared" si="68"/>
        <v>0.9941927990708479</v>
      </c>
      <c r="S210" s="147">
        <f t="shared" si="68"/>
        <v>1</v>
      </c>
      <c r="T210" s="147">
        <f t="shared" si="68"/>
        <v>0.96969696969696972</v>
      </c>
      <c r="U210" s="148"/>
      <c r="V210" s="154"/>
    </row>
    <row r="211" spans="1:22" s="230" customFormat="1" ht="20.25" customHeight="1">
      <c r="A211" s="229">
        <v>9</v>
      </c>
      <c r="B211" s="236" t="s">
        <v>74</v>
      </c>
      <c r="C211" s="204">
        <f t="shared" ref="C211:Q211" si="87">SUM(C212:C242)</f>
        <v>43516</v>
      </c>
      <c r="D211" s="204">
        <f t="shared" si="87"/>
        <v>34736</v>
      </c>
      <c r="E211" s="204">
        <f t="shared" si="87"/>
        <v>8780</v>
      </c>
      <c r="F211" s="151">
        <f t="shared" si="87"/>
        <v>0</v>
      </c>
      <c r="G211" s="151">
        <f t="shared" si="87"/>
        <v>0</v>
      </c>
      <c r="H211" s="151">
        <f t="shared" si="87"/>
        <v>0</v>
      </c>
      <c r="I211" s="151">
        <f t="shared" si="87"/>
        <v>43516</v>
      </c>
      <c r="J211" s="151">
        <f t="shared" si="87"/>
        <v>34736</v>
      </c>
      <c r="K211" s="151">
        <f t="shared" si="87"/>
        <v>8780</v>
      </c>
      <c r="L211" s="204">
        <f t="shared" si="87"/>
        <v>34965.860999999997</v>
      </c>
      <c r="M211" s="204">
        <f t="shared" si="87"/>
        <v>29899.95</v>
      </c>
      <c r="N211" s="204">
        <f t="shared" si="87"/>
        <v>5065.9110000000001</v>
      </c>
      <c r="O211" s="204">
        <f t="shared" si="87"/>
        <v>8550.1389999999992</v>
      </c>
      <c r="P211" s="204">
        <f t="shared" si="87"/>
        <v>4836.0499999999993</v>
      </c>
      <c r="Q211" s="204">
        <f t="shared" si="87"/>
        <v>3714.0889999999999</v>
      </c>
      <c r="R211" s="228">
        <f t="shared" si="68"/>
        <v>0.80351734994025181</v>
      </c>
      <c r="S211" s="228">
        <f t="shared" si="68"/>
        <v>0.86077700368493781</v>
      </c>
      <c r="T211" s="228">
        <f t="shared" si="68"/>
        <v>0.57698302961275627</v>
      </c>
      <c r="U211" s="229"/>
      <c r="V211" s="224" t="s">
        <v>36</v>
      </c>
    </row>
    <row r="212" spans="1:22" s="149" customFormat="1" ht="20.25" hidden="1" customHeight="1">
      <c r="A212" s="152">
        <v>1</v>
      </c>
      <c r="B212" s="153" t="s">
        <v>129</v>
      </c>
      <c r="C212" s="143">
        <f t="shared" ref="C212:C242" si="88">SUM(D212:E212)</f>
        <v>2610</v>
      </c>
      <c r="D212" s="143">
        <f t="shared" ref="D212:E242" si="89">G212+J212</f>
        <v>0</v>
      </c>
      <c r="E212" s="143">
        <f t="shared" si="89"/>
        <v>2610</v>
      </c>
      <c r="F212" s="143">
        <f t="shared" ref="F212:F242" si="90">SUM(G212:H212)</f>
        <v>0</v>
      </c>
      <c r="G212" s="143">
        <v>0</v>
      </c>
      <c r="H212" s="143">
        <v>0</v>
      </c>
      <c r="I212" s="143">
        <f t="shared" ref="I212:I242" si="91">SUM(J212:K212)</f>
        <v>2610</v>
      </c>
      <c r="J212" s="143">
        <v>0</v>
      </c>
      <c r="K212" s="143">
        <v>2610</v>
      </c>
      <c r="L212" s="143">
        <f t="shared" ref="L212:L242" si="92">SUM(M212:N212)</f>
        <v>1690</v>
      </c>
      <c r="M212" s="143">
        <v>0</v>
      </c>
      <c r="N212" s="143">
        <v>1690</v>
      </c>
      <c r="O212" s="143">
        <f t="shared" ref="O212:O242" si="93">SUM(P212:Q212)</f>
        <v>920</v>
      </c>
      <c r="P212" s="143">
        <f t="shared" ref="P212:Q242" si="94">D212-M212</f>
        <v>0</v>
      </c>
      <c r="Q212" s="143">
        <f t="shared" si="94"/>
        <v>920</v>
      </c>
      <c r="R212" s="147">
        <f t="shared" si="68"/>
        <v>0.64750957854406133</v>
      </c>
      <c r="S212" s="147" t="e">
        <f t="shared" si="68"/>
        <v>#DIV/0!</v>
      </c>
      <c r="T212" s="147">
        <f t="shared" si="68"/>
        <v>0.64750957854406133</v>
      </c>
      <c r="U212" s="148"/>
      <c r="V212" s="154"/>
    </row>
    <row r="213" spans="1:22" s="149" customFormat="1" ht="20.25" hidden="1" customHeight="1">
      <c r="A213" s="152">
        <f t="shared" ref="A213:A242" si="95">+A212+1</f>
        <v>2</v>
      </c>
      <c r="B213" s="153" t="s">
        <v>283</v>
      </c>
      <c r="C213" s="143">
        <f t="shared" si="88"/>
        <v>2945</v>
      </c>
      <c r="D213" s="143">
        <f t="shared" si="89"/>
        <v>2800</v>
      </c>
      <c r="E213" s="143">
        <f t="shared" si="89"/>
        <v>145</v>
      </c>
      <c r="F213" s="143">
        <f t="shared" si="90"/>
        <v>0</v>
      </c>
      <c r="G213" s="143">
        <v>0</v>
      </c>
      <c r="H213" s="143">
        <v>0</v>
      </c>
      <c r="I213" s="143">
        <f t="shared" si="91"/>
        <v>2945</v>
      </c>
      <c r="J213" s="143">
        <v>2800</v>
      </c>
      <c r="K213" s="143">
        <v>145</v>
      </c>
      <c r="L213" s="143">
        <f t="shared" si="92"/>
        <v>1076</v>
      </c>
      <c r="M213" s="143">
        <v>992</v>
      </c>
      <c r="N213" s="143">
        <v>84</v>
      </c>
      <c r="O213" s="143">
        <f t="shared" si="93"/>
        <v>1869</v>
      </c>
      <c r="P213" s="143">
        <f t="shared" si="94"/>
        <v>1808</v>
      </c>
      <c r="Q213" s="143">
        <f t="shared" si="94"/>
        <v>61</v>
      </c>
      <c r="R213" s="147">
        <f t="shared" si="68"/>
        <v>0.36536502546689303</v>
      </c>
      <c r="S213" s="147">
        <f t="shared" si="68"/>
        <v>0.35428571428571426</v>
      </c>
      <c r="T213" s="147">
        <f t="shared" si="68"/>
        <v>0.57931034482758625</v>
      </c>
      <c r="U213" s="148"/>
      <c r="V213" s="154"/>
    </row>
    <row r="214" spans="1:22" s="149" customFormat="1" ht="20.25" hidden="1" customHeight="1">
      <c r="A214" s="152">
        <f t="shared" si="95"/>
        <v>3</v>
      </c>
      <c r="B214" s="153" t="s">
        <v>284</v>
      </c>
      <c r="C214" s="143">
        <f t="shared" si="88"/>
        <v>801</v>
      </c>
      <c r="D214" s="143">
        <f t="shared" si="89"/>
        <v>696</v>
      </c>
      <c r="E214" s="143">
        <f t="shared" si="89"/>
        <v>105</v>
      </c>
      <c r="F214" s="143">
        <f t="shared" si="90"/>
        <v>0</v>
      </c>
      <c r="G214" s="143">
        <v>0</v>
      </c>
      <c r="H214" s="143">
        <v>0</v>
      </c>
      <c r="I214" s="143">
        <f t="shared" si="91"/>
        <v>801</v>
      </c>
      <c r="J214" s="143">
        <v>696</v>
      </c>
      <c r="K214" s="143">
        <v>105</v>
      </c>
      <c r="L214" s="143">
        <f t="shared" si="92"/>
        <v>635</v>
      </c>
      <c r="M214" s="143">
        <v>530</v>
      </c>
      <c r="N214" s="143">
        <v>105</v>
      </c>
      <c r="O214" s="143">
        <f t="shared" si="93"/>
        <v>166</v>
      </c>
      <c r="P214" s="143">
        <f t="shared" si="94"/>
        <v>166</v>
      </c>
      <c r="Q214" s="143">
        <f t="shared" si="94"/>
        <v>0</v>
      </c>
      <c r="R214" s="147">
        <f t="shared" si="68"/>
        <v>0.79275905118601753</v>
      </c>
      <c r="S214" s="147">
        <f t="shared" si="68"/>
        <v>0.7614942528735632</v>
      </c>
      <c r="T214" s="147">
        <f t="shared" si="68"/>
        <v>1</v>
      </c>
      <c r="U214" s="148"/>
      <c r="V214" s="154"/>
    </row>
    <row r="215" spans="1:22" s="149" customFormat="1" ht="20.25" hidden="1" customHeight="1">
      <c r="A215" s="152">
        <f t="shared" si="95"/>
        <v>4</v>
      </c>
      <c r="B215" s="153" t="s">
        <v>285</v>
      </c>
      <c r="C215" s="143">
        <f t="shared" si="88"/>
        <v>801</v>
      </c>
      <c r="D215" s="143">
        <f t="shared" si="89"/>
        <v>696</v>
      </c>
      <c r="E215" s="143">
        <f t="shared" si="89"/>
        <v>105</v>
      </c>
      <c r="F215" s="143">
        <f t="shared" si="90"/>
        <v>0</v>
      </c>
      <c r="G215" s="143">
        <v>0</v>
      </c>
      <c r="H215" s="143">
        <v>0</v>
      </c>
      <c r="I215" s="143">
        <f t="shared" si="91"/>
        <v>801</v>
      </c>
      <c r="J215" s="143">
        <v>696</v>
      </c>
      <c r="K215" s="143">
        <v>105</v>
      </c>
      <c r="L215" s="143">
        <f t="shared" si="92"/>
        <v>801</v>
      </c>
      <c r="M215" s="143">
        <v>696</v>
      </c>
      <c r="N215" s="143">
        <v>105</v>
      </c>
      <c r="O215" s="143">
        <f t="shared" si="93"/>
        <v>0</v>
      </c>
      <c r="P215" s="143">
        <f t="shared" si="94"/>
        <v>0</v>
      </c>
      <c r="Q215" s="143">
        <f t="shared" si="94"/>
        <v>0</v>
      </c>
      <c r="R215" s="147">
        <f t="shared" si="68"/>
        <v>1</v>
      </c>
      <c r="S215" s="147">
        <f t="shared" si="68"/>
        <v>1</v>
      </c>
      <c r="T215" s="147">
        <f t="shared" si="68"/>
        <v>1</v>
      </c>
      <c r="U215" s="148"/>
      <c r="V215" s="154"/>
    </row>
    <row r="216" spans="1:22" s="149" customFormat="1" ht="20.25" hidden="1" customHeight="1">
      <c r="A216" s="152">
        <f t="shared" si="95"/>
        <v>5</v>
      </c>
      <c r="B216" s="153" t="s">
        <v>286</v>
      </c>
      <c r="C216" s="143">
        <f t="shared" si="88"/>
        <v>3015</v>
      </c>
      <c r="D216" s="143">
        <f t="shared" si="89"/>
        <v>2900</v>
      </c>
      <c r="E216" s="143">
        <f t="shared" si="89"/>
        <v>115</v>
      </c>
      <c r="F216" s="143">
        <f t="shared" si="90"/>
        <v>0</v>
      </c>
      <c r="G216" s="143">
        <v>0</v>
      </c>
      <c r="H216" s="143">
        <v>0</v>
      </c>
      <c r="I216" s="143">
        <f t="shared" si="91"/>
        <v>3015</v>
      </c>
      <c r="J216" s="143">
        <v>2900</v>
      </c>
      <c r="K216" s="143">
        <v>115</v>
      </c>
      <c r="L216" s="143">
        <f t="shared" si="92"/>
        <v>2785.9690000000001</v>
      </c>
      <c r="M216" s="143">
        <v>2682.26</v>
      </c>
      <c r="N216" s="143">
        <v>103.70899999999999</v>
      </c>
      <c r="O216" s="143">
        <f t="shared" si="93"/>
        <v>229.03099999999978</v>
      </c>
      <c r="P216" s="143">
        <f t="shared" si="94"/>
        <v>217.73999999999978</v>
      </c>
      <c r="Q216" s="143">
        <f t="shared" si="94"/>
        <v>11.291000000000011</v>
      </c>
      <c r="R216" s="147">
        <f t="shared" si="68"/>
        <v>0.924036152570481</v>
      </c>
      <c r="S216" s="147">
        <f t="shared" si="68"/>
        <v>0.92491724137931042</v>
      </c>
      <c r="T216" s="147">
        <f t="shared" si="68"/>
        <v>0.90181739130434768</v>
      </c>
      <c r="U216" s="148"/>
      <c r="V216" s="154"/>
    </row>
    <row r="217" spans="1:22" s="149" customFormat="1" ht="20.25" hidden="1" customHeight="1">
      <c r="A217" s="152">
        <f t="shared" si="95"/>
        <v>6</v>
      </c>
      <c r="B217" s="153" t="s">
        <v>287</v>
      </c>
      <c r="C217" s="143">
        <f t="shared" si="88"/>
        <v>1301</v>
      </c>
      <c r="D217" s="143">
        <f t="shared" si="89"/>
        <v>1196</v>
      </c>
      <c r="E217" s="143">
        <f t="shared" si="89"/>
        <v>105</v>
      </c>
      <c r="F217" s="143">
        <f t="shared" si="90"/>
        <v>0</v>
      </c>
      <c r="G217" s="143">
        <v>0</v>
      </c>
      <c r="H217" s="143">
        <v>0</v>
      </c>
      <c r="I217" s="143">
        <f t="shared" si="91"/>
        <v>1301</v>
      </c>
      <c r="J217" s="143">
        <v>1196</v>
      </c>
      <c r="K217" s="143">
        <v>105</v>
      </c>
      <c r="L217" s="143">
        <f t="shared" si="92"/>
        <v>1214.4000000000001</v>
      </c>
      <c r="M217" s="143">
        <v>1192</v>
      </c>
      <c r="N217" s="143">
        <v>22.4</v>
      </c>
      <c r="O217" s="143">
        <f t="shared" si="93"/>
        <v>86.6</v>
      </c>
      <c r="P217" s="143">
        <f t="shared" si="94"/>
        <v>4</v>
      </c>
      <c r="Q217" s="143">
        <f t="shared" si="94"/>
        <v>82.6</v>
      </c>
      <c r="R217" s="147">
        <f t="shared" si="68"/>
        <v>0.93343581860107616</v>
      </c>
      <c r="S217" s="147">
        <f t="shared" si="68"/>
        <v>0.99665551839464883</v>
      </c>
      <c r="T217" s="147">
        <f t="shared" si="68"/>
        <v>0.21333333333333332</v>
      </c>
      <c r="U217" s="148"/>
      <c r="V217" s="154"/>
    </row>
    <row r="218" spans="1:22" s="149" customFormat="1" ht="20.25" hidden="1" customHeight="1">
      <c r="A218" s="152">
        <f t="shared" si="95"/>
        <v>7</v>
      </c>
      <c r="B218" s="153" t="s">
        <v>288</v>
      </c>
      <c r="C218" s="143">
        <f t="shared" si="88"/>
        <v>831</v>
      </c>
      <c r="D218" s="143">
        <f t="shared" si="89"/>
        <v>696</v>
      </c>
      <c r="E218" s="143">
        <f t="shared" si="89"/>
        <v>135</v>
      </c>
      <c r="F218" s="143">
        <f t="shared" si="90"/>
        <v>0</v>
      </c>
      <c r="G218" s="143">
        <v>0</v>
      </c>
      <c r="H218" s="143">
        <v>0</v>
      </c>
      <c r="I218" s="143">
        <f t="shared" si="91"/>
        <v>831</v>
      </c>
      <c r="J218" s="143">
        <v>696</v>
      </c>
      <c r="K218" s="143">
        <v>135</v>
      </c>
      <c r="L218" s="143">
        <f t="shared" si="92"/>
        <v>768</v>
      </c>
      <c r="M218" s="143">
        <v>696</v>
      </c>
      <c r="N218" s="143">
        <v>72</v>
      </c>
      <c r="O218" s="143">
        <f t="shared" si="93"/>
        <v>63</v>
      </c>
      <c r="P218" s="143">
        <f t="shared" si="94"/>
        <v>0</v>
      </c>
      <c r="Q218" s="143">
        <f t="shared" si="94"/>
        <v>63</v>
      </c>
      <c r="R218" s="147">
        <f t="shared" si="68"/>
        <v>0.92418772563176899</v>
      </c>
      <c r="S218" s="147">
        <f t="shared" si="68"/>
        <v>1</v>
      </c>
      <c r="T218" s="147">
        <f t="shared" si="68"/>
        <v>0.53333333333333333</v>
      </c>
      <c r="U218" s="148"/>
      <c r="V218" s="154"/>
    </row>
    <row r="219" spans="1:22" s="149" customFormat="1" ht="20.25" hidden="1" customHeight="1">
      <c r="A219" s="152">
        <f t="shared" si="95"/>
        <v>8</v>
      </c>
      <c r="B219" s="153" t="s">
        <v>289</v>
      </c>
      <c r="C219" s="143">
        <f t="shared" si="88"/>
        <v>831</v>
      </c>
      <c r="D219" s="143">
        <f t="shared" si="89"/>
        <v>696</v>
      </c>
      <c r="E219" s="143">
        <f t="shared" si="89"/>
        <v>135</v>
      </c>
      <c r="F219" s="143">
        <f t="shared" si="90"/>
        <v>0</v>
      </c>
      <c r="G219" s="143">
        <v>0</v>
      </c>
      <c r="H219" s="143">
        <v>0</v>
      </c>
      <c r="I219" s="143">
        <f t="shared" si="91"/>
        <v>831</v>
      </c>
      <c r="J219" s="143">
        <v>696</v>
      </c>
      <c r="K219" s="143">
        <v>135</v>
      </c>
      <c r="L219" s="143">
        <f t="shared" si="92"/>
        <v>794</v>
      </c>
      <c r="M219" s="143">
        <v>696</v>
      </c>
      <c r="N219" s="143">
        <v>98</v>
      </c>
      <c r="O219" s="143">
        <f t="shared" si="93"/>
        <v>37</v>
      </c>
      <c r="P219" s="143">
        <f t="shared" si="94"/>
        <v>0</v>
      </c>
      <c r="Q219" s="143">
        <f t="shared" si="94"/>
        <v>37</v>
      </c>
      <c r="R219" s="147">
        <f t="shared" si="68"/>
        <v>0.95547533092659442</v>
      </c>
      <c r="S219" s="147">
        <f t="shared" si="68"/>
        <v>1</v>
      </c>
      <c r="T219" s="147">
        <f t="shared" si="68"/>
        <v>0.72592592592592597</v>
      </c>
      <c r="U219" s="148"/>
      <c r="V219" s="154"/>
    </row>
    <row r="220" spans="1:22" s="149" customFormat="1" ht="20.25" hidden="1" customHeight="1">
      <c r="A220" s="152">
        <f t="shared" si="95"/>
        <v>9</v>
      </c>
      <c r="B220" s="153" t="s">
        <v>290</v>
      </c>
      <c r="C220" s="143">
        <f t="shared" si="88"/>
        <v>831</v>
      </c>
      <c r="D220" s="143">
        <f t="shared" si="89"/>
        <v>696</v>
      </c>
      <c r="E220" s="143">
        <f t="shared" si="89"/>
        <v>135</v>
      </c>
      <c r="F220" s="143">
        <f t="shared" si="90"/>
        <v>0</v>
      </c>
      <c r="G220" s="143">
        <v>0</v>
      </c>
      <c r="H220" s="143">
        <v>0</v>
      </c>
      <c r="I220" s="143">
        <f t="shared" si="91"/>
        <v>831</v>
      </c>
      <c r="J220" s="143">
        <v>696</v>
      </c>
      <c r="K220" s="143">
        <v>135</v>
      </c>
      <c r="L220" s="143">
        <f t="shared" si="92"/>
        <v>786</v>
      </c>
      <c r="M220" s="143">
        <v>696</v>
      </c>
      <c r="N220" s="143">
        <v>90</v>
      </c>
      <c r="O220" s="143">
        <f t="shared" si="93"/>
        <v>45</v>
      </c>
      <c r="P220" s="143">
        <f t="shared" si="94"/>
        <v>0</v>
      </c>
      <c r="Q220" s="143">
        <f t="shared" si="94"/>
        <v>45</v>
      </c>
      <c r="R220" s="147">
        <f t="shared" si="68"/>
        <v>0.94584837545126355</v>
      </c>
      <c r="S220" s="147">
        <f t="shared" si="68"/>
        <v>1</v>
      </c>
      <c r="T220" s="147">
        <f t="shared" si="68"/>
        <v>0.66666666666666663</v>
      </c>
      <c r="U220" s="148"/>
      <c r="V220" s="154"/>
    </row>
    <row r="221" spans="1:22" s="149" customFormat="1" ht="20.25" hidden="1" customHeight="1">
      <c r="A221" s="152">
        <f t="shared" si="95"/>
        <v>10</v>
      </c>
      <c r="B221" s="153" t="s">
        <v>291</v>
      </c>
      <c r="C221" s="143">
        <f t="shared" si="88"/>
        <v>1625</v>
      </c>
      <c r="D221" s="143">
        <f t="shared" si="89"/>
        <v>1300</v>
      </c>
      <c r="E221" s="143">
        <f t="shared" si="89"/>
        <v>325</v>
      </c>
      <c r="F221" s="143">
        <f t="shared" si="90"/>
        <v>0</v>
      </c>
      <c r="G221" s="143">
        <v>0</v>
      </c>
      <c r="H221" s="143">
        <v>0</v>
      </c>
      <c r="I221" s="143">
        <f t="shared" si="91"/>
        <v>1625</v>
      </c>
      <c r="J221" s="143">
        <v>1300</v>
      </c>
      <c r="K221" s="143">
        <v>325</v>
      </c>
      <c r="L221" s="143">
        <f t="shared" si="92"/>
        <v>1115</v>
      </c>
      <c r="M221" s="143">
        <v>860</v>
      </c>
      <c r="N221" s="143">
        <v>255</v>
      </c>
      <c r="O221" s="143">
        <f t="shared" si="93"/>
        <v>510</v>
      </c>
      <c r="P221" s="143">
        <f t="shared" si="94"/>
        <v>440</v>
      </c>
      <c r="Q221" s="143">
        <f t="shared" si="94"/>
        <v>70</v>
      </c>
      <c r="R221" s="147">
        <f t="shared" ref="R221:T284" si="96">L221/C221</f>
        <v>0.68615384615384611</v>
      </c>
      <c r="S221" s="147">
        <f t="shared" si="96"/>
        <v>0.66153846153846152</v>
      </c>
      <c r="T221" s="147">
        <f t="shared" si="96"/>
        <v>0.7846153846153846</v>
      </c>
      <c r="U221" s="148"/>
      <c r="V221" s="154"/>
    </row>
    <row r="222" spans="1:22" s="149" customFormat="1" ht="20.25" hidden="1" customHeight="1">
      <c r="A222" s="152">
        <f t="shared" si="95"/>
        <v>11</v>
      </c>
      <c r="B222" s="153" t="s">
        <v>292</v>
      </c>
      <c r="C222" s="143">
        <f t="shared" si="88"/>
        <v>3191</v>
      </c>
      <c r="D222" s="143">
        <f t="shared" si="89"/>
        <v>3076</v>
      </c>
      <c r="E222" s="143">
        <f t="shared" si="89"/>
        <v>115</v>
      </c>
      <c r="F222" s="143">
        <f t="shared" si="90"/>
        <v>0</v>
      </c>
      <c r="G222" s="143">
        <v>0</v>
      </c>
      <c r="H222" s="143">
        <v>0</v>
      </c>
      <c r="I222" s="143">
        <f t="shared" si="91"/>
        <v>3191</v>
      </c>
      <c r="J222" s="143">
        <v>3076</v>
      </c>
      <c r="K222" s="143">
        <v>115</v>
      </c>
      <c r="L222" s="143">
        <f t="shared" si="92"/>
        <v>2889</v>
      </c>
      <c r="M222" s="143">
        <v>2805</v>
      </c>
      <c r="N222" s="143">
        <v>84</v>
      </c>
      <c r="O222" s="143">
        <f t="shared" si="93"/>
        <v>302</v>
      </c>
      <c r="P222" s="143">
        <f t="shared" si="94"/>
        <v>271</v>
      </c>
      <c r="Q222" s="143">
        <f t="shared" si="94"/>
        <v>31</v>
      </c>
      <c r="R222" s="147">
        <f t="shared" si="96"/>
        <v>0.9053588216859918</v>
      </c>
      <c r="S222" s="147">
        <f t="shared" si="96"/>
        <v>0.91189856957087123</v>
      </c>
      <c r="T222" s="147">
        <f t="shared" si="96"/>
        <v>0.73043478260869565</v>
      </c>
      <c r="U222" s="148"/>
      <c r="V222" s="154"/>
    </row>
    <row r="223" spans="1:22" s="149" customFormat="1" ht="20.25" hidden="1" customHeight="1">
      <c r="A223" s="152">
        <f t="shared" si="95"/>
        <v>12</v>
      </c>
      <c r="B223" s="153" t="s">
        <v>293</v>
      </c>
      <c r="C223" s="143">
        <f t="shared" si="88"/>
        <v>3080</v>
      </c>
      <c r="D223" s="143">
        <f t="shared" si="89"/>
        <v>2900</v>
      </c>
      <c r="E223" s="143">
        <f t="shared" si="89"/>
        <v>180</v>
      </c>
      <c r="F223" s="143">
        <f t="shared" si="90"/>
        <v>0</v>
      </c>
      <c r="G223" s="143">
        <v>0</v>
      </c>
      <c r="H223" s="143">
        <v>0</v>
      </c>
      <c r="I223" s="143">
        <f t="shared" si="91"/>
        <v>3080</v>
      </c>
      <c r="J223" s="143">
        <v>2900</v>
      </c>
      <c r="K223" s="143">
        <v>180</v>
      </c>
      <c r="L223" s="143">
        <f t="shared" si="92"/>
        <v>2936</v>
      </c>
      <c r="M223" s="143">
        <v>2830</v>
      </c>
      <c r="N223" s="143">
        <v>106</v>
      </c>
      <c r="O223" s="143">
        <f t="shared" si="93"/>
        <v>144</v>
      </c>
      <c r="P223" s="143">
        <f t="shared" si="94"/>
        <v>70</v>
      </c>
      <c r="Q223" s="143">
        <f t="shared" si="94"/>
        <v>74</v>
      </c>
      <c r="R223" s="147">
        <f t="shared" si="96"/>
        <v>0.95324675324675323</v>
      </c>
      <c r="S223" s="147">
        <f t="shared" si="96"/>
        <v>0.97586206896551719</v>
      </c>
      <c r="T223" s="147">
        <f t="shared" si="96"/>
        <v>0.58888888888888891</v>
      </c>
      <c r="U223" s="148"/>
      <c r="V223" s="154"/>
    </row>
    <row r="224" spans="1:22" s="149" customFormat="1" ht="20.25" hidden="1" customHeight="1">
      <c r="A224" s="152">
        <f t="shared" si="95"/>
        <v>13</v>
      </c>
      <c r="B224" s="153" t="s">
        <v>294</v>
      </c>
      <c r="C224" s="143">
        <f t="shared" si="88"/>
        <v>831</v>
      </c>
      <c r="D224" s="143">
        <f t="shared" si="89"/>
        <v>696</v>
      </c>
      <c r="E224" s="143">
        <f t="shared" si="89"/>
        <v>135</v>
      </c>
      <c r="F224" s="143">
        <f t="shared" si="90"/>
        <v>0</v>
      </c>
      <c r="G224" s="143">
        <v>0</v>
      </c>
      <c r="H224" s="143">
        <v>0</v>
      </c>
      <c r="I224" s="143">
        <f t="shared" si="91"/>
        <v>831</v>
      </c>
      <c r="J224" s="143">
        <v>696</v>
      </c>
      <c r="K224" s="143">
        <v>135</v>
      </c>
      <c r="L224" s="143">
        <f t="shared" si="92"/>
        <v>831</v>
      </c>
      <c r="M224" s="143">
        <v>696</v>
      </c>
      <c r="N224" s="143">
        <v>135</v>
      </c>
      <c r="O224" s="143">
        <f t="shared" si="93"/>
        <v>0</v>
      </c>
      <c r="P224" s="143">
        <f t="shared" si="94"/>
        <v>0</v>
      </c>
      <c r="Q224" s="143">
        <f t="shared" si="94"/>
        <v>0</v>
      </c>
      <c r="R224" s="147">
        <f t="shared" si="96"/>
        <v>1</v>
      </c>
      <c r="S224" s="147">
        <f t="shared" si="96"/>
        <v>1</v>
      </c>
      <c r="T224" s="147">
        <f t="shared" si="96"/>
        <v>1</v>
      </c>
      <c r="U224" s="148"/>
      <c r="V224" s="154"/>
    </row>
    <row r="225" spans="1:22" s="149" customFormat="1" ht="20.25" hidden="1" customHeight="1">
      <c r="A225" s="152">
        <f t="shared" si="95"/>
        <v>14</v>
      </c>
      <c r="B225" s="153" t="s">
        <v>295</v>
      </c>
      <c r="C225" s="143">
        <f t="shared" si="88"/>
        <v>1625</v>
      </c>
      <c r="D225" s="143">
        <f t="shared" si="89"/>
        <v>1300</v>
      </c>
      <c r="E225" s="143">
        <f t="shared" si="89"/>
        <v>325</v>
      </c>
      <c r="F225" s="143">
        <f t="shared" si="90"/>
        <v>0</v>
      </c>
      <c r="G225" s="143">
        <v>0</v>
      </c>
      <c r="H225" s="143">
        <v>0</v>
      </c>
      <c r="I225" s="143">
        <f t="shared" si="91"/>
        <v>1625</v>
      </c>
      <c r="J225" s="143">
        <v>1300</v>
      </c>
      <c r="K225" s="143">
        <v>325</v>
      </c>
      <c r="L225" s="143">
        <f t="shared" si="92"/>
        <v>966</v>
      </c>
      <c r="M225" s="143">
        <v>700</v>
      </c>
      <c r="N225" s="143">
        <v>266</v>
      </c>
      <c r="O225" s="143">
        <f t="shared" si="93"/>
        <v>659</v>
      </c>
      <c r="P225" s="143">
        <f t="shared" si="94"/>
        <v>600</v>
      </c>
      <c r="Q225" s="143">
        <f t="shared" si="94"/>
        <v>59</v>
      </c>
      <c r="R225" s="147">
        <f t="shared" si="96"/>
        <v>0.59446153846153849</v>
      </c>
      <c r="S225" s="147">
        <f t="shared" si="96"/>
        <v>0.53846153846153844</v>
      </c>
      <c r="T225" s="147">
        <f t="shared" si="96"/>
        <v>0.81846153846153846</v>
      </c>
      <c r="U225" s="148"/>
      <c r="V225" s="154"/>
    </row>
    <row r="226" spans="1:22" s="149" customFormat="1" ht="20.25" hidden="1" customHeight="1">
      <c r="A226" s="152">
        <f t="shared" si="95"/>
        <v>15</v>
      </c>
      <c r="B226" s="153" t="s">
        <v>296</v>
      </c>
      <c r="C226" s="143">
        <f t="shared" si="88"/>
        <v>1105</v>
      </c>
      <c r="D226" s="143">
        <f t="shared" si="89"/>
        <v>900</v>
      </c>
      <c r="E226" s="143">
        <f t="shared" si="89"/>
        <v>205</v>
      </c>
      <c r="F226" s="143">
        <f t="shared" si="90"/>
        <v>0</v>
      </c>
      <c r="G226" s="143">
        <v>0</v>
      </c>
      <c r="H226" s="143">
        <v>0</v>
      </c>
      <c r="I226" s="143">
        <f t="shared" si="91"/>
        <v>1105</v>
      </c>
      <c r="J226" s="143">
        <v>900</v>
      </c>
      <c r="K226" s="143">
        <v>205</v>
      </c>
      <c r="L226" s="143">
        <f t="shared" si="92"/>
        <v>1100</v>
      </c>
      <c r="M226" s="143">
        <v>900</v>
      </c>
      <c r="N226" s="143">
        <v>200</v>
      </c>
      <c r="O226" s="143">
        <f t="shared" si="93"/>
        <v>5</v>
      </c>
      <c r="P226" s="143">
        <f t="shared" si="94"/>
        <v>0</v>
      </c>
      <c r="Q226" s="143">
        <f t="shared" si="94"/>
        <v>5</v>
      </c>
      <c r="R226" s="147">
        <f t="shared" si="96"/>
        <v>0.99547511312217196</v>
      </c>
      <c r="S226" s="147">
        <f t="shared" si="96"/>
        <v>1</v>
      </c>
      <c r="T226" s="147">
        <f t="shared" si="96"/>
        <v>0.97560975609756095</v>
      </c>
      <c r="U226" s="148"/>
      <c r="V226" s="154"/>
    </row>
    <row r="227" spans="1:22" s="149" customFormat="1" ht="20.25" hidden="1" customHeight="1">
      <c r="A227" s="152">
        <f t="shared" si="95"/>
        <v>16</v>
      </c>
      <c r="B227" s="153" t="s">
        <v>297</v>
      </c>
      <c r="C227" s="143">
        <f t="shared" si="88"/>
        <v>1225</v>
      </c>
      <c r="D227" s="143">
        <f t="shared" si="89"/>
        <v>900</v>
      </c>
      <c r="E227" s="143">
        <f t="shared" si="89"/>
        <v>325</v>
      </c>
      <c r="F227" s="143">
        <f t="shared" si="90"/>
        <v>0</v>
      </c>
      <c r="G227" s="143">
        <v>0</v>
      </c>
      <c r="H227" s="143">
        <v>0</v>
      </c>
      <c r="I227" s="143">
        <f t="shared" si="91"/>
        <v>1225</v>
      </c>
      <c r="J227" s="143">
        <v>900</v>
      </c>
      <c r="K227" s="143">
        <v>325</v>
      </c>
      <c r="L227" s="143">
        <f t="shared" si="92"/>
        <v>1032</v>
      </c>
      <c r="M227" s="143">
        <v>900</v>
      </c>
      <c r="N227" s="143">
        <v>132</v>
      </c>
      <c r="O227" s="143">
        <f t="shared" si="93"/>
        <v>193</v>
      </c>
      <c r="P227" s="143">
        <f t="shared" si="94"/>
        <v>0</v>
      </c>
      <c r="Q227" s="143">
        <f t="shared" si="94"/>
        <v>193</v>
      </c>
      <c r="R227" s="147">
        <f t="shared" si="96"/>
        <v>0.84244897959183673</v>
      </c>
      <c r="S227" s="147">
        <f t="shared" si="96"/>
        <v>1</v>
      </c>
      <c r="T227" s="147">
        <f t="shared" si="96"/>
        <v>0.40615384615384614</v>
      </c>
      <c r="U227" s="148"/>
      <c r="V227" s="154"/>
    </row>
    <row r="228" spans="1:22" s="149" customFormat="1" ht="20.25" hidden="1" customHeight="1">
      <c r="A228" s="152">
        <f t="shared" si="95"/>
        <v>17</v>
      </c>
      <c r="B228" s="153" t="s">
        <v>298</v>
      </c>
      <c r="C228" s="143">
        <f t="shared" si="88"/>
        <v>801</v>
      </c>
      <c r="D228" s="143">
        <f t="shared" si="89"/>
        <v>696</v>
      </c>
      <c r="E228" s="143">
        <f t="shared" si="89"/>
        <v>105</v>
      </c>
      <c r="F228" s="143">
        <f t="shared" si="90"/>
        <v>0</v>
      </c>
      <c r="G228" s="143">
        <v>0</v>
      </c>
      <c r="H228" s="143">
        <v>0</v>
      </c>
      <c r="I228" s="143">
        <f t="shared" si="91"/>
        <v>801</v>
      </c>
      <c r="J228" s="143">
        <v>696</v>
      </c>
      <c r="K228" s="143">
        <v>105</v>
      </c>
      <c r="L228" s="143">
        <f t="shared" si="92"/>
        <v>801</v>
      </c>
      <c r="M228" s="143">
        <v>696</v>
      </c>
      <c r="N228" s="143">
        <v>105</v>
      </c>
      <c r="O228" s="143">
        <f t="shared" si="93"/>
        <v>0</v>
      </c>
      <c r="P228" s="143">
        <f t="shared" si="94"/>
        <v>0</v>
      </c>
      <c r="Q228" s="143">
        <f t="shared" si="94"/>
        <v>0</v>
      </c>
      <c r="R228" s="147">
        <f t="shared" si="96"/>
        <v>1</v>
      </c>
      <c r="S228" s="147">
        <f t="shared" si="96"/>
        <v>1</v>
      </c>
      <c r="T228" s="147">
        <f t="shared" si="96"/>
        <v>1</v>
      </c>
      <c r="U228" s="148"/>
      <c r="V228" s="154"/>
    </row>
    <row r="229" spans="1:22" s="149" customFormat="1" ht="20.25" hidden="1" customHeight="1">
      <c r="A229" s="152">
        <f t="shared" si="95"/>
        <v>18</v>
      </c>
      <c r="B229" s="153" t="s">
        <v>299</v>
      </c>
      <c r="C229" s="143">
        <f t="shared" si="88"/>
        <v>1101</v>
      </c>
      <c r="D229" s="143">
        <f t="shared" si="89"/>
        <v>896</v>
      </c>
      <c r="E229" s="143">
        <f t="shared" si="89"/>
        <v>205</v>
      </c>
      <c r="F229" s="143">
        <f t="shared" si="90"/>
        <v>0</v>
      </c>
      <c r="G229" s="143">
        <v>0</v>
      </c>
      <c r="H229" s="143">
        <v>0</v>
      </c>
      <c r="I229" s="143">
        <f t="shared" si="91"/>
        <v>1101</v>
      </c>
      <c r="J229" s="143">
        <v>896</v>
      </c>
      <c r="K229" s="143">
        <v>205</v>
      </c>
      <c r="L229" s="143">
        <f t="shared" si="92"/>
        <v>841</v>
      </c>
      <c r="M229" s="143">
        <v>696</v>
      </c>
      <c r="N229" s="143">
        <v>145</v>
      </c>
      <c r="O229" s="143">
        <f t="shared" si="93"/>
        <v>260</v>
      </c>
      <c r="P229" s="143">
        <f t="shared" si="94"/>
        <v>200</v>
      </c>
      <c r="Q229" s="143">
        <f t="shared" si="94"/>
        <v>60</v>
      </c>
      <c r="R229" s="147">
        <f t="shared" si="96"/>
        <v>0.76385104450499541</v>
      </c>
      <c r="S229" s="147">
        <f t="shared" si="96"/>
        <v>0.7767857142857143</v>
      </c>
      <c r="T229" s="147">
        <f t="shared" si="96"/>
        <v>0.70731707317073167</v>
      </c>
      <c r="U229" s="148"/>
      <c r="V229" s="154"/>
    </row>
    <row r="230" spans="1:22" s="149" customFormat="1" ht="20.25" hidden="1" customHeight="1">
      <c r="A230" s="152">
        <f t="shared" si="95"/>
        <v>19</v>
      </c>
      <c r="B230" s="153" t="s">
        <v>300</v>
      </c>
      <c r="C230" s="143">
        <f t="shared" si="88"/>
        <v>1071</v>
      </c>
      <c r="D230" s="143">
        <f t="shared" si="89"/>
        <v>936</v>
      </c>
      <c r="E230" s="143">
        <f t="shared" si="89"/>
        <v>135</v>
      </c>
      <c r="F230" s="143">
        <f t="shared" si="90"/>
        <v>0</v>
      </c>
      <c r="G230" s="143">
        <v>0</v>
      </c>
      <c r="H230" s="143">
        <v>0</v>
      </c>
      <c r="I230" s="143">
        <f t="shared" si="91"/>
        <v>1071</v>
      </c>
      <c r="J230" s="143">
        <v>936</v>
      </c>
      <c r="K230" s="143">
        <v>135</v>
      </c>
      <c r="L230" s="143">
        <f t="shared" si="92"/>
        <v>573</v>
      </c>
      <c r="M230" s="143">
        <v>496</v>
      </c>
      <c r="N230" s="143">
        <v>77</v>
      </c>
      <c r="O230" s="143">
        <f t="shared" si="93"/>
        <v>498</v>
      </c>
      <c r="P230" s="143">
        <f t="shared" si="94"/>
        <v>440</v>
      </c>
      <c r="Q230" s="143">
        <f t="shared" si="94"/>
        <v>58</v>
      </c>
      <c r="R230" s="147">
        <f t="shared" si="96"/>
        <v>0.53501400560224088</v>
      </c>
      <c r="S230" s="147">
        <f t="shared" si="96"/>
        <v>0.52991452991452992</v>
      </c>
      <c r="T230" s="147">
        <f t="shared" si="96"/>
        <v>0.57037037037037042</v>
      </c>
      <c r="U230" s="148"/>
      <c r="V230" s="154"/>
    </row>
    <row r="231" spans="1:22" s="149" customFormat="1" ht="20.25" hidden="1" customHeight="1">
      <c r="A231" s="152">
        <f t="shared" si="95"/>
        <v>20</v>
      </c>
      <c r="B231" s="153" t="s">
        <v>301</v>
      </c>
      <c r="C231" s="143">
        <f t="shared" si="88"/>
        <v>831</v>
      </c>
      <c r="D231" s="143">
        <f t="shared" si="89"/>
        <v>696</v>
      </c>
      <c r="E231" s="143">
        <f t="shared" si="89"/>
        <v>135</v>
      </c>
      <c r="F231" s="143">
        <f t="shared" si="90"/>
        <v>0</v>
      </c>
      <c r="G231" s="143">
        <v>0</v>
      </c>
      <c r="H231" s="143">
        <v>0</v>
      </c>
      <c r="I231" s="143">
        <f t="shared" si="91"/>
        <v>831</v>
      </c>
      <c r="J231" s="143">
        <v>696</v>
      </c>
      <c r="K231" s="143">
        <v>135</v>
      </c>
      <c r="L231" s="143">
        <f t="shared" si="92"/>
        <v>778.75</v>
      </c>
      <c r="M231" s="143">
        <v>675</v>
      </c>
      <c r="N231" s="143">
        <v>103.75</v>
      </c>
      <c r="O231" s="143">
        <f t="shared" si="93"/>
        <v>52.25</v>
      </c>
      <c r="P231" s="143">
        <f t="shared" si="94"/>
        <v>21</v>
      </c>
      <c r="Q231" s="143">
        <f t="shared" si="94"/>
        <v>31.25</v>
      </c>
      <c r="R231" s="147">
        <f t="shared" si="96"/>
        <v>0.93712394705174484</v>
      </c>
      <c r="S231" s="147">
        <f t="shared" si="96"/>
        <v>0.96982758620689657</v>
      </c>
      <c r="T231" s="147">
        <f t="shared" si="96"/>
        <v>0.76851851851851849</v>
      </c>
      <c r="U231" s="148"/>
      <c r="V231" s="154"/>
    </row>
    <row r="232" spans="1:22" s="149" customFormat="1" ht="20.25" hidden="1" customHeight="1">
      <c r="A232" s="152">
        <f t="shared" si="95"/>
        <v>21</v>
      </c>
      <c r="B232" s="153" t="s">
        <v>302</v>
      </c>
      <c r="C232" s="143">
        <f t="shared" si="88"/>
        <v>1165</v>
      </c>
      <c r="D232" s="143">
        <f t="shared" si="89"/>
        <v>900</v>
      </c>
      <c r="E232" s="143">
        <f t="shared" si="89"/>
        <v>265</v>
      </c>
      <c r="F232" s="143">
        <f t="shared" si="90"/>
        <v>0</v>
      </c>
      <c r="G232" s="143">
        <v>0</v>
      </c>
      <c r="H232" s="143">
        <v>0</v>
      </c>
      <c r="I232" s="143">
        <f t="shared" si="91"/>
        <v>1165</v>
      </c>
      <c r="J232" s="143">
        <v>900</v>
      </c>
      <c r="K232" s="143">
        <v>265</v>
      </c>
      <c r="L232" s="143">
        <f t="shared" si="92"/>
        <v>1017.679</v>
      </c>
      <c r="M232" s="143">
        <v>838.67899999999997</v>
      </c>
      <c r="N232" s="143">
        <v>179</v>
      </c>
      <c r="O232" s="143">
        <f t="shared" si="93"/>
        <v>147.32100000000003</v>
      </c>
      <c r="P232" s="143">
        <f t="shared" si="94"/>
        <v>61.321000000000026</v>
      </c>
      <c r="Q232" s="143">
        <f t="shared" si="94"/>
        <v>86</v>
      </c>
      <c r="R232" s="147">
        <f t="shared" si="96"/>
        <v>0.87354420600858362</v>
      </c>
      <c r="S232" s="147">
        <f t="shared" si="96"/>
        <v>0.9318655555555555</v>
      </c>
      <c r="T232" s="147">
        <f t="shared" si="96"/>
        <v>0.67547169811320751</v>
      </c>
      <c r="U232" s="148"/>
      <c r="V232" s="154"/>
    </row>
    <row r="233" spans="1:22" s="149" customFormat="1" ht="20.25" hidden="1" customHeight="1">
      <c r="A233" s="152">
        <f t="shared" si="95"/>
        <v>22</v>
      </c>
      <c r="B233" s="153" t="s">
        <v>303</v>
      </c>
      <c r="C233" s="143">
        <f t="shared" si="88"/>
        <v>961</v>
      </c>
      <c r="D233" s="143">
        <f t="shared" si="89"/>
        <v>696</v>
      </c>
      <c r="E233" s="143">
        <f t="shared" si="89"/>
        <v>265</v>
      </c>
      <c r="F233" s="143">
        <f t="shared" si="90"/>
        <v>0</v>
      </c>
      <c r="G233" s="143">
        <v>0</v>
      </c>
      <c r="H233" s="143">
        <v>0</v>
      </c>
      <c r="I233" s="143">
        <f t="shared" si="91"/>
        <v>961</v>
      </c>
      <c r="J233" s="143">
        <v>696</v>
      </c>
      <c r="K233" s="143">
        <v>265</v>
      </c>
      <c r="L233" s="143">
        <f t="shared" si="92"/>
        <v>901</v>
      </c>
      <c r="M233" s="143">
        <v>696</v>
      </c>
      <c r="N233" s="143">
        <v>205</v>
      </c>
      <c r="O233" s="143">
        <f t="shared" si="93"/>
        <v>60</v>
      </c>
      <c r="P233" s="143">
        <f t="shared" si="94"/>
        <v>0</v>
      </c>
      <c r="Q233" s="143">
        <f t="shared" si="94"/>
        <v>60</v>
      </c>
      <c r="R233" s="147">
        <f t="shared" si="96"/>
        <v>0.93756503642039546</v>
      </c>
      <c r="S233" s="147">
        <f t="shared" si="96"/>
        <v>1</v>
      </c>
      <c r="T233" s="147">
        <f t="shared" si="96"/>
        <v>0.77358490566037741</v>
      </c>
      <c r="U233" s="148"/>
      <c r="V233" s="154"/>
    </row>
    <row r="234" spans="1:22" s="149" customFormat="1" ht="20.25" hidden="1" customHeight="1">
      <c r="A234" s="152">
        <f t="shared" si="95"/>
        <v>23</v>
      </c>
      <c r="B234" s="153" t="s">
        <v>304</v>
      </c>
      <c r="C234" s="143">
        <f t="shared" si="88"/>
        <v>3015</v>
      </c>
      <c r="D234" s="143">
        <f t="shared" si="89"/>
        <v>2900</v>
      </c>
      <c r="E234" s="143">
        <f t="shared" si="89"/>
        <v>115</v>
      </c>
      <c r="F234" s="143">
        <f t="shared" si="90"/>
        <v>0</v>
      </c>
      <c r="G234" s="143">
        <v>0</v>
      </c>
      <c r="H234" s="143">
        <v>0</v>
      </c>
      <c r="I234" s="143">
        <f t="shared" si="91"/>
        <v>3015</v>
      </c>
      <c r="J234" s="143">
        <v>2900</v>
      </c>
      <c r="K234" s="143">
        <v>115</v>
      </c>
      <c r="L234" s="143">
        <f t="shared" si="92"/>
        <v>3010</v>
      </c>
      <c r="M234" s="143">
        <v>2900</v>
      </c>
      <c r="N234" s="143">
        <v>110</v>
      </c>
      <c r="O234" s="143">
        <f t="shared" si="93"/>
        <v>5</v>
      </c>
      <c r="P234" s="143">
        <f t="shared" si="94"/>
        <v>0</v>
      </c>
      <c r="Q234" s="143">
        <f t="shared" si="94"/>
        <v>5</v>
      </c>
      <c r="R234" s="147">
        <f t="shared" si="96"/>
        <v>0.99834162520729686</v>
      </c>
      <c r="S234" s="147">
        <f t="shared" si="96"/>
        <v>1</v>
      </c>
      <c r="T234" s="147">
        <f t="shared" si="96"/>
        <v>0.95652173913043481</v>
      </c>
      <c r="U234" s="148"/>
      <c r="V234" s="154"/>
    </row>
    <row r="235" spans="1:22" s="149" customFormat="1" ht="20.25" hidden="1" customHeight="1">
      <c r="A235" s="152">
        <f t="shared" si="95"/>
        <v>24</v>
      </c>
      <c r="B235" s="153" t="s">
        <v>305</v>
      </c>
      <c r="C235" s="143">
        <f t="shared" si="88"/>
        <v>801</v>
      </c>
      <c r="D235" s="143">
        <f t="shared" si="89"/>
        <v>696</v>
      </c>
      <c r="E235" s="143">
        <f t="shared" si="89"/>
        <v>105</v>
      </c>
      <c r="F235" s="143">
        <f t="shared" si="90"/>
        <v>0</v>
      </c>
      <c r="G235" s="143">
        <v>0</v>
      </c>
      <c r="H235" s="143">
        <v>0</v>
      </c>
      <c r="I235" s="143">
        <f t="shared" si="91"/>
        <v>801</v>
      </c>
      <c r="J235" s="143">
        <v>696</v>
      </c>
      <c r="K235" s="143">
        <v>105</v>
      </c>
      <c r="L235" s="143">
        <f t="shared" si="92"/>
        <v>536</v>
      </c>
      <c r="M235" s="143">
        <v>481</v>
      </c>
      <c r="N235" s="143">
        <v>55</v>
      </c>
      <c r="O235" s="143">
        <f t="shared" si="93"/>
        <v>265</v>
      </c>
      <c r="P235" s="143">
        <f t="shared" si="94"/>
        <v>215</v>
      </c>
      <c r="Q235" s="143">
        <f t="shared" si="94"/>
        <v>50</v>
      </c>
      <c r="R235" s="147">
        <f t="shared" si="96"/>
        <v>0.66916354556803992</v>
      </c>
      <c r="S235" s="147">
        <f t="shared" si="96"/>
        <v>0.69109195402298851</v>
      </c>
      <c r="T235" s="147">
        <f t="shared" si="96"/>
        <v>0.52380952380952384</v>
      </c>
      <c r="U235" s="148"/>
      <c r="V235" s="154"/>
    </row>
    <row r="236" spans="1:22" s="149" customFormat="1" ht="20.25" hidden="1" customHeight="1">
      <c r="A236" s="152">
        <f t="shared" si="95"/>
        <v>25</v>
      </c>
      <c r="B236" s="153" t="s">
        <v>306</v>
      </c>
      <c r="C236" s="143">
        <f t="shared" si="88"/>
        <v>906</v>
      </c>
      <c r="D236" s="143">
        <f t="shared" si="89"/>
        <v>696</v>
      </c>
      <c r="E236" s="143">
        <f t="shared" si="89"/>
        <v>210</v>
      </c>
      <c r="F236" s="143">
        <f t="shared" si="90"/>
        <v>0</v>
      </c>
      <c r="G236" s="143">
        <v>0</v>
      </c>
      <c r="H236" s="143">
        <v>0</v>
      </c>
      <c r="I236" s="143">
        <f t="shared" si="91"/>
        <v>906</v>
      </c>
      <c r="J236" s="143">
        <v>696</v>
      </c>
      <c r="K236" s="143">
        <v>210</v>
      </c>
      <c r="L236" s="143">
        <f t="shared" si="92"/>
        <v>701</v>
      </c>
      <c r="M236" s="143">
        <v>696</v>
      </c>
      <c r="N236" s="143">
        <v>5</v>
      </c>
      <c r="O236" s="143">
        <f t="shared" si="93"/>
        <v>205</v>
      </c>
      <c r="P236" s="143">
        <f t="shared" si="94"/>
        <v>0</v>
      </c>
      <c r="Q236" s="143">
        <f t="shared" si="94"/>
        <v>205</v>
      </c>
      <c r="R236" s="147">
        <f t="shared" si="96"/>
        <v>0.77373068432671077</v>
      </c>
      <c r="S236" s="147">
        <f t="shared" si="96"/>
        <v>1</v>
      </c>
      <c r="T236" s="147">
        <f t="shared" si="96"/>
        <v>2.3809523809523808E-2</v>
      </c>
      <c r="U236" s="148"/>
      <c r="V236" s="154"/>
    </row>
    <row r="237" spans="1:22" s="149" customFormat="1" ht="20.25" hidden="1" customHeight="1">
      <c r="A237" s="152">
        <f t="shared" si="95"/>
        <v>26</v>
      </c>
      <c r="B237" s="153" t="s">
        <v>307</v>
      </c>
      <c r="C237" s="143">
        <f t="shared" si="88"/>
        <v>801</v>
      </c>
      <c r="D237" s="143">
        <f t="shared" si="89"/>
        <v>696</v>
      </c>
      <c r="E237" s="143">
        <f t="shared" si="89"/>
        <v>105</v>
      </c>
      <c r="F237" s="143">
        <f t="shared" si="90"/>
        <v>0</v>
      </c>
      <c r="G237" s="143">
        <v>0</v>
      </c>
      <c r="H237" s="143">
        <v>0</v>
      </c>
      <c r="I237" s="143">
        <f t="shared" si="91"/>
        <v>801</v>
      </c>
      <c r="J237" s="143">
        <v>696</v>
      </c>
      <c r="K237" s="143">
        <v>105</v>
      </c>
      <c r="L237" s="143">
        <f t="shared" si="92"/>
        <v>500</v>
      </c>
      <c r="M237" s="143">
        <v>500</v>
      </c>
      <c r="N237" s="143">
        <v>0</v>
      </c>
      <c r="O237" s="143">
        <f t="shared" si="93"/>
        <v>301</v>
      </c>
      <c r="P237" s="143">
        <f t="shared" si="94"/>
        <v>196</v>
      </c>
      <c r="Q237" s="143">
        <f t="shared" si="94"/>
        <v>105</v>
      </c>
      <c r="R237" s="147">
        <f t="shared" si="96"/>
        <v>0.62421972534332082</v>
      </c>
      <c r="S237" s="147">
        <f t="shared" si="96"/>
        <v>0.7183908045977011</v>
      </c>
      <c r="T237" s="147">
        <f t="shared" si="96"/>
        <v>0</v>
      </c>
      <c r="U237" s="148"/>
      <c r="V237" s="154"/>
    </row>
    <row r="238" spans="1:22" s="149" customFormat="1" ht="20.25" hidden="1" customHeight="1">
      <c r="A238" s="152">
        <f t="shared" si="95"/>
        <v>27</v>
      </c>
      <c r="B238" s="153" t="s">
        <v>308</v>
      </c>
      <c r="C238" s="143">
        <f t="shared" si="88"/>
        <v>801</v>
      </c>
      <c r="D238" s="143">
        <f t="shared" si="89"/>
        <v>696</v>
      </c>
      <c r="E238" s="143">
        <f t="shared" si="89"/>
        <v>105</v>
      </c>
      <c r="F238" s="143">
        <f t="shared" si="90"/>
        <v>0</v>
      </c>
      <c r="G238" s="143">
        <v>0</v>
      </c>
      <c r="H238" s="143">
        <v>0</v>
      </c>
      <c r="I238" s="143">
        <f t="shared" si="91"/>
        <v>801</v>
      </c>
      <c r="J238" s="143">
        <v>696</v>
      </c>
      <c r="K238" s="143">
        <v>105</v>
      </c>
      <c r="L238" s="143">
        <f t="shared" si="92"/>
        <v>801</v>
      </c>
      <c r="M238" s="143">
        <v>696</v>
      </c>
      <c r="N238" s="143">
        <v>105</v>
      </c>
      <c r="O238" s="143">
        <f t="shared" si="93"/>
        <v>0</v>
      </c>
      <c r="P238" s="143">
        <f t="shared" si="94"/>
        <v>0</v>
      </c>
      <c r="Q238" s="143">
        <f t="shared" si="94"/>
        <v>0</v>
      </c>
      <c r="R238" s="147">
        <f t="shared" si="96"/>
        <v>1</v>
      </c>
      <c r="S238" s="147">
        <f t="shared" si="96"/>
        <v>1</v>
      </c>
      <c r="T238" s="147">
        <f t="shared" si="96"/>
        <v>1</v>
      </c>
      <c r="U238" s="148"/>
      <c r="V238" s="154"/>
    </row>
    <row r="239" spans="1:22" s="149" customFormat="1" ht="20.25" hidden="1" customHeight="1">
      <c r="A239" s="152">
        <f t="shared" si="95"/>
        <v>28</v>
      </c>
      <c r="B239" s="153" t="s">
        <v>309</v>
      </c>
      <c r="C239" s="143">
        <f t="shared" si="88"/>
        <v>801</v>
      </c>
      <c r="D239" s="143">
        <f t="shared" si="89"/>
        <v>696</v>
      </c>
      <c r="E239" s="143">
        <f t="shared" si="89"/>
        <v>105</v>
      </c>
      <c r="F239" s="143">
        <f t="shared" si="90"/>
        <v>0</v>
      </c>
      <c r="G239" s="143">
        <v>0</v>
      </c>
      <c r="H239" s="143">
        <v>0</v>
      </c>
      <c r="I239" s="143">
        <f t="shared" si="91"/>
        <v>801</v>
      </c>
      <c r="J239" s="143">
        <v>696</v>
      </c>
      <c r="K239" s="143">
        <v>105</v>
      </c>
      <c r="L239" s="143">
        <f t="shared" si="92"/>
        <v>801</v>
      </c>
      <c r="M239" s="143">
        <v>696</v>
      </c>
      <c r="N239" s="143">
        <v>105</v>
      </c>
      <c r="O239" s="143">
        <f t="shared" si="93"/>
        <v>0</v>
      </c>
      <c r="P239" s="143">
        <f t="shared" si="94"/>
        <v>0</v>
      </c>
      <c r="Q239" s="143">
        <f t="shared" si="94"/>
        <v>0</v>
      </c>
      <c r="R239" s="147">
        <f t="shared" si="96"/>
        <v>1</v>
      </c>
      <c r="S239" s="147">
        <f t="shared" si="96"/>
        <v>1</v>
      </c>
      <c r="T239" s="147">
        <f t="shared" si="96"/>
        <v>1</v>
      </c>
      <c r="U239" s="148"/>
      <c r="V239" s="154"/>
    </row>
    <row r="240" spans="1:22" s="149" customFormat="1" ht="20.25" hidden="1" customHeight="1">
      <c r="A240" s="152">
        <f t="shared" si="95"/>
        <v>29</v>
      </c>
      <c r="B240" s="153" t="s">
        <v>310</v>
      </c>
      <c r="C240" s="143">
        <f t="shared" si="88"/>
        <v>2046</v>
      </c>
      <c r="D240" s="143">
        <f t="shared" si="89"/>
        <v>696</v>
      </c>
      <c r="E240" s="143">
        <f t="shared" si="89"/>
        <v>1350</v>
      </c>
      <c r="F240" s="143">
        <f t="shared" si="90"/>
        <v>0</v>
      </c>
      <c r="G240" s="143">
        <v>0</v>
      </c>
      <c r="H240" s="143">
        <v>0</v>
      </c>
      <c r="I240" s="143">
        <f t="shared" si="91"/>
        <v>2046</v>
      </c>
      <c r="J240" s="143">
        <v>696</v>
      </c>
      <c r="K240" s="143">
        <v>1350</v>
      </c>
      <c r="L240" s="143">
        <f t="shared" si="92"/>
        <v>636.89499999999998</v>
      </c>
      <c r="M240" s="143">
        <v>570.01099999999997</v>
      </c>
      <c r="N240" s="143">
        <v>66.884</v>
      </c>
      <c r="O240" s="143">
        <f t="shared" si="93"/>
        <v>1409.105</v>
      </c>
      <c r="P240" s="143">
        <f t="shared" si="94"/>
        <v>125.98900000000003</v>
      </c>
      <c r="Q240" s="143">
        <f t="shared" si="94"/>
        <v>1283.116</v>
      </c>
      <c r="R240" s="147">
        <f t="shared" si="96"/>
        <v>0.31128787878787878</v>
      </c>
      <c r="S240" s="147">
        <f t="shared" si="96"/>
        <v>0.81898132183908046</v>
      </c>
      <c r="T240" s="147">
        <f t="shared" si="96"/>
        <v>4.9543703703703701E-2</v>
      </c>
      <c r="U240" s="148"/>
      <c r="V240" s="154"/>
    </row>
    <row r="241" spans="1:22" s="149" customFormat="1" ht="20.25" hidden="1" customHeight="1">
      <c r="A241" s="152">
        <f t="shared" si="95"/>
        <v>30</v>
      </c>
      <c r="B241" s="153" t="s">
        <v>311</v>
      </c>
      <c r="C241" s="143">
        <f t="shared" si="88"/>
        <v>851</v>
      </c>
      <c r="D241" s="143">
        <f t="shared" si="89"/>
        <v>696</v>
      </c>
      <c r="E241" s="143">
        <f t="shared" si="89"/>
        <v>155</v>
      </c>
      <c r="F241" s="143">
        <f t="shared" si="90"/>
        <v>0</v>
      </c>
      <c r="G241" s="143">
        <v>0</v>
      </c>
      <c r="H241" s="143">
        <v>0</v>
      </c>
      <c r="I241" s="143">
        <f t="shared" si="91"/>
        <v>851</v>
      </c>
      <c r="J241" s="143">
        <v>696</v>
      </c>
      <c r="K241" s="143">
        <v>155</v>
      </c>
      <c r="L241" s="143">
        <f t="shared" si="92"/>
        <v>797.16800000000001</v>
      </c>
      <c r="M241" s="143">
        <v>696</v>
      </c>
      <c r="N241" s="143">
        <v>101.16800000000001</v>
      </c>
      <c r="O241" s="143">
        <f t="shared" si="93"/>
        <v>53.831999999999994</v>
      </c>
      <c r="P241" s="143">
        <f t="shared" si="94"/>
        <v>0</v>
      </c>
      <c r="Q241" s="143">
        <f t="shared" si="94"/>
        <v>53.831999999999994</v>
      </c>
      <c r="R241" s="147">
        <f t="shared" si="96"/>
        <v>0.93674265569917747</v>
      </c>
      <c r="S241" s="147">
        <f t="shared" si="96"/>
        <v>1</v>
      </c>
      <c r="T241" s="147">
        <f t="shared" si="96"/>
        <v>0.65269677419354843</v>
      </c>
      <c r="U241" s="148"/>
      <c r="V241" s="154"/>
    </row>
    <row r="242" spans="1:22" s="149" customFormat="1" ht="20.25" hidden="1" customHeight="1">
      <c r="A242" s="152">
        <f t="shared" si="95"/>
        <v>31</v>
      </c>
      <c r="B242" s="153" t="s">
        <v>312</v>
      </c>
      <c r="C242" s="143">
        <f t="shared" si="88"/>
        <v>916</v>
      </c>
      <c r="D242" s="143">
        <f t="shared" si="89"/>
        <v>696</v>
      </c>
      <c r="E242" s="143">
        <f t="shared" si="89"/>
        <v>220</v>
      </c>
      <c r="F242" s="143">
        <f t="shared" si="90"/>
        <v>0</v>
      </c>
      <c r="G242" s="143">
        <v>0</v>
      </c>
      <c r="H242" s="143">
        <v>0</v>
      </c>
      <c r="I242" s="143">
        <f t="shared" si="91"/>
        <v>916</v>
      </c>
      <c r="J242" s="143">
        <v>696</v>
      </c>
      <c r="K242" s="143">
        <v>220</v>
      </c>
      <c r="L242" s="143">
        <f t="shared" si="92"/>
        <v>851</v>
      </c>
      <c r="M242" s="143">
        <v>696</v>
      </c>
      <c r="N242" s="143">
        <v>155</v>
      </c>
      <c r="O242" s="143">
        <f t="shared" si="93"/>
        <v>65</v>
      </c>
      <c r="P242" s="143">
        <f t="shared" si="94"/>
        <v>0</v>
      </c>
      <c r="Q242" s="143">
        <f t="shared" si="94"/>
        <v>65</v>
      </c>
      <c r="R242" s="147">
        <f t="shared" si="96"/>
        <v>0.92903930131004364</v>
      </c>
      <c r="S242" s="147">
        <f t="shared" si="96"/>
        <v>1</v>
      </c>
      <c r="T242" s="147">
        <f t="shared" si="96"/>
        <v>0.70454545454545459</v>
      </c>
      <c r="U242" s="148"/>
      <c r="V242" s="154"/>
    </row>
    <row r="243" spans="1:22" s="230" customFormat="1" ht="20.25" customHeight="1">
      <c r="A243" s="229">
        <v>10</v>
      </c>
      <c r="B243" s="236" t="s">
        <v>78</v>
      </c>
      <c r="C243" s="204">
        <f t="shared" ref="C243:Q243" si="97">SUM(C244:C265)</f>
        <v>31421</v>
      </c>
      <c r="D243" s="204">
        <f t="shared" si="97"/>
        <v>24641</v>
      </c>
      <c r="E243" s="204">
        <f t="shared" si="97"/>
        <v>6780</v>
      </c>
      <c r="F243" s="151">
        <f t="shared" si="97"/>
        <v>0</v>
      </c>
      <c r="G243" s="151">
        <f t="shared" si="97"/>
        <v>0</v>
      </c>
      <c r="H243" s="151">
        <f t="shared" si="97"/>
        <v>0</v>
      </c>
      <c r="I243" s="151">
        <f t="shared" si="97"/>
        <v>31421</v>
      </c>
      <c r="J243" s="151">
        <f t="shared" si="97"/>
        <v>24641</v>
      </c>
      <c r="K243" s="151">
        <f t="shared" si="97"/>
        <v>6780</v>
      </c>
      <c r="L243" s="204">
        <f t="shared" si="97"/>
        <v>13147</v>
      </c>
      <c r="M243" s="204">
        <f t="shared" si="97"/>
        <v>12007</v>
      </c>
      <c r="N243" s="204">
        <f t="shared" si="97"/>
        <v>1140</v>
      </c>
      <c r="O243" s="204">
        <f t="shared" si="97"/>
        <v>18274</v>
      </c>
      <c r="P243" s="204">
        <f t="shared" si="97"/>
        <v>12634</v>
      </c>
      <c r="Q243" s="204">
        <f t="shared" si="97"/>
        <v>5640</v>
      </c>
      <c r="R243" s="228">
        <f t="shared" si="96"/>
        <v>0.41841443620508578</v>
      </c>
      <c r="S243" s="228">
        <f t="shared" si="96"/>
        <v>0.48727730205754638</v>
      </c>
      <c r="T243" s="228">
        <f t="shared" si="96"/>
        <v>0.16814159292035399</v>
      </c>
      <c r="U243" s="229"/>
      <c r="V243" s="224" t="s">
        <v>36</v>
      </c>
    </row>
    <row r="244" spans="1:22" s="149" customFormat="1" ht="20.25" hidden="1" customHeight="1">
      <c r="A244" s="152">
        <v>1</v>
      </c>
      <c r="B244" s="153" t="s">
        <v>129</v>
      </c>
      <c r="C244" s="143">
        <f t="shared" ref="C244:C265" si="98">SUM(D244:E244)</f>
        <v>1744</v>
      </c>
      <c r="D244" s="143">
        <f t="shared" ref="D244:E265" si="99">G244+J244</f>
        <v>0</v>
      </c>
      <c r="E244" s="143">
        <f t="shared" si="99"/>
        <v>1744</v>
      </c>
      <c r="F244" s="143">
        <f t="shared" ref="F244:F265" si="100">SUM(G244:H244)</f>
        <v>0</v>
      </c>
      <c r="G244" s="143">
        <v>0</v>
      </c>
      <c r="H244" s="143">
        <v>0</v>
      </c>
      <c r="I244" s="143">
        <f t="shared" ref="I244:I265" si="101">SUM(J244:K244)</f>
        <v>1744</v>
      </c>
      <c r="J244" s="143">
        <v>0</v>
      </c>
      <c r="K244" s="143">
        <v>1744</v>
      </c>
      <c r="L244" s="143">
        <f t="shared" ref="L244:L265" si="102">SUM(M244:N244)</f>
        <v>170</v>
      </c>
      <c r="M244" s="143">
        <v>0</v>
      </c>
      <c r="N244" s="143">
        <v>170</v>
      </c>
      <c r="O244" s="143">
        <f t="shared" ref="O244:O265" si="103">SUM(P244:Q244)</f>
        <v>1574</v>
      </c>
      <c r="P244" s="143">
        <f t="shared" ref="P244:Q265" si="104">D244-M244</f>
        <v>0</v>
      </c>
      <c r="Q244" s="143">
        <f t="shared" si="104"/>
        <v>1574</v>
      </c>
      <c r="R244" s="147">
        <f t="shared" si="96"/>
        <v>9.7477064220183485E-2</v>
      </c>
      <c r="S244" s="147" t="e">
        <f t="shared" si="96"/>
        <v>#DIV/0!</v>
      </c>
      <c r="T244" s="147">
        <f t="shared" si="96"/>
        <v>9.7477064220183485E-2</v>
      </c>
      <c r="U244" s="148"/>
      <c r="V244" s="154"/>
    </row>
    <row r="245" spans="1:22" s="149" customFormat="1" ht="20.25" hidden="1" customHeight="1">
      <c r="A245" s="152">
        <f t="shared" ref="A245:A265" si="105">+A244+1</f>
        <v>2</v>
      </c>
      <c r="B245" s="153" t="s">
        <v>313</v>
      </c>
      <c r="C245" s="143">
        <f t="shared" si="98"/>
        <v>863</v>
      </c>
      <c r="D245" s="143">
        <f t="shared" si="99"/>
        <v>696</v>
      </c>
      <c r="E245" s="143">
        <f t="shared" si="99"/>
        <v>167</v>
      </c>
      <c r="F245" s="143">
        <f t="shared" si="100"/>
        <v>0</v>
      </c>
      <c r="G245" s="143">
        <v>0</v>
      </c>
      <c r="H245" s="143">
        <v>0</v>
      </c>
      <c r="I245" s="143">
        <f t="shared" si="101"/>
        <v>863</v>
      </c>
      <c r="J245" s="143">
        <v>696</v>
      </c>
      <c r="K245" s="143">
        <v>167</v>
      </c>
      <c r="L245" s="143">
        <f t="shared" si="102"/>
        <v>416</v>
      </c>
      <c r="M245" s="143">
        <v>416</v>
      </c>
      <c r="N245" s="143">
        <v>0</v>
      </c>
      <c r="O245" s="143">
        <f t="shared" si="103"/>
        <v>447</v>
      </c>
      <c r="P245" s="143">
        <f t="shared" si="104"/>
        <v>280</v>
      </c>
      <c r="Q245" s="143">
        <f t="shared" si="104"/>
        <v>167</v>
      </c>
      <c r="R245" s="147">
        <f t="shared" si="96"/>
        <v>0.48203939745075319</v>
      </c>
      <c r="S245" s="147">
        <f t="shared" si="96"/>
        <v>0.5977011494252874</v>
      </c>
      <c r="T245" s="147">
        <f t="shared" si="96"/>
        <v>0</v>
      </c>
      <c r="U245" s="148"/>
      <c r="V245" s="154"/>
    </row>
    <row r="246" spans="1:22" s="149" customFormat="1" ht="20.25" hidden="1" customHeight="1">
      <c r="A246" s="152">
        <f t="shared" si="105"/>
        <v>3</v>
      </c>
      <c r="B246" s="153" t="s">
        <v>314</v>
      </c>
      <c r="C246" s="143">
        <f t="shared" si="98"/>
        <v>938</v>
      </c>
      <c r="D246" s="143">
        <f t="shared" si="99"/>
        <v>696</v>
      </c>
      <c r="E246" s="143">
        <f t="shared" si="99"/>
        <v>242</v>
      </c>
      <c r="F246" s="143">
        <f t="shared" si="100"/>
        <v>0</v>
      </c>
      <c r="G246" s="143">
        <v>0</v>
      </c>
      <c r="H246" s="143">
        <v>0</v>
      </c>
      <c r="I246" s="143">
        <f t="shared" si="101"/>
        <v>938</v>
      </c>
      <c r="J246" s="143">
        <v>696</v>
      </c>
      <c r="K246" s="143">
        <v>242</v>
      </c>
      <c r="L246" s="143">
        <f t="shared" si="102"/>
        <v>378</v>
      </c>
      <c r="M246" s="143">
        <v>378</v>
      </c>
      <c r="N246" s="143">
        <v>0</v>
      </c>
      <c r="O246" s="143">
        <f t="shared" si="103"/>
        <v>560</v>
      </c>
      <c r="P246" s="143">
        <f t="shared" si="104"/>
        <v>318</v>
      </c>
      <c r="Q246" s="143">
        <f t="shared" si="104"/>
        <v>242</v>
      </c>
      <c r="R246" s="147">
        <f t="shared" si="96"/>
        <v>0.40298507462686567</v>
      </c>
      <c r="S246" s="147">
        <f t="shared" si="96"/>
        <v>0.5431034482758621</v>
      </c>
      <c r="T246" s="147">
        <f t="shared" si="96"/>
        <v>0</v>
      </c>
      <c r="U246" s="148"/>
      <c r="V246" s="154"/>
    </row>
    <row r="247" spans="1:22" s="149" customFormat="1" ht="20.25" hidden="1" customHeight="1">
      <c r="A247" s="152">
        <f t="shared" si="105"/>
        <v>4</v>
      </c>
      <c r="B247" s="153" t="s">
        <v>315</v>
      </c>
      <c r="C247" s="143">
        <f t="shared" si="98"/>
        <v>863</v>
      </c>
      <c r="D247" s="143">
        <f t="shared" si="99"/>
        <v>696</v>
      </c>
      <c r="E247" s="143">
        <f t="shared" si="99"/>
        <v>167</v>
      </c>
      <c r="F247" s="143">
        <f t="shared" si="100"/>
        <v>0</v>
      </c>
      <c r="G247" s="143">
        <v>0</v>
      </c>
      <c r="H247" s="143">
        <v>0</v>
      </c>
      <c r="I247" s="143">
        <f t="shared" si="101"/>
        <v>863</v>
      </c>
      <c r="J247" s="143">
        <v>696</v>
      </c>
      <c r="K247" s="143">
        <v>167</v>
      </c>
      <c r="L247" s="143">
        <f t="shared" si="102"/>
        <v>0</v>
      </c>
      <c r="M247" s="143">
        <v>0</v>
      </c>
      <c r="N247" s="143">
        <v>0</v>
      </c>
      <c r="O247" s="143">
        <f t="shared" si="103"/>
        <v>863</v>
      </c>
      <c r="P247" s="143">
        <f t="shared" si="104"/>
        <v>696</v>
      </c>
      <c r="Q247" s="143">
        <f t="shared" si="104"/>
        <v>167</v>
      </c>
      <c r="R247" s="147">
        <f t="shared" si="96"/>
        <v>0</v>
      </c>
      <c r="S247" s="147">
        <f t="shared" si="96"/>
        <v>0</v>
      </c>
      <c r="T247" s="147">
        <f t="shared" si="96"/>
        <v>0</v>
      </c>
      <c r="U247" s="148"/>
      <c r="V247" s="154"/>
    </row>
    <row r="248" spans="1:22" s="149" customFormat="1" ht="20.25" hidden="1" customHeight="1">
      <c r="A248" s="152">
        <f t="shared" si="105"/>
        <v>5</v>
      </c>
      <c r="B248" s="153" t="s">
        <v>316</v>
      </c>
      <c r="C248" s="143">
        <f t="shared" si="98"/>
        <v>928</v>
      </c>
      <c r="D248" s="143">
        <f t="shared" si="99"/>
        <v>696</v>
      </c>
      <c r="E248" s="143">
        <f t="shared" si="99"/>
        <v>232</v>
      </c>
      <c r="F248" s="143">
        <f t="shared" si="100"/>
        <v>0</v>
      </c>
      <c r="G248" s="143">
        <v>0</v>
      </c>
      <c r="H248" s="143">
        <v>0</v>
      </c>
      <c r="I248" s="143">
        <f t="shared" si="101"/>
        <v>928</v>
      </c>
      <c r="J248" s="143">
        <v>696</v>
      </c>
      <c r="K248" s="143">
        <v>232</v>
      </c>
      <c r="L248" s="143">
        <f t="shared" si="102"/>
        <v>97</v>
      </c>
      <c r="M248" s="143">
        <v>75</v>
      </c>
      <c r="N248" s="143">
        <v>22</v>
      </c>
      <c r="O248" s="143">
        <f t="shared" si="103"/>
        <v>831</v>
      </c>
      <c r="P248" s="143">
        <f t="shared" si="104"/>
        <v>621</v>
      </c>
      <c r="Q248" s="143">
        <f t="shared" si="104"/>
        <v>210</v>
      </c>
      <c r="R248" s="147">
        <f t="shared" si="96"/>
        <v>0.10452586206896551</v>
      </c>
      <c r="S248" s="147">
        <f t="shared" si="96"/>
        <v>0.10775862068965517</v>
      </c>
      <c r="T248" s="147">
        <f t="shared" si="96"/>
        <v>9.4827586206896547E-2</v>
      </c>
      <c r="U248" s="148"/>
      <c r="V248" s="154"/>
    </row>
    <row r="249" spans="1:22" s="149" customFormat="1" ht="20.25" hidden="1" customHeight="1">
      <c r="A249" s="152">
        <f t="shared" si="105"/>
        <v>6</v>
      </c>
      <c r="B249" s="153" t="s">
        <v>317</v>
      </c>
      <c r="C249" s="143">
        <f t="shared" si="98"/>
        <v>4223</v>
      </c>
      <c r="D249" s="143">
        <f t="shared" si="99"/>
        <v>3696</v>
      </c>
      <c r="E249" s="143">
        <f t="shared" si="99"/>
        <v>527</v>
      </c>
      <c r="F249" s="143">
        <f t="shared" si="100"/>
        <v>0</v>
      </c>
      <c r="G249" s="143">
        <v>0</v>
      </c>
      <c r="H249" s="143">
        <v>0</v>
      </c>
      <c r="I249" s="143">
        <f t="shared" si="101"/>
        <v>4223</v>
      </c>
      <c r="J249" s="143">
        <v>3696</v>
      </c>
      <c r="K249" s="143">
        <v>527</v>
      </c>
      <c r="L249" s="143">
        <f t="shared" si="102"/>
        <v>3814</v>
      </c>
      <c r="M249" s="143">
        <v>3696</v>
      </c>
      <c r="N249" s="143">
        <v>118</v>
      </c>
      <c r="O249" s="143">
        <f t="shared" si="103"/>
        <v>409</v>
      </c>
      <c r="P249" s="143">
        <f t="shared" si="104"/>
        <v>0</v>
      </c>
      <c r="Q249" s="143">
        <f t="shared" si="104"/>
        <v>409</v>
      </c>
      <c r="R249" s="147">
        <f t="shared" si="96"/>
        <v>0.903149419843713</v>
      </c>
      <c r="S249" s="147">
        <f t="shared" si="96"/>
        <v>1</v>
      </c>
      <c r="T249" s="147">
        <f t="shared" si="96"/>
        <v>0.2239089184060721</v>
      </c>
      <c r="U249" s="148"/>
      <c r="V249" s="154"/>
    </row>
    <row r="250" spans="1:22" s="149" customFormat="1" ht="20.25" hidden="1" customHeight="1">
      <c r="A250" s="152">
        <f t="shared" si="105"/>
        <v>7</v>
      </c>
      <c r="B250" s="153" t="s">
        <v>318</v>
      </c>
      <c r="C250" s="143">
        <f t="shared" si="98"/>
        <v>2146</v>
      </c>
      <c r="D250" s="143">
        <f t="shared" si="99"/>
        <v>1696</v>
      </c>
      <c r="E250" s="143">
        <f t="shared" si="99"/>
        <v>450</v>
      </c>
      <c r="F250" s="143">
        <f t="shared" si="100"/>
        <v>0</v>
      </c>
      <c r="G250" s="143">
        <v>0</v>
      </c>
      <c r="H250" s="143">
        <v>0</v>
      </c>
      <c r="I250" s="143">
        <f t="shared" si="101"/>
        <v>2146</v>
      </c>
      <c r="J250" s="143">
        <v>1696</v>
      </c>
      <c r="K250" s="143">
        <v>450</v>
      </c>
      <c r="L250" s="143">
        <f t="shared" si="102"/>
        <v>1656</v>
      </c>
      <c r="M250" s="143">
        <v>1656</v>
      </c>
      <c r="N250" s="143">
        <v>0</v>
      </c>
      <c r="O250" s="143">
        <f t="shared" si="103"/>
        <v>490</v>
      </c>
      <c r="P250" s="143">
        <f t="shared" si="104"/>
        <v>40</v>
      </c>
      <c r="Q250" s="143">
        <f t="shared" si="104"/>
        <v>450</v>
      </c>
      <c r="R250" s="147">
        <f t="shared" si="96"/>
        <v>0.77166821994408197</v>
      </c>
      <c r="S250" s="147">
        <f t="shared" si="96"/>
        <v>0.97641509433962259</v>
      </c>
      <c r="T250" s="147">
        <f t="shared" si="96"/>
        <v>0</v>
      </c>
      <c r="U250" s="148"/>
      <c r="V250" s="154"/>
    </row>
    <row r="251" spans="1:22" s="149" customFormat="1" ht="20.25" hidden="1" customHeight="1">
      <c r="A251" s="152">
        <f t="shared" si="105"/>
        <v>8</v>
      </c>
      <c r="B251" s="153" t="s">
        <v>319</v>
      </c>
      <c r="C251" s="143">
        <f t="shared" si="98"/>
        <v>1588</v>
      </c>
      <c r="D251" s="143">
        <f t="shared" si="99"/>
        <v>951</v>
      </c>
      <c r="E251" s="143">
        <f t="shared" si="99"/>
        <v>637</v>
      </c>
      <c r="F251" s="143">
        <f t="shared" si="100"/>
        <v>0</v>
      </c>
      <c r="G251" s="143">
        <v>0</v>
      </c>
      <c r="H251" s="143">
        <v>0</v>
      </c>
      <c r="I251" s="143">
        <f t="shared" si="101"/>
        <v>1588</v>
      </c>
      <c r="J251" s="143">
        <v>951</v>
      </c>
      <c r="K251" s="143">
        <v>637</v>
      </c>
      <c r="L251" s="143">
        <f t="shared" si="102"/>
        <v>499</v>
      </c>
      <c r="M251" s="143">
        <v>446</v>
      </c>
      <c r="N251" s="143">
        <v>53</v>
      </c>
      <c r="O251" s="143">
        <f t="shared" si="103"/>
        <v>1089</v>
      </c>
      <c r="P251" s="143">
        <f t="shared" si="104"/>
        <v>505</v>
      </c>
      <c r="Q251" s="143">
        <f t="shared" si="104"/>
        <v>584</v>
      </c>
      <c r="R251" s="147">
        <f t="shared" si="96"/>
        <v>0.3142317380352645</v>
      </c>
      <c r="S251" s="147">
        <f t="shared" si="96"/>
        <v>0.46898002103049424</v>
      </c>
      <c r="T251" s="147">
        <f t="shared" si="96"/>
        <v>8.3202511773940349E-2</v>
      </c>
      <c r="U251" s="148"/>
      <c r="V251" s="154"/>
    </row>
    <row r="252" spans="1:22" s="149" customFormat="1" ht="20.25" hidden="1" customHeight="1">
      <c r="A252" s="152">
        <f t="shared" si="105"/>
        <v>9</v>
      </c>
      <c r="B252" s="153" t="s">
        <v>320</v>
      </c>
      <c r="C252" s="143">
        <f t="shared" si="98"/>
        <v>833</v>
      </c>
      <c r="D252" s="143">
        <f t="shared" si="99"/>
        <v>696</v>
      </c>
      <c r="E252" s="143">
        <f t="shared" si="99"/>
        <v>137</v>
      </c>
      <c r="F252" s="143">
        <f t="shared" si="100"/>
        <v>0</v>
      </c>
      <c r="G252" s="143">
        <v>0</v>
      </c>
      <c r="H252" s="143">
        <v>0</v>
      </c>
      <c r="I252" s="143">
        <f t="shared" si="101"/>
        <v>833</v>
      </c>
      <c r="J252" s="143">
        <v>696</v>
      </c>
      <c r="K252" s="143">
        <v>137</v>
      </c>
      <c r="L252" s="143">
        <f t="shared" si="102"/>
        <v>147</v>
      </c>
      <c r="M252" s="143">
        <v>100</v>
      </c>
      <c r="N252" s="143">
        <v>47</v>
      </c>
      <c r="O252" s="143">
        <f t="shared" si="103"/>
        <v>686</v>
      </c>
      <c r="P252" s="143">
        <f t="shared" si="104"/>
        <v>596</v>
      </c>
      <c r="Q252" s="143">
        <f t="shared" si="104"/>
        <v>90</v>
      </c>
      <c r="R252" s="147">
        <f t="shared" si="96"/>
        <v>0.17647058823529413</v>
      </c>
      <c r="S252" s="147">
        <f t="shared" si="96"/>
        <v>0.14367816091954022</v>
      </c>
      <c r="T252" s="147">
        <f t="shared" si="96"/>
        <v>0.34306569343065696</v>
      </c>
      <c r="U252" s="148"/>
      <c r="V252" s="154"/>
    </row>
    <row r="253" spans="1:22" s="149" customFormat="1" ht="20.25" hidden="1" customHeight="1">
      <c r="A253" s="152">
        <f t="shared" si="105"/>
        <v>10</v>
      </c>
      <c r="B253" s="153" t="s">
        <v>321</v>
      </c>
      <c r="C253" s="143">
        <f t="shared" si="98"/>
        <v>833</v>
      </c>
      <c r="D253" s="143">
        <f t="shared" si="99"/>
        <v>696</v>
      </c>
      <c r="E253" s="143">
        <f t="shared" si="99"/>
        <v>137</v>
      </c>
      <c r="F253" s="143">
        <f t="shared" si="100"/>
        <v>0</v>
      </c>
      <c r="G253" s="143">
        <v>0</v>
      </c>
      <c r="H253" s="143">
        <v>0</v>
      </c>
      <c r="I253" s="143">
        <f t="shared" si="101"/>
        <v>833</v>
      </c>
      <c r="J253" s="143">
        <v>696</v>
      </c>
      <c r="K253" s="143">
        <v>137</v>
      </c>
      <c r="L253" s="143">
        <f t="shared" si="102"/>
        <v>659</v>
      </c>
      <c r="M253" s="143">
        <v>573</v>
      </c>
      <c r="N253" s="143">
        <v>86</v>
      </c>
      <c r="O253" s="143">
        <f t="shared" si="103"/>
        <v>174</v>
      </c>
      <c r="P253" s="143">
        <f t="shared" si="104"/>
        <v>123</v>
      </c>
      <c r="Q253" s="143">
        <f t="shared" si="104"/>
        <v>51</v>
      </c>
      <c r="R253" s="147">
        <f t="shared" si="96"/>
        <v>0.79111644657863145</v>
      </c>
      <c r="S253" s="147">
        <f t="shared" si="96"/>
        <v>0.82327586206896552</v>
      </c>
      <c r="T253" s="147">
        <f t="shared" si="96"/>
        <v>0.62773722627737227</v>
      </c>
      <c r="U253" s="148"/>
      <c r="V253" s="154"/>
    </row>
    <row r="254" spans="1:22" s="149" customFormat="1" ht="20.25" hidden="1" customHeight="1">
      <c r="A254" s="152">
        <f t="shared" si="105"/>
        <v>11</v>
      </c>
      <c r="B254" s="153" t="s">
        <v>322</v>
      </c>
      <c r="C254" s="143">
        <f t="shared" si="98"/>
        <v>3149</v>
      </c>
      <c r="D254" s="143">
        <f t="shared" si="99"/>
        <v>3012</v>
      </c>
      <c r="E254" s="143">
        <f t="shared" si="99"/>
        <v>137</v>
      </c>
      <c r="F254" s="143">
        <f t="shared" si="100"/>
        <v>0</v>
      </c>
      <c r="G254" s="143">
        <v>0</v>
      </c>
      <c r="H254" s="143">
        <v>0</v>
      </c>
      <c r="I254" s="143">
        <f t="shared" si="101"/>
        <v>3149</v>
      </c>
      <c r="J254" s="143">
        <v>3012</v>
      </c>
      <c r="K254" s="143">
        <v>137</v>
      </c>
      <c r="L254" s="143">
        <f t="shared" si="102"/>
        <v>60</v>
      </c>
      <c r="M254" s="143">
        <v>0</v>
      </c>
      <c r="N254" s="143">
        <v>60</v>
      </c>
      <c r="O254" s="143">
        <f t="shared" si="103"/>
        <v>3089</v>
      </c>
      <c r="P254" s="143">
        <f t="shared" si="104"/>
        <v>3012</v>
      </c>
      <c r="Q254" s="143">
        <f t="shared" si="104"/>
        <v>77</v>
      </c>
      <c r="R254" s="147">
        <f t="shared" si="96"/>
        <v>1.905366783105748E-2</v>
      </c>
      <c r="S254" s="147">
        <f t="shared" si="96"/>
        <v>0</v>
      </c>
      <c r="T254" s="147">
        <f t="shared" si="96"/>
        <v>0.43795620437956206</v>
      </c>
      <c r="U254" s="148"/>
      <c r="V254" s="154"/>
    </row>
    <row r="255" spans="1:22" s="149" customFormat="1" ht="20.25" hidden="1" customHeight="1">
      <c r="A255" s="152">
        <f t="shared" si="105"/>
        <v>12</v>
      </c>
      <c r="B255" s="153" t="s">
        <v>323</v>
      </c>
      <c r="C255" s="143">
        <f t="shared" si="98"/>
        <v>2937</v>
      </c>
      <c r="D255" s="143">
        <f t="shared" si="99"/>
        <v>2800</v>
      </c>
      <c r="E255" s="143">
        <f t="shared" si="99"/>
        <v>137</v>
      </c>
      <c r="F255" s="143">
        <f t="shared" si="100"/>
        <v>0</v>
      </c>
      <c r="G255" s="143">
        <v>0</v>
      </c>
      <c r="H255" s="143">
        <v>0</v>
      </c>
      <c r="I255" s="143">
        <f t="shared" si="101"/>
        <v>2937</v>
      </c>
      <c r="J255" s="143">
        <v>2800</v>
      </c>
      <c r="K255" s="143">
        <v>137</v>
      </c>
      <c r="L255" s="143">
        <f t="shared" si="102"/>
        <v>231</v>
      </c>
      <c r="M255" s="143">
        <v>178</v>
      </c>
      <c r="N255" s="143">
        <v>53</v>
      </c>
      <c r="O255" s="143">
        <f t="shared" si="103"/>
        <v>2706</v>
      </c>
      <c r="P255" s="143">
        <f t="shared" si="104"/>
        <v>2622</v>
      </c>
      <c r="Q255" s="143">
        <f t="shared" si="104"/>
        <v>84</v>
      </c>
      <c r="R255" s="147">
        <f t="shared" si="96"/>
        <v>7.8651685393258425E-2</v>
      </c>
      <c r="S255" s="147">
        <f t="shared" si="96"/>
        <v>6.357142857142857E-2</v>
      </c>
      <c r="T255" s="147">
        <f t="shared" si="96"/>
        <v>0.38686131386861317</v>
      </c>
      <c r="U255" s="148"/>
      <c r="V255" s="154"/>
    </row>
    <row r="256" spans="1:22" s="149" customFormat="1" ht="20.25" hidden="1" customHeight="1">
      <c r="A256" s="152">
        <f t="shared" si="105"/>
        <v>13</v>
      </c>
      <c r="B256" s="153" t="s">
        <v>324</v>
      </c>
      <c r="C256" s="143">
        <f t="shared" si="98"/>
        <v>833</v>
      </c>
      <c r="D256" s="143">
        <f t="shared" si="99"/>
        <v>696</v>
      </c>
      <c r="E256" s="143">
        <f t="shared" si="99"/>
        <v>137</v>
      </c>
      <c r="F256" s="143">
        <f t="shared" si="100"/>
        <v>0</v>
      </c>
      <c r="G256" s="143">
        <v>0</v>
      </c>
      <c r="H256" s="143">
        <v>0</v>
      </c>
      <c r="I256" s="143">
        <f t="shared" si="101"/>
        <v>833</v>
      </c>
      <c r="J256" s="143">
        <v>696</v>
      </c>
      <c r="K256" s="143">
        <v>137</v>
      </c>
      <c r="L256" s="143">
        <f t="shared" si="102"/>
        <v>130</v>
      </c>
      <c r="M256" s="143">
        <v>100</v>
      </c>
      <c r="N256" s="143">
        <v>30</v>
      </c>
      <c r="O256" s="143">
        <f t="shared" si="103"/>
        <v>703</v>
      </c>
      <c r="P256" s="143">
        <f t="shared" si="104"/>
        <v>596</v>
      </c>
      <c r="Q256" s="143">
        <f t="shared" si="104"/>
        <v>107</v>
      </c>
      <c r="R256" s="147">
        <f t="shared" si="96"/>
        <v>0.15606242496998798</v>
      </c>
      <c r="S256" s="147">
        <f t="shared" si="96"/>
        <v>0.14367816091954022</v>
      </c>
      <c r="T256" s="147">
        <f t="shared" si="96"/>
        <v>0.21897810218978103</v>
      </c>
      <c r="U256" s="148"/>
      <c r="V256" s="154"/>
    </row>
    <row r="257" spans="1:22" s="149" customFormat="1" ht="20.25" hidden="1" customHeight="1">
      <c r="A257" s="152">
        <f t="shared" si="105"/>
        <v>14</v>
      </c>
      <c r="B257" s="153" t="s">
        <v>325</v>
      </c>
      <c r="C257" s="143">
        <f t="shared" si="98"/>
        <v>1088</v>
      </c>
      <c r="D257" s="143">
        <f t="shared" si="99"/>
        <v>951</v>
      </c>
      <c r="E257" s="143">
        <f t="shared" si="99"/>
        <v>137</v>
      </c>
      <c r="F257" s="143">
        <f t="shared" si="100"/>
        <v>0</v>
      </c>
      <c r="G257" s="143">
        <v>0</v>
      </c>
      <c r="H257" s="143">
        <v>0</v>
      </c>
      <c r="I257" s="143">
        <f t="shared" si="101"/>
        <v>1088</v>
      </c>
      <c r="J257" s="143">
        <v>951</v>
      </c>
      <c r="K257" s="143">
        <v>137</v>
      </c>
      <c r="L257" s="143">
        <f t="shared" si="102"/>
        <v>664</v>
      </c>
      <c r="M257" s="143">
        <v>664</v>
      </c>
      <c r="N257" s="143">
        <v>0</v>
      </c>
      <c r="O257" s="143">
        <f t="shared" si="103"/>
        <v>424</v>
      </c>
      <c r="P257" s="143">
        <f t="shared" si="104"/>
        <v>287</v>
      </c>
      <c r="Q257" s="143">
        <f t="shared" si="104"/>
        <v>137</v>
      </c>
      <c r="R257" s="147">
        <f t="shared" si="96"/>
        <v>0.61029411764705888</v>
      </c>
      <c r="S257" s="147">
        <f t="shared" si="96"/>
        <v>0.69821240799158779</v>
      </c>
      <c r="T257" s="147">
        <f t="shared" si="96"/>
        <v>0</v>
      </c>
      <c r="U257" s="148"/>
      <c r="V257" s="154"/>
    </row>
    <row r="258" spans="1:22" s="149" customFormat="1" ht="20.25" hidden="1" customHeight="1">
      <c r="A258" s="152">
        <f t="shared" si="105"/>
        <v>15</v>
      </c>
      <c r="B258" s="153" t="s">
        <v>326</v>
      </c>
      <c r="C258" s="143">
        <f t="shared" si="98"/>
        <v>833</v>
      </c>
      <c r="D258" s="143">
        <f t="shared" si="99"/>
        <v>696</v>
      </c>
      <c r="E258" s="143">
        <f t="shared" si="99"/>
        <v>137</v>
      </c>
      <c r="F258" s="143">
        <f t="shared" si="100"/>
        <v>0</v>
      </c>
      <c r="G258" s="143">
        <v>0</v>
      </c>
      <c r="H258" s="143">
        <v>0</v>
      </c>
      <c r="I258" s="143">
        <f t="shared" si="101"/>
        <v>833</v>
      </c>
      <c r="J258" s="143">
        <v>696</v>
      </c>
      <c r="K258" s="143">
        <v>137</v>
      </c>
      <c r="L258" s="143">
        <f t="shared" si="102"/>
        <v>48</v>
      </c>
      <c r="M258" s="143">
        <v>0</v>
      </c>
      <c r="N258" s="143">
        <v>48</v>
      </c>
      <c r="O258" s="143">
        <f t="shared" si="103"/>
        <v>785</v>
      </c>
      <c r="P258" s="143">
        <f t="shared" si="104"/>
        <v>696</v>
      </c>
      <c r="Q258" s="143">
        <f t="shared" si="104"/>
        <v>89</v>
      </c>
      <c r="R258" s="147">
        <f t="shared" si="96"/>
        <v>5.7623049219687875E-2</v>
      </c>
      <c r="S258" s="147">
        <f t="shared" si="96"/>
        <v>0</v>
      </c>
      <c r="T258" s="147">
        <f t="shared" si="96"/>
        <v>0.35036496350364965</v>
      </c>
      <c r="U258" s="148"/>
      <c r="V258" s="154"/>
    </row>
    <row r="259" spans="1:22" s="149" customFormat="1" ht="20.25" hidden="1" customHeight="1">
      <c r="A259" s="152">
        <f t="shared" si="105"/>
        <v>16</v>
      </c>
      <c r="B259" s="153" t="s">
        <v>327</v>
      </c>
      <c r="C259" s="143">
        <f t="shared" si="98"/>
        <v>833</v>
      </c>
      <c r="D259" s="143">
        <f t="shared" si="99"/>
        <v>696</v>
      </c>
      <c r="E259" s="143">
        <f t="shared" si="99"/>
        <v>137</v>
      </c>
      <c r="F259" s="143">
        <f t="shared" si="100"/>
        <v>0</v>
      </c>
      <c r="G259" s="143">
        <v>0</v>
      </c>
      <c r="H259" s="143">
        <v>0</v>
      </c>
      <c r="I259" s="143">
        <f t="shared" si="101"/>
        <v>833</v>
      </c>
      <c r="J259" s="143">
        <v>696</v>
      </c>
      <c r="K259" s="143">
        <v>137</v>
      </c>
      <c r="L259" s="143">
        <f t="shared" si="102"/>
        <v>0</v>
      </c>
      <c r="M259" s="143">
        <v>0</v>
      </c>
      <c r="N259" s="143">
        <v>0</v>
      </c>
      <c r="O259" s="143">
        <f t="shared" si="103"/>
        <v>833</v>
      </c>
      <c r="P259" s="143">
        <f t="shared" si="104"/>
        <v>696</v>
      </c>
      <c r="Q259" s="143">
        <f t="shared" si="104"/>
        <v>137</v>
      </c>
      <c r="R259" s="147">
        <f t="shared" si="96"/>
        <v>0</v>
      </c>
      <c r="S259" s="147">
        <f t="shared" si="96"/>
        <v>0</v>
      </c>
      <c r="T259" s="147">
        <f t="shared" si="96"/>
        <v>0</v>
      </c>
      <c r="U259" s="148"/>
      <c r="V259" s="154"/>
    </row>
    <row r="260" spans="1:22" s="149" customFormat="1" ht="20.25" hidden="1" customHeight="1">
      <c r="A260" s="152">
        <f t="shared" si="105"/>
        <v>17</v>
      </c>
      <c r="B260" s="153" t="s">
        <v>328</v>
      </c>
      <c r="C260" s="143">
        <f t="shared" si="98"/>
        <v>1587</v>
      </c>
      <c r="D260" s="143">
        <f t="shared" si="99"/>
        <v>1087</v>
      </c>
      <c r="E260" s="143">
        <f t="shared" si="99"/>
        <v>500</v>
      </c>
      <c r="F260" s="143">
        <f t="shared" si="100"/>
        <v>0</v>
      </c>
      <c r="G260" s="143">
        <v>0</v>
      </c>
      <c r="H260" s="143">
        <v>0</v>
      </c>
      <c r="I260" s="143">
        <f t="shared" si="101"/>
        <v>1587</v>
      </c>
      <c r="J260" s="143">
        <v>1087</v>
      </c>
      <c r="K260" s="143">
        <v>500</v>
      </c>
      <c r="L260" s="143">
        <f t="shared" si="102"/>
        <v>931</v>
      </c>
      <c r="M260" s="143">
        <v>900</v>
      </c>
      <c r="N260" s="143">
        <v>31</v>
      </c>
      <c r="O260" s="143">
        <f t="shared" si="103"/>
        <v>656</v>
      </c>
      <c r="P260" s="143">
        <f t="shared" si="104"/>
        <v>187</v>
      </c>
      <c r="Q260" s="143">
        <f t="shared" si="104"/>
        <v>469</v>
      </c>
      <c r="R260" s="147">
        <f t="shared" si="96"/>
        <v>0.58664146187775679</v>
      </c>
      <c r="S260" s="147">
        <f t="shared" si="96"/>
        <v>0.82796688132474705</v>
      </c>
      <c r="T260" s="147">
        <f t="shared" si="96"/>
        <v>6.2E-2</v>
      </c>
      <c r="U260" s="148"/>
      <c r="V260" s="154"/>
    </row>
    <row r="261" spans="1:22" s="149" customFormat="1" ht="20.25" hidden="1" customHeight="1">
      <c r="A261" s="152">
        <f t="shared" si="105"/>
        <v>18</v>
      </c>
      <c r="B261" s="153" t="s">
        <v>329</v>
      </c>
      <c r="C261" s="143">
        <f t="shared" si="98"/>
        <v>833</v>
      </c>
      <c r="D261" s="143">
        <f t="shared" si="99"/>
        <v>696</v>
      </c>
      <c r="E261" s="143">
        <f t="shared" si="99"/>
        <v>137</v>
      </c>
      <c r="F261" s="143">
        <f t="shared" si="100"/>
        <v>0</v>
      </c>
      <c r="G261" s="143">
        <v>0</v>
      </c>
      <c r="H261" s="143">
        <v>0</v>
      </c>
      <c r="I261" s="143">
        <f t="shared" si="101"/>
        <v>833</v>
      </c>
      <c r="J261" s="143">
        <v>696</v>
      </c>
      <c r="K261" s="143">
        <v>137</v>
      </c>
      <c r="L261" s="143">
        <f t="shared" si="102"/>
        <v>496</v>
      </c>
      <c r="M261" s="143">
        <v>496</v>
      </c>
      <c r="N261" s="143">
        <v>0</v>
      </c>
      <c r="O261" s="143">
        <f t="shared" si="103"/>
        <v>337</v>
      </c>
      <c r="P261" s="143">
        <f t="shared" si="104"/>
        <v>200</v>
      </c>
      <c r="Q261" s="143">
        <f t="shared" si="104"/>
        <v>137</v>
      </c>
      <c r="R261" s="147">
        <f t="shared" si="96"/>
        <v>0.59543817527010801</v>
      </c>
      <c r="S261" s="147">
        <f t="shared" si="96"/>
        <v>0.71264367816091956</v>
      </c>
      <c r="T261" s="147">
        <f t="shared" si="96"/>
        <v>0</v>
      </c>
      <c r="U261" s="148"/>
      <c r="V261" s="154"/>
    </row>
    <row r="262" spans="1:22" s="149" customFormat="1" ht="20.25" hidden="1" customHeight="1">
      <c r="A262" s="152">
        <f t="shared" si="105"/>
        <v>19</v>
      </c>
      <c r="B262" s="153" t="s">
        <v>330</v>
      </c>
      <c r="C262" s="143">
        <f t="shared" si="98"/>
        <v>833</v>
      </c>
      <c r="D262" s="143">
        <f t="shared" si="99"/>
        <v>696</v>
      </c>
      <c r="E262" s="143">
        <f t="shared" si="99"/>
        <v>137</v>
      </c>
      <c r="F262" s="143">
        <f t="shared" si="100"/>
        <v>0</v>
      </c>
      <c r="G262" s="143">
        <v>0</v>
      </c>
      <c r="H262" s="143">
        <v>0</v>
      </c>
      <c r="I262" s="143">
        <f t="shared" si="101"/>
        <v>833</v>
      </c>
      <c r="J262" s="143">
        <v>696</v>
      </c>
      <c r="K262" s="143">
        <v>137</v>
      </c>
      <c r="L262" s="143">
        <f t="shared" si="102"/>
        <v>485</v>
      </c>
      <c r="M262" s="143">
        <v>380</v>
      </c>
      <c r="N262" s="143">
        <v>105</v>
      </c>
      <c r="O262" s="143">
        <f t="shared" si="103"/>
        <v>348</v>
      </c>
      <c r="P262" s="143">
        <f t="shared" si="104"/>
        <v>316</v>
      </c>
      <c r="Q262" s="143">
        <f t="shared" si="104"/>
        <v>32</v>
      </c>
      <c r="R262" s="147">
        <f t="shared" si="96"/>
        <v>0.5822328931572629</v>
      </c>
      <c r="S262" s="147">
        <f t="shared" si="96"/>
        <v>0.54597701149425293</v>
      </c>
      <c r="T262" s="147">
        <f t="shared" si="96"/>
        <v>0.76642335766423353</v>
      </c>
      <c r="U262" s="148"/>
      <c r="V262" s="154"/>
    </row>
    <row r="263" spans="1:22" s="149" customFormat="1" ht="20.25" hidden="1" customHeight="1">
      <c r="A263" s="152">
        <f t="shared" si="105"/>
        <v>20</v>
      </c>
      <c r="B263" s="153" t="s">
        <v>331</v>
      </c>
      <c r="C263" s="143">
        <f t="shared" si="98"/>
        <v>833</v>
      </c>
      <c r="D263" s="143">
        <f t="shared" si="99"/>
        <v>696</v>
      </c>
      <c r="E263" s="143">
        <f t="shared" si="99"/>
        <v>137</v>
      </c>
      <c r="F263" s="143">
        <f t="shared" si="100"/>
        <v>0</v>
      </c>
      <c r="G263" s="143">
        <v>0</v>
      </c>
      <c r="H263" s="143">
        <v>0</v>
      </c>
      <c r="I263" s="143">
        <f t="shared" si="101"/>
        <v>833</v>
      </c>
      <c r="J263" s="143">
        <v>696</v>
      </c>
      <c r="K263" s="143">
        <v>137</v>
      </c>
      <c r="L263" s="143">
        <f t="shared" si="102"/>
        <v>733</v>
      </c>
      <c r="M263" s="143">
        <v>696</v>
      </c>
      <c r="N263" s="143">
        <v>37</v>
      </c>
      <c r="O263" s="143">
        <f t="shared" si="103"/>
        <v>100</v>
      </c>
      <c r="P263" s="143">
        <f t="shared" si="104"/>
        <v>0</v>
      </c>
      <c r="Q263" s="143">
        <f t="shared" si="104"/>
        <v>100</v>
      </c>
      <c r="R263" s="147">
        <f t="shared" si="96"/>
        <v>0.87995198079231696</v>
      </c>
      <c r="S263" s="147">
        <f t="shared" si="96"/>
        <v>1</v>
      </c>
      <c r="T263" s="147">
        <f t="shared" si="96"/>
        <v>0.27007299270072993</v>
      </c>
      <c r="U263" s="148"/>
      <c r="V263" s="154"/>
    </row>
    <row r="264" spans="1:22" s="149" customFormat="1" ht="20.25" hidden="1" customHeight="1">
      <c r="A264" s="152">
        <f t="shared" si="105"/>
        <v>21</v>
      </c>
      <c r="B264" s="153" t="s">
        <v>332</v>
      </c>
      <c r="C264" s="143">
        <f t="shared" si="98"/>
        <v>1428</v>
      </c>
      <c r="D264" s="143">
        <f t="shared" si="99"/>
        <v>1196</v>
      </c>
      <c r="E264" s="143">
        <f t="shared" si="99"/>
        <v>232</v>
      </c>
      <c r="F264" s="143">
        <f t="shared" si="100"/>
        <v>0</v>
      </c>
      <c r="G264" s="143">
        <v>0</v>
      </c>
      <c r="H264" s="143">
        <v>0</v>
      </c>
      <c r="I264" s="143">
        <f t="shared" si="101"/>
        <v>1428</v>
      </c>
      <c r="J264" s="143">
        <v>1196</v>
      </c>
      <c r="K264" s="143">
        <v>232</v>
      </c>
      <c r="L264" s="143">
        <f t="shared" si="102"/>
        <v>833</v>
      </c>
      <c r="M264" s="143">
        <v>696</v>
      </c>
      <c r="N264" s="143">
        <v>137</v>
      </c>
      <c r="O264" s="143">
        <f t="shared" si="103"/>
        <v>595</v>
      </c>
      <c r="P264" s="143">
        <f t="shared" si="104"/>
        <v>500</v>
      </c>
      <c r="Q264" s="143">
        <f t="shared" si="104"/>
        <v>95</v>
      </c>
      <c r="R264" s="147">
        <f t="shared" si="96"/>
        <v>0.58333333333333337</v>
      </c>
      <c r="S264" s="147">
        <f t="shared" si="96"/>
        <v>0.58193979933110362</v>
      </c>
      <c r="T264" s="147">
        <f t="shared" si="96"/>
        <v>0.59051724137931039</v>
      </c>
      <c r="U264" s="148"/>
      <c r="V264" s="154"/>
    </row>
    <row r="265" spans="1:22" s="149" customFormat="1" ht="20.25" hidden="1" customHeight="1">
      <c r="A265" s="152">
        <f t="shared" si="105"/>
        <v>22</v>
      </c>
      <c r="B265" s="153" t="s">
        <v>333</v>
      </c>
      <c r="C265" s="143">
        <f t="shared" si="98"/>
        <v>1275</v>
      </c>
      <c r="D265" s="143">
        <f t="shared" si="99"/>
        <v>900</v>
      </c>
      <c r="E265" s="143">
        <f t="shared" si="99"/>
        <v>375</v>
      </c>
      <c r="F265" s="143">
        <f t="shared" si="100"/>
        <v>0</v>
      </c>
      <c r="G265" s="143">
        <v>0</v>
      </c>
      <c r="H265" s="143">
        <v>0</v>
      </c>
      <c r="I265" s="143">
        <f t="shared" si="101"/>
        <v>1275</v>
      </c>
      <c r="J265" s="143">
        <v>900</v>
      </c>
      <c r="K265" s="143">
        <v>375</v>
      </c>
      <c r="L265" s="143">
        <f t="shared" si="102"/>
        <v>700</v>
      </c>
      <c r="M265" s="143">
        <v>557</v>
      </c>
      <c r="N265" s="143">
        <v>143</v>
      </c>
      <c r="O265" s="143">
        <f t="shared" si="103"/>
        <v>575</v>
      </c>
      <c r="P265" s="143">
        <f t="shared" si="104"/>
        <v>343</v>
      </c>
      <c r="Q265" s="143">
        <f t="shared" si="104"/>
        <v>232</v>
      </c>
      <c r="R265" s="147">
        <f t="shared" si="96"/>
        <v>0.5490196078431373</v>
      </c>
      <c r="S265" s="147">
        <f t="shared" si="96"/>
        <v>0.61888888888888893</v>
      </c>
      <c r="T265" s="147">
        <f t="shared" si="96"/>
        <v>0.38133333333333336</v>
      </c>
      <c r="U265" s="148"/>
      <c r="V265" s="154"/>
    </row>
    <row r="266" spans="1:22" s="230" customFormat="1" ht="20.25" customHeight="1">
      <c r="A266" s="229">
        <v>11</v>
      </c>
      <c r="B266" s="236" t="s">
        <v>334</v>
      </c>
      <c r="C266" s="204">
        <f t="shared" ref="C266:Q266" si="106">SUM(C267:C268)</f>
        <v>1296</v>
      </c>
      <c r="D266" s="204">
        <f t="shared" si="106"/>
        <v>696</v>
      </c>
      <c r="E266" s="204">
        <f t="shared" si="106"/>
        <v>600</v>
      </c>
      <c r="F266" s="151">
        <f t="shared" si="106"/>
        <v>0</v>
      </c>
      <c r="G266" s="151">
        <f t="shared" si="106"/>
        <v>0</v>
      </c>
      <c r="H266" s="151">
        <f t="shared" si="106"/>
        <v>0</v>
      </c>
      <c r="I266" s="151">
        <f t="shared" si="106"/>
        <v>1296</v>
      </c>
      <c r="J266" s="151">
        <f t="shared" si="106"/>
        <v>696</v>
      </c>
      <c r="K266" s="151">
        <f t="shared" si="106"/>
        <v>600</v>
      </c>
      <c r="L266" s="204">
        <f t="shared" si="106"/>
        <v>936</v>
      </c>
      <c r="M266" s="204">
        <f t="shared" si="106"/>
        <v>696</v>
      </c>
      <c r="N266" s="204">
        <f t="shared" si="106"/>
        <v>240</v>
      </c>
      <c r="O266" s="204">
        <f t="shared" si="106"/>
        <v>360</v>
      </c>
      <c r="P266" s="204">
        <f t="shared" si="106"/>
        <v>0</v>
      </c>
      <c r="Q266" s="204">
        <f t="shared" si="106"/>
        <v>360</v>
      </c>
      <c r="R266" s="228">
        <f t="shared" si="96"/>
        <v>0.72222222222222221</v>
      </c>
      <c r="S266" s="228">
        <f t="shared" si="96"/>
        <v>1</v>
      </c>
      <c r="T266" s="228">
        <f t="shared" si="96"/>
        <v>0.4</v>
      </c>
      <c r="U266" s="229"/>
      <c r="V266" s="224" t="s">
        <v>36</v>
      </c>
    </row>
    <row r="267" spans="1:22" s="149" customFormat="1" ht="20.25" hidden="1" customHeight="1">
      <c r="A267" s="152">
        <v>1</v>
      </c>
      <c r="B267" s="153" t="s">
        <v>129</v>
      </c>
      <c r="C267" s="143">
        <f>SUM(D267:E267)</f>
        <v>450</v>
      </c>
      <c r="D267" s="143">
        <f>G267+J267</f>
        <v>0</v>
      </c>
      <c r="E267" s="143">
        <f>H267+K267</f>
        <v>450</v>
      </c>
      <c r="F267" s="143">
        <f>SUM(G267:H267)</f>
        <v>0</v>
      </c>
      <c r="G267" s="143">
        <v>0</v>
      </c>
      <c r="H267" s="143">
        <v>0</v>
      </c>
      <c r="I267" s="143">
        <f>SUM(J267:K267)</f>
        <v>450</v>
      </c>
      <c r="J267" s="143">
        <v>0</v>
      </c>
      <c r="K267" s="143">
        <v>450</v>
      </c>
      <c r="L267" s="143">
        <f>SUM(M267:N267)</f>
        <v>90</v>
      </c>
      <c r="M267" s="143">
        <v>0</v>
      </c>
      <c r="N267" s="143">
        <v>90</v>
      </c>
      <c r="O267" s="143">
        <f>SUM(P267:Q267)</f>
        <v>360</v>
      </c>
      <c r="P267" s="143">
        <f>D267-M267</f>
        <v>0</v>
      </c>
      <c r="Q267" s="143">
        <f>E267-N267</f>
        <v>360</v>
      </c>
      <c r="R267" s="147">
        <f t="shared" si="96"/>
        <v>0.2</v>
      </c>
      <c r="S267" s="147" t="e">
        <f t="shared" si="96"/>
        <v>#DIV/0!</v>
      </c>
      <c r="T267" s="147">
        <f t="shared" si="96"/>
        <v>0.2</v>
      </c>
      <c r="U267" s="148"/>
      <c r="V267" s="154"/>
    </row>
    <row r="268" spans="1:22" s="149" customFormat="1" ht="20.25" hidden="1" customHeight="1">
      <c r="A268" s="152">
        <f>+A267+1</f>
        <v>2</v>
      </c>
      <c r="B268" s="153" t="s">
        <v>335</v>
      </c>
      <c r="C268" s="143">
        <f>SUM(D268:E268)</f>
        <v>846</v>
      </c>
      <c r="D268" s="143">
        <f>G268+J268</f>
        <v>696</v>
      </c>
      <c r="E268" s="143">
        <f>H268+K268</f>
        <v>150</v>
      </c>
      <c r="F268" s="143">
        <f>SUM(G268:H268)</f>
        <v>0</v>
      </c>
      <c r="G268" s="143">
        <v>0</v>
      </c>
      <c r="H268" s="143">
        <v>0</v>
      </c>
      <c r="I268" s="143">
        <f>SUM(J268:K268)</f>
        <v>846</v>
      </c>
      <c r="J268" s="143">
        <v>696</v>
      </c>
      <c r="K268" s="143">
        <v>150</v>
      </c>
      <c r="L268" s="143">
        <f>SUM(M268:N268)</f>
        <v>846</v>
      </c>
      <c r="M268" s="143">
        <v>696</v>
      </c>
      <c r="N268" s="143">
        <v>150</v>
      </c>
      <c r="O268" s="143">
        <f>SUM(P268:Q268)</f>
        <v>0</v>
      </c>
      <c r="P268" s="143">
        <f>D268-M268</f>
        <v>0</v>
      </c>
      <c r="Q268" s="143">
        <f>E268-N268</f>
        <v>0</v>
      </c>
      <c r="R268" s="147">
        <f t="shared" si="96"/>
        <v>1</v>
      </c>
      <c r="S268" s="147">
        <f t="shared" si="96"/>
        <v>1</v>
      </c>
      <c r="T268" s="147">
        <f t="shared" si="96"/>
        <v>1</v>
      </c>
      <c r="U268" s="148"/>
      <c r="V268" s="154"/>
    </row>
    <row r="269" spans="1:22" s="230" customFormat="1" ht="20.25" customHeight="1">
      <c r="A269" s="229">
        <v>12</v>
      </c>
      <c r="B269" s="236" t="s">
        <v>79</v>
      </c>
      <c r="C269" s="204">
        <f t="shared" ref="C269:Q269" si="107">SUM(C270:C281)</f>
        <v>33644</v>
      </c>
      <c r="D269" s="204">
        <f t="shared" si="107"/>
        <v>28979</v>
      </c>
      <c r="E269" s="204">
        <f t="shared" si="107"/>
        <v>4665</v>
      </c>
      <c r="F269" s="151">
        <f t="shared" si="107"/>
        <v>0</v>
      </c>
      <c r="G269" s="151">
        <f t="shared" si="107"/>
        <v>0</v>
      </c>
      <c r="H269" s="151">
        <f t="shared" si="107"/>
        <v>0</v>
      </c>
      <c r="I269" s="151">
        <f t="shared" si="107"/>
        <v>33644</v>
      </c>
      <c r="J269" s="151">
        <f t="shared" si="107"/>
        <v>28979</v>
      </c>
      <c r="K269" s="151">
        <f t="shared" si="107"/>
        <v>4665</v>
      </c>
      <c r="L269" s="204">
        <f t="shared" si="107"/>
        <v>6518</v>
      </c>
      <c r="M269" s="204">
        <f t="shared" si="107"/>
        <v>5644</v>
      </c>
      <c r="N269" s="204">
        <f t="shared" si="107"/>
        <v>874</v>
      </c>
      <c r="O269" s="204">
        <f t="shared" si="107"/>
        <v>27126</v>
      </c>
      <c r="P269" s="204">
        <f t="shared" si="107"/>
        <v>23335</v>
      </c>
      <c r="Q269" s="204">
        <f t="shared" si="107"/>
        <v>3791</v>
      </c>
      <c r="R269" s="228">
        <f t="shared" si="96"/>
        <v>0.19373439543454998</v>
      </c>
      <c r="S269" s="228">
        <f t="shared" si="96"/>
        <v>0.19476172400703959</v>
      </c>
      <c r="T269" s="228">
        <f t="shared" si="96"/>
        <v>0.18735262593783494</v>
      </c>
      <c r="U269" s="229"/>
      <c r="V269" s="224" t="s">
        <v>36</v>
      </c>
    </row>
    <row r="270" spans="1:22" s="149" customFormat="1" ht="20.25" hidden="1" customHeight="1">
      <c r="A270" s="152">
        <v>1</v>
      </c>
      <c r="B270" s="153" t="s">
        <v>129</v>
      </c>
      <c r="C270" s="143">
        <f t="shared" ref="C270:C281" si="108">SUM(D270:E270)</f>
        <v>16900</v>
      </c>
      <c r="D270" s="143">
        <f t="shared" ref="D270:E281" si="109">G270+J270</f>
        <v>14800</v>
      </c>
      <c r="E270" s="143">
        <f t="shared" si="109"/>
        <v>2100</v>
      </c>
      <c r="F270" s="143">
        <f t="shared" ref="F270:F281" si="110">SUM(G270:H270)</f>
        <v>0</v>
      </c>
      <c r="G270" s="143">
        <v>0</v>
      </c>
      <c r="H270" s="143">
        <v>0</v>
      </c>
      <c r="I270" s="143">
        <f t="shared" ref="I270:I281" si="111">SUM(J270:K270)</f>
        <v>16900</v>
      </c>
      <c r="J270" s="143">
        <v>14800</v>
      </c>
      <c r="K270" s="143">
        <v>2100</v>
      </c>
      <c r="L270" s="143">
        <f t="shared" ref="L270:L281" si="112">SUM(M270:N270)</f>
        <v>0</v>
      </c>
      <c r="M270" s="143">
        <v>0</v>
      </c>
      <c r="N270" s="143">
        <v>0</v>
      </c>
      <c r="O270" s="143">
        <f t="shared" ref="O270:O281" si="113">SUM(P270:Q270)</f>
        <v>16900</v>
      </c>
      <c r="P270" s="143">
        <f t="shared" ref="P270:Q281" si="114">D270-M270</f>
        <v>14800</v>
      </c>
      <c r="Q270" s="143">
        <f t="shared" si="114"/>
        <v>2100</v>
      </c>
      <c r="R270" s="147">
        <f t="shared" si="96"/>
        <v>0</v>
      </c>
      <c r="S270" s="147">
        <f t="shared" si="96"/>
        <v>0</v>
      </c>
      <c r="T270" s="147">
        <f t="shared" si="96"/>
        <v>0</v>
      </c>
      <c r="U270" s="148"/>
      <c r="V270" s="154"/>
    </row>
    <row r="271" spans="1:22" s="149" customFormat="1" ht="20.25" hidden="1" customHeight="1">
      <c r="A271" s="152">
        <f t="shared" ref="A271:A281" si="115">+A270+1</f>
        <v>2</v>
      </c>
      <c r="B271" s="153" t="s">
        <v>336</v>
      </c>
      <c r="C271" s="143">
        <f t="shared" si="108"/>
        <v>2855</v>
      </c>
      <c r="D271" s="143">
        <f t="shared" si="109"/>
        <v>2400</v>
      </c>
      <c r="E271" s="143">
        <f t="shared" si="109"/>
        <v>455</v>
      </c>
      <c r="F271" s="143">
        <f t="shared" si="110"/>
        <v>0</v>
      </c>
      <c r="G271" s="143">
        <v>0</v>
      </c>
      <c r="H271" s="143">
        <v>0</v>
      </c>
      <c r="I271" s="143">
        <f t="shared" si="111"/>
        <v>2855</v>
      </c>
      <c r="J271" s="143">
        <v>2400</v>
      </c>
      <c r="K271" s="143">
        <v>455</v>
      </c>
      <c r="L271" s="143">
        <f t="shared" si="112"/>
        <v>2170</v>
      </c>
      <c r="M271" s="143">
        <v>2000</v>
      </c>
      <c r="N271" s="143">
        <v>170</v>
      </c>
      <c r="O271" s="143">
        <f t="shared" si="113"/>
        <v>685</v>
      </c>
      <c r="P271" s="143">
        <f t="shared" si="114"/>
        <v>400</v>
      </c>
      <c r="Q271" s="143">
        <f t="shared" si="114"/>
        <v>285</v>
      </c>
      <c r="R271" s="147">
        <f t="shared" si="96"/>
        <v>0.76007005253940452</v>
      </c>
      <c r="S271" s="147">
        <f t="shared" si="96"/>
        <v>0.83333333333333337</v>
      </c>
      <c r="T271" s="147">
        <f t="shared" si="96"/>
        <v>0.37362637362637363</v>
      </c>
      <c r="U271" s="148"/>
      <c r="V271" s="154"/>
    </row>
    <row r="272" spans="1:22" s="149" customFormat="1" ht="20.25" hidden="1" customHeight="1">
      <c r="A272" s="152">
        <f t="shared" si="115"/>
        <v>3</v>
      </c>
      <c r="B272" s="153" t="s">
        <v>337</v>
      </c>
      <c r="C272" s="143">
        <f t="shared" si="108"/>
        <v>891</v>
      </c>
      <c r="D272" s="143">
        <f t="shared" si="109"/>
        <v>696</v>
      </c>
      <c r="E272" s="143">
        <f t="shared" si="109"/>
        <v>195</v>
      </c>
      <c r="F272" s="143">
        <f t="shared" si="110"/>
        <v>0</v>
      </c>
      <c r="G272" s="143">
        <v>0</v>
      </c>
      <c r="H272" s="143">
        <v>0</v>
      </c>
      <c r="I272" s="143">
        <f t="shared" si="111"/>
        <v>891</v>
      </c>
      <c r="J272" s="143">
        <v>696</v>
      </c>
      <c r="K272" s="143">
        <v>195</v>
      </c>
      <c r="L272" s="143">
        <f t="shared" si="112"/>
        <v>446</v>
      </c>
      <c r="M272" s="143">
        <v>446</v>
      </c>
      <c r="N272" s="143">
        <v>0</v>
      </c>
      <c r="O272" s="143">
        <f t="shared" si="113"/>
        <v>445</v>
      </c>
      <c r="P272" s="143">
        <f t="shared" si="114"/>
        <v>250</v>
      </c>
      <c r="Q272" s="143">
        <f t="shared" si="114"/>
        <v>195</v>
      </c>
      <c r="R272" s="147">
        <f t="shared" si="96"/>
        <v>0.50056116722783395</v>
      </c>
      <c r="S272" s="147">
        <f t="shared" si="96"/>
        <v>0.64080459770114939</v>
      </c>
      <c r="T272" s="147">
        <f t="shared" si="96"/>
        <v>0</v>
      </c>
      <c r="U272" s="148"/>
      <c r="V272" s="154"/>
    </row>
    <row r="273" spans="1:22" s="149" customFormat="1" ht="20.25" hidden="1" customHeight="1">
      <c r="A273" s="152">
        <f t="shared" si="115"/>
        <v>4</v>
      </c>
      <c r="B273" s="153" t="s">
        <v>338</v>
      </c>
      <c r="C273" s="143">
        <f t="shared" si="108"/>
        <v>1026</v>
      </c>
      <c r="D273" s="143">
        <f t="shared" si="109"/>
        <v>896</v>
      </c>
      <c r="E273" s="143">
        <f t="shared" si="109"/>
        <v>130</v>
      </c>
      <c r="F273" s="143">
        <f t="shared" si="110"/>
        <v>0</v>
      </c>
      <c r="G273" s="143">
        <v>0</v>
      </c>
      <c r="H273" s="143">
        <v>0</v>
      </c>
      <c r="I273" s="143">
        <f t="shared" si="111"/>
        <v>1026</v>
      </c>
      <c r="J273" s="143">
        <v>896</v>
      </c>
      <c r="K273" s="143">
        <v>130</v>
      </c>
      <c r="L273" s="143">
        <f t="shared" si="112"/>
        <v>0</v>
      </c>
      <c r="M273" s="143">
        <v>0</v>
      </c>
      <c r="N273" s="143">
        <v>0</v>
      </c>
      <c r="O273" s="143">
        <f t="shared" si="113"/>
        <v>1026</v>
      </c>
      <c r="P273" s="143">
        <f t="shared" si="114"/>
        <v>896</v>
      </c>
      <c r="Q273" s="143">
        <f t="shared" si="114"/>
        <v>130</v>
      </c>
      <c r="R273" s="147">
        <f t="shared" si="96"/>
        <v>0</v>
      </c>
      <c r="S273" s="147">
        <f t="shared" si="96"/>
        <v>0</v>
      </c>
      <c r="T273" s="147">
        <f t="shared" si="96"/>
        <v>0</v>
      </c>
      <c r="U273" s="148"/>
      <c r="V273" s="154"/>
    </row>
    <row r="274" spans="1:22" s="149" customFormat="1" ht="20.25" hidden="1" customHeight="1">
      <c r="A274" s="152">
        <f t="shared" si="115"/>
        <v>5</v>
      </c>
      <c r="B274" s="153" t="s">
        <v>339</v>
      </c>
      <c r="C274" s="143">
        <f t="shared" si="108"/>
        <v>1131</v>
      </c>
      <c r="D274" s="143">
        <f t="shared" si="109"/>
        <v>936</v>
      </c>
      <c r="E274" s="143">
        <f t="shared" si="109"/>
        <v>195</v>
      </c>
      <c r="F274" s="143">
        <f t="shared" si="110"/>
        <v>0</v>
      </c>
      <c r="G274" s="143">
        <v>0</v>
      </c>
      <c r="H274" s="143">
        <v>0</v>
      </c>
      <c r="I274" s="143">
        <f t="shared" si="111"/>
        <v>1131</v>
      </c>
      <c r="J274" s="143">
        <v>936</v>
      </c>
      <c r="K274" s="143">
        <v>195</v>
      </c>
      <c r="L274" s="143">
        <f t="shared" si="112"/>
        <v>696</v>
      </c>
      <c r="M274" s="143">
        <v>696</v>
      </c>
      <c r="N274" s="143">
        <v>0</v>
      </c>
      <c r="O274" s="143">
        <f t="shared" si="113"/>
        <v>435</v>
      </c>
      <c r="P274" s="143">
        <f t="shared" si="114"/>
        <v>240</v>
      </c>
      <c r="Q274" s="143">
        <f t="shared" si="114"/>
        <v>195</v>
      </c>
      <c r="R274" s="147">
        <f t="shared" si="96"/>
        <v>0.61538461538461542</v>
      </c>
      <c r="S274" s="147">
        <f t="shared" si="96"/>
        <v>0.74358974358974361</v>
      </c>
      <c r="T274" s="147">
        <f t="shared" si="96"/>
        <v>0</v>
      </c>
      <c r="U274" s="148"/>
      <c r="V274" s="154"/>
    </row>
    <row r="275" spans="1:22" s="149" customFormat="1" ht="20.25" hidden="1" customHeight="1">
      <c r="A275" s="152">
        <f t="shared" si="115"/>
        <v>6</v>
      </c>
      <c r="B275" s="153" t="s">
        <v>340</v>
      </c>
      <c r="C275" s="143">
        <f t="shared" si="108"/>
        <v>1109</v>
      </c>
      <c r="D275" s="143">
        <f t="shared" si="109"/>
        <v>979</v>
      </c>
      <c r="E275" s="143">
        <f t="shared" si="109"/>
        <v>130</v>
      </c>
      <c r="F275" s="143">
        <f t="shared" si="110"/>
        <v>0</v>
      </c>
      <c r="G275" s="143">
        <v>0</v>
      </c>
      <c r="H275" s="143">
        <v>0</v>
      </c>
      <c r="I275" s="143">
        <f t="shared" si="111"/>
        <v>1109</v>
      </c>
      <c r="J275" s="143">
        <v>979</v>
      </c>
      <c r="K275" s="143">
        <v>130</v>
      </c>
      <c r="L275" s="143">
        <f t="shared" si="112"/>
        <v>0</v>
      </c>
      <c r="M275" s="143">
        <v>0</v>
      </c>
      <c r="N275" s="143">
        <v>0</v>
      </c>
      <c r="O275" s="143">
        <f t="shared" si="113"/>
        <v>1109</v>
      </c>
      <c r="P275" s="143">
        <f t="shared" si="114"/>
        <v>979</v>
      </c>
      <c r="Q275" s="143">
        <f t="shared" si="114"/>
        <v>130</v>
      </c>
      <c r="R275" s="147">
        <f t="shared" si="96"/>
        <v>0</v>
      </c>
      <c r="S275" s="147">
        <f t="shared" si="96"/>
        <v>0</v>
      </c>
      <c r="T275" s="147">
        <f t="shared" si="96"/>
        <v>0</v>
      </c>
      <c r="U275" s="148"/>
      <c r="V275" s="154"/>
    </row>
    <row r="276" spans="1:22" s="149" customFormat="1" ht="20.25" hidden="1" customHeight="1">
      <c r="A276" s="152">
        <f t="shared" si="115"/>
        <v>7</v>
      </c>
      <c r="B276" s="153" t="s">
        <v>341</v>
      </c>
      <c r="C276" s="143">
        <f t="shared" si="108"/>
        <v>2026</v>
      </c>
      <c r="D276" s="143">
        <f t="shared" si="109"/>
        <v>1896</v>
      </c>
      <c r="E276" s="143">
        <f t="shared" si="109"/>
        <v>130</v>
      </c>
      <c r="F276" s="143">
        <f t="shared" si="110"/>
        <v>0</v>
      </c>
      <c r="G276" s="143">
        <v>0</v>
      </c>
      <c r="H276" s="143">
        <v>0</v>
      </c>
      <c r="I276" s="143">
        <f t="shared" si="111"/>
        <v>2026</v>
      </c>
      <c r="J276" s="143">
        <v>1896</v>
      </c>
      <c r="K276" s="143">
        <v>130</v>
      </c>
      <c r="L276" s="143">
        <f t="shared" si="112"/>
        <v>30</v>
      </c>
      <c r="M276" s="143">
        <v>0</v>
      </c>
      <c r="N276" s="143">
        <v>30</v>
      </c>
      <c r="O276" s="143">
        <f t="shared" si="113"/>
        <v>1996</v>
      </c>
      <c r="P276" s="143">
        <f t="shared" si="114"/>
        <v>1896</v>
      </c>
      <c r="Q276" s="143">
        <f t="shared" si="114"/>
        <v>100</v>
      </c>
      <c r="R276" s="147">
        <f t="shared" si="96"/>
        <v>1.4807502467917079E-2</v>
      </c>
      <c r="S276" s="147">
        <f t="shared" si="96"/>
        <v>0</v>
      </c>
      <c r="T276" s="147">
        <f t="shared" si="96"/>
        <v>0.23076923076923078</v>
      </c>
      <c r="U276" s="148"/>
      <c r="V276" s="154"/>
    </row>
    <row r="277" spans="1:22" s="149" customFormat="1" ht="20.25" hidden="1" customHeight="1">
      <c r="A277" s="152">
        <f t="shared" si="115"/>
        <v>8</v>
      </c>
      <c r="B277" s="153" t="s">
        <v>342</v>
      </c>
      <c r="C277" s="143">
        <f t="shared" si="108"/>
        <v>826</v>
      </c>
      <c r="D277" s="143">
        <f t="shared" si="109"/>
        <v>696</v>
      </c>
      <c r="E277" s="143">
        <f t="shared" si="109"/>
        <v>130</v>
      </c>
      <c r="F277" s="143">
        <f t="shared" si="110"/>
        <v>0</v>
      </c>
      <c r="G277" s="143">
        <v>0</v>
      </c>
      <c r="H277" s="143">
        <v>0</v>
      </c>
      <c r="I277" s="143">
        <f t="shared" si="111"/>
        <v>826</v>
      </c>
      <c r="J277" s="143">
        <v>696</v>
      </c>
      <c r="K277" s="143">
        <v>130</v>
      </c>
      <c r="L277" s="143">
        <f t="shared" si="112"/>
        <v>130</v>
      </c>
      <c r="M277" s="143">
        <v>0</v>
      </c>
      <c r="N277" s="143">
        <v>130</v>
      </c>
      <c r="O277" s="143">
        <f t="shared" si="113"/>
        <v>696</v>
      </c>
      <c r="P277" s="143">
        <f t="shared" si="114"/>
        <v>696</v>
      </c>
      <c r="Q277" s="143">
        <f t="shared" si="114"/>
        <v>0</v>
      </c>
      <c r="R277" s="147">
        <f t="shared" si="96"/>
        <v>0.15738498789346247</v>
      </c>
      <c r="S277" s="147">
        <f t="shared" si="96"/>
        <v>0</v>
      </c>
      <c r="T277" s="147">
        <f t="shared" si="96"/>
        <v>1</v>
      </c>
      <c r="U277" s="148"/>
      <c r="V277" s="154"/>
    </row>
    <row r="278" spans="1:22" s="149" customFormat="1" ht="20.25" hidden="1" customHeight="1">
      <c r="A278" s="152">
        <f t="shared" si="115"/>
        <v>9</v>
      </c>
      <c r="B278" s="153" t="s">
        <v>343</v>
      </c>
      <c r="C278" s="143">
        <f t="shared" si="108"/>
        <v>1852</v>
      </c>
      <c r="D278" s="143">
        <f t="shared" si="109"/>
        <v>1292</v>
      </c>
      <c r="E278" s="143">
        <f t="shared" si="109"/>
        <v>560</v>
      </c>
      <c r="F278" s="143">
        <f t="shared" si="110"/>
        <v>0</v>
      </c>
      <c r="G278" s="143">
        <v>0</v>
      </c>
      <c r="H278" s="143">
        <v>0</v>
      </c>
      <c r="I278" s="143">
        <f t="shared" si="111"/>
        <v>1852</v>
      </c>
      <c r="J278" s="143">
        <v>1292</v>
      </c>
      <c r="K278" s="143">
        <v>560</v>
      </c>
      <c r="L278" s="143">
        <f t="shared" si="112"/>
        <v>910</v>
      </c>
      <c r="M278" s="143">
        <v>696</v>
      </c>
      <c r="N278" s="143">
        <v>214</v>
      </c>
      <c r="O278" s="143">
        <f t="shared" si="113"/>
        <v>942</v>
      </c>
      <c r="P278" s="143">
        <f t="shared" si="114"/>
        <v>596</v>
      </c>
      <c r="Q278" s="143">
        <f t="shared" si="114"/>
        <v>346</v>
      </c>
      <c r="R278" s="147">
        <f t="shared" si="96"/>
        <v>0.49136069114470843</v>
      </c>
      <c r="S278" s="147">
        <f t="shared" si="96"/>
        <v>0.53869969040247678</v>
      </c>
      <c r="T278" s="147">
        <f t="shared" si="96"/>
        <v>0.38214285714285712</v>
      </c>
      <c r="U278" s="148"/>
      <c r="V278" s="154"/>
    </row>
    <row r="279" spans="1:22" s="149" customFormat="1" ht="20.25" hidden="1" customHeight="1">
      <c r="A279" s="152">
        <f t="shared" si="115"/>
        <v>10</v>
      </c>
      <c r="B279" s="153" t="s">
        <v>344</v>
      </c>
      <c r="C279" s="143">
        <f t="shared" si="108"/>
        <v>922</v>
      </c>
      <c r="D279" s="143">
        <f t="shared" si="109"/>
        <v>792</v>
      </c>
      <c r="E279" s="143">
        <f t="shared" si="109"/>
        <v>130</v>
      </c>
      <c r="F279" s="143">
        <f t="shared" si="110"/>
        <v>0</v>
      </c>
      <c r="G279" s="143">
        <v>0</v>
      </c>
      <c r="H279" s="143">
        <v>0</v>
      </c>
      <c r="I279" s="143">
        <f t="shared" si="111"/>
        <v>922</v>
      </c>
      <c r="J279" s="143">
        <v>792</v>
      </c>
      <c r="K279" s="143">
        <v>130</v>
      </c>
      <c r="L279" s="143">
        <f t="shared" si="112"/>
        <v>0</v>
      </c>
      <c r="M279" s="143">
        <v>0</v>
      </c>
      <c r="N279" s="143">
        <v>0</v>
      </c>
      <c r="O279" s="143">
        <f t="shared" si="113"/>
        <v>922</v>
      </c>
      <c r="P279" s="143">
        <f t="shared" si="114"/>
        <v>792</v>
      </c>
      <c r="Q279" s="143">
        <f t="shared" si="114"/>
        <v>130</v>
      </c>
      <c r="R279" s="147">
        <f t="shared" si="96"/>
        <v>0</v>
      </c>
      <c r="S279" s="147">
        <f t="shared" si="96"/>
        <v>0</v>
      </c>
      <c r="T279" s="147">
        <f t="shared" si="96"/>
        <v>0</v>
      </c>
      <c r="U279" s="148"/>
      <c r="V279" s="154"/>
    </row>
    <row r="280" spans="1:22" s="149" customFormat="1" ht="20.25" hidden="1" customHeight="1">
      <c r="A280" s="152">
        <f t="shared" si="115"/>
        <v>11</v>
      </c>
      <c r="B280" s="153" t="s">
        <v>345</v>
      </c>
      <c r="C280" s="143">
        <f t="shared" si="108"/>
        <v>1980</v>
      </c>
      <c r="D280" s="143">
        <f t="shared" si="109"/>
        <v>1600</v>
      </c>
      <c r="E280" s="143">
        <f t="shared" si="109"/>
        <v>380</v>
      </c>
      <c r="F280" s="143">
        <f t="shared" si="110"/>
        <v>0</v>
      </c>
      <c r="G280" s="143">
        <v>0</v>
      </c>
      <c r="H280" s="143">
        <v>0</v>
      </c>
      <c r="I280" s="143">
        <f t="shared" si="111"/>
        <v>1980</v>
      </c>
      <c r="J280" s="143">
        <v>1600</v>
      </c>
      <c r="K280" s="143">
        <v>380</v>
      </c>
      <c r="L280" s="143">
        <f t="shared" si="112"/>
        <v>350</v>
      </c>
      <c r="M280" s="143">
        <v>100</v>
      </c>
      <c r="N280" s="143">
        <v>250</v>
      </c>
      <c r="O280" s="143">
        <f t="shared" si="113"/>
        <v>1630</v>
      </c>
      <c r="P280" s="143">
        <f t="shared" si="114"/>
        <v>1500</v>
      </c>
      <c r="Q280" s="143">
        <f t="shared" si="114"/>
        <v>130</v>
      </c>
      <c r="R280" s="147">
        <f t="shared" si="96"/>
        <v>0.17676767676767677</v>
      </c>
      <c r="S280" s="147">
        <f t="shared" si="96"/>
        <v>6.25E-2</v>
      </c>
      <c r="T280" s="147">
        <f t="shared" si="96"/>
        <v>0.65789473684210531</v>
      </c>
      <c r="U280" s="148"/>
      <c r="V280" s="154"/>
    </row>
    <row r="281" spans="1:22" s="149" customFormat="1" ht="20.25" hidden="1" customHeight="1">
      <c r="A281" s="152">
        <f t="shared" si="115"/>
        <v>12</v>
      </c>
      <c r="B281" s="153" t="s">
        <v>346</v>
      </c>
      <c r="C281" s="143">
        <f t="shared" si="108"/>
        <v>2126</v>
      </c>
      <c r="D281" s="143">
        <f t="shared" si="109"/>
        <v>1996</v>
      </c>
      <c r="E281" s="143">
        <f t="shared" si="109"/>
        <v>130</v>
      </c>
      <c r="F281" s="143">
        <f t="shared" si="110"/>
        <v>0</v>
      </c>
      <c r="G281" s="143">
        <v>0</v>
      </c>
      <c r="H281" s="143">
        <v>0</v>
      </c>
      <c r="I281" s="143">
        <f t="shared" si="111"/>
        <v>2126</v>
      </c>
      <c r="J281" s="143">
        <v>1996</v>
      </c>
      <c r="K281" s="143">
        <v>130</v>
      </c>
      <c r="L281" s="143">
        <f t="shared" si="112"/>
        <v>1786</v>
      </c>
      <c r="M281" s="143">
        <v>1706</v>
      </c>
      <c r="N281" s="143">
        <v>80</v>
      </c>
      <c r="O281" s="143">
        <f t="shared" si="113"/>
        <v>340</v>
      </c>
      <c r="P281" s="143">
        <f t="shared" si="114"/>
        <v>290</v>
      </c>
      <c r="Q281" s="143">
        <f t="shared" si="114"/>
        <v>50</v>
      </c>
      <c r="R281" s="147">
        <f t="shared" si="96"/>
        <v>0.84007525870178734</v>
      </c>
      <c r="S281" s="147">
        <f t="shared" si="96"/>
        <v>0.85470941883767537</v>
      </c>
      <c r="T281" s="147">
        <f t="shared" si="96"/>
        <v>0.61538461538461542</v>
      </c>
      <c r="U281" s="148"/>
      <c r="V281" s="154"/>
    </row>
    <row r="282" spans="1:22" s="230" customFormat="1" ht="21.75" customHeight="1">
      <c r="A282" s="229">
        <v>13</v>
      </c>
      <c r="B282" s="236" t="s">
        <v>75</v>
      </c>
      <c r="C282" s="204">
        <f t="shared" ref="C282:Q282" si="116">SUM(C283:C296)</f>
        <v>29596</v>
      </c>
      <c r="D282" s="204">
        <f t="shared" si="116"/>
        <v>24166</v>
      </c>
      <c r="E282" s="204">
        <f t="shared" si="116"/>
        <v>5430</v>
      </c>
      <c r="F282" s="151">
        <f t="shared" si="116"/>
        <v>0</v>
      </c>
      <c r="G282" s="151">
        <f t="shared" si="116"/>
        <v>0</v>
      </c>
      <c r="H282" s="151">
        <f t="shared" si="116"/>
        <v>0</v>
      </c>
      <c r="I282" s="151">
        <f t="shared" si="116"/>
        <v>29596</v>
      </c>
      <c r="J282" s="151">
        <f t="shared" si="116"/>
        <v>24166</v>
      </c>
      <c r="K282" s="151">
        <f t="shared" si="116"/>
        <v>5430</v>
      </c>
      <c r="L282" s="204">
        <f t="shared" si="116"/>
        <v>17452</v>
      </c>
      <c r="M282" s="204">
        <f t="shared" si="116"/>
        <v>15326</v>
      </c>
      <c r="N282" s="204">
        <f t="shared" si="116"/>
        <v>2126</v>
      </c>
      <c r="O282" s="204">
        <f t="shared" si="116"/>
        <v>12144</v>
      </c>
      <c r="P282" s="204">
        <f t="shared" si="116"/>
        <v>8840</v>
      </c>
      <c r="Q282" s="204">
        <f t="shared" si="116"/>
        <v>3304</v>
      </c>
      <c r="R282" s="228">
        <f t="shared" si="96"/>
        <v>0.58967428030814972</v>
      </c>
      <c r="S282" s="228">
        <f t="shared" si="96"/>
        <v>0.63419680542911527</v>
      </c>
      <c r="T282" s="228">
        <f t="shared" si="96"/>
        <v>0.39152854511970536</v>
      </c>
      <c r="U282" s="229"/>
      <c r="V282" s="224" t="s">
        <v>36</v>
      </c>
    </row>
    <row r="283" spans="1:22" s="149" customFormat="1" ht="20.25" hidden="1" customHeight="1">
      <c r="A283" s="152">
        <v>1</v>
      </c>
      <c r="B283" s="153" t="s">
        <v>129</v>
      </c>
      <c r="C283" s="143">
        <f t="shared" ref="C283:C296" si="117">SUM(D283:E283)</f>
        <v>1450</v>
      </c>
      <c r="D283" s="143">
        <f t="shared" ref="D283:E296" si="118">G283+J283</f>
        <v>0</v>
      </c>
      <c r="E283" s="143">
        <f t="shared" si="118"/>
        <v>1450</v>
      </c>
      <c r="F283" s="143">
        <f t="shared" ref="F283:F296" si="119">SUM(G283:H283)</f>
        <v>0</v>
      </c>
      <c r="G283" s="143">
        <v>0</v>
      </c>
      <c r="H283" s="143">
        <v>0</v>
      </c>
      <c r="I283" s="143">
        <f t="shared" ref="I283:I296" si="120">SUM(J283:K283)</f>
        <v>1450</v>
      </c>
      <c r="J283" s="143">
        <v>0</v>
      </c>
      <c r="K283" s="143">
        <v>1450</v>
      </c>
      <c r="L283" s="143">
        <f t="shared" ref="L283:L296" si="121">SUM(M283:N283)</f>
        <v>0</v>
      </c>
      <c r="M283" s="143">
        <v>0</v>
      </c>
      <c r="N283" s="143">
        <v>0</v>
      </c>
      <c r="O283" s="143">
        <f t="shared" ref="O283:O296" si="122">SUM(P283:Q283)</f>
        <v>1450</v>
      </c>
      <c r="P283" s="143">
        <f t="shared" ref="P283:Q296" si="123">D283-M283</f>
        <v>0</v>
      </c>
      <c r="Q283" s="143">
        <f t="shared" si="123"/>
        <v>1450</v>
      </c>
      <c r="R283" s="147">
        <f t="shared" si="96"/>
        <v>0</v>
      </c>
      <c r="S283" s="147" t="e">
        <f t="shared" si="96"/>
        <v>#DIV/0!</v>
      </c>
      <c r="T283" s="147">
        <f t="shared" si="96"/>
        <v>0</v>
      </c>
      <c r="U283" s="148"/>
      <c r="V283" s="154"/>
    </row>
    <row r="284" spans="1:22" s="149" customFormat="1" ht="20.25" hidden="1" customHeight="1">
      <c r="A284" s="152">
        <f t="shared" ref="A284:A296" si="124">+A283+1</f>
        <v>2</v>
      </c>
      <c r="B284" s="153" t="s">
        <v>347</v>
      </c>
      <c r="C284" s="143">
        <f t="shared" si="117"/>
        <v>836</v>
      </c>
      <c r="D284" s="143">
        <f t="shared" si="118"/>
        <v>696</v>
      </c>
      <c r="E284" s="143">
        <f t="shared" si="118"/>
        <v>140</v>
      </c>
      <c r="F284" s="143">
        <f t="shared" si="119"/>
        <v>0</v>
      </c>
      <c r="G284" s="143">
        <v>0</v>
      </c>
      <c r="H284" s="143">
        <v>0</v>
      </c>
      <c r="I284" s="143">
        <f t="shared" si="120"/>
        <v>836</v>
      </c>
      <c r="J284" s="143">
        <v>696</v>
      </c>
      <c r="K284" s="143">
        <v>140</v>
      </c>
      <c r="L284" s="143">
        <f t="shared" si="121"/>
        <v>696</v>
      </c>
      <c r="M284" s="143">
        <v>696</v>
      </c>
      <c r="N284" s="143">
        <v>0</v>
      </c>
      <c r="O284" s="143">
        <f t="shared" si="122"/>
        <v>140</v>
      </c>
      <c r="P284" s="143">
        <f t="shared" si="123"/>
        <v>0</v>
      </c>
      <c r="Q284" s="143">
        <f t="shared" si="123"/>
        <v>140</v>
      </c>
      <c r="R284" s="147">
        <f t="shared" si="96"/>
        <v>0.83253588516746413</v>
      </c>
      <c r="S284" s="147">
        <f t="shared" si="96"/>
        <v>1</v>
      </c>
      <c r="T284" s="147">
        <f t="shared" si="96"/>
        <v>0</v>
      </c>
      <c r="U284" s="148"/>
      <c r="V284" s="154"/>
    </row>
    <row r="285" spans="1:22" s="149" customFormat="1" ht="20.25" hidden="1" customHeight="1">
      <c r="A285" s="152">
        <f t="shared" si="124"/>
        <v>3</v>
      </c>
      <c r="B285" s="153" t="s">
        <v>348</v>
      </c>
      <c r="C285" s="143">
        <f t="shared" si="117"/>
        <v>1116</v>
      </c>
      <c r="D285" s="143">
        <f t="shared" si="118"/>
        <v>976</v>
      </c>
      <c r="E285" s="143">
        <f t="shared" si="118"/>
        <v>140</v>
      </c>
      <c r="F285" s="143">
        <f t="shared" si="119"/>
        <v>0</v>
      </c>
      <c r="G285" s="143">
        <v>0</v>
      </c>
      <c r="H285" s="143">
        <v>0</v>
      </c>
      <c r="I285" s="143">
        <f t="shared" si="120"/>
        <v>1116</v>
      </c>
      <c r="J285" s="143">
        <v>976</v>
      </c>
      <c r="K285" s="143">
        <v>140</v>
      </c>
      <c r="L285" s="143">
        <f t="shared" si="121"/>
        <v>767</v>
      </c>
      <c r="M285" s="143">
        <v>696</v>
      </c>
      <c r="N285" s="143">
        <v>71</v>
      </c>
      <c r="O285" s="143">
        <f t="shared" si="122"/>
        <v>349</v>
      </c>
      <c r="P285" s="143">
        <f t="shared" si="123"/>
        <v>280</v>
      </c>
      <c r="Q285" s="143">
        <f t="shared" si="123"/>
        <v>69</v>
      </c>
      <c r="R285" s="147">
        <f t="shared" ref="R285:T319" si="125">L285/C285</f>
        <v>0.68727598566308246</v>
      </c>
      <c r="S285" s="147">
        <f t="shared" si="125"/>
        <v>0.71311475409836067</v>
      </c>
      <c r="T285" s="147">
        <f t="shared" si="125"/>
        <v>0.50714285714285712</v>
      </c>
      <c r="U285" s="148"/>
      <c r="V285" s="154"/>
    </row>
    <row r="286" spans="1:22" s="149" customFormat="1" ht="20.25" hidden="1" customHeight="1">
      <c r="A286" s="152">
        <f t="shared" si="124"/>
        <v>4</v>
      </c>
      <c r="B286" s="153" t="s">
        <v>349</v>
      </c>
      <c r="C286" s="143">
        <f t="shared" si="117"/>
        <v>866</v>
      </c>
      <c r="D286" s="143">
        <f t="shared" si="118"/>
        <v>696</v>
      </c>
      <c r="E286" s="143">
        <f t="shared" si="118"/>
        <v>170</v>
      </c>
      <c r="F286" s="143">
        <f t="shared" si="119"/>
        <v>0</v>
      </c>
      <c r="G286" s="143">
        <v>0</v>
      </c>
      <c r="H286" s="143">
        <v>0</v>
      </c>
      <c r="I286" s="143">
        <f t="shared" si="120"/>
        <v>866</v>
      </c>
      <c r="J286" s="143">
        <v>696</v>
      </c>
      <c r="K286" s="143">
        <v>170</v>
      </c>
      <c r="L286" s="143">
        <f t="shared" si="121"/>
        <v>763</v>
      </c>
      <c r="M286" s="143">
        <v>696</v>
      </c>
      <c r="N286" s="143">
        <v>67</v>
      </c>
      <c r="O286" s="143">
        <f t="shared" si="122"/>
        <v>103</v>
      </c>
      <c r="P286" s="143">
        <f t="shared" si="123"/>
        <v>0</v>
      </c>
      <c r="Q286" s="143">
        <f t="shared" si="123"/>
        <v>103</v>
      </c>
      <c r="R286" s="147">
        <f t="shared" si="125"/>
        <v>0.88106235565819857</v>
      </c>
      <c r="S286" s="147">
        <f t="shared" si="125"/>
        <v>1</v>
      </c>
      <c r="T286" s="147">
        <f t="shared" si="125"/>
        <v>0.39411764705882352</v>
      </c>
      <c r="U286" s="148"/>
      <c r="V286" s="154"/>
    </row>
    <row r="287" spans="1:22" s="149" customFormat="1" ht="20.25" hidden="1" customHeight="1">
      <c r="A287" s="152">
        <f t="shared" si="124"/>
        <v>5</v>
      </c>
      <c r="B287" s="153" t="s">
        <v>350</v>
      </c>
      <c r="C287" s="143">
        <f t="shared" si="117"/>
        <v>941</v>
      </c>
      <c r="D287" s="143">
        <f t="shared" si="118"/>
        <v>696</v>
      </c>
      <c r="E287" s="143">
        <f t="shared" si="118"/>
        <v>245</v>
      </c>
      <c r="F287" s="143">
        <f t="shared" si="119"/>
        <v>0</v>
      </c>
      <c r="G287" s="143">
        <v>0</v>
      </c>
      <c r="H287" s="143">
        <v>0</v>
      </c>
      <c r="I287" s="143">
        <f t="shared" si="120"/>
        <v>941</v>
      </c>
      <c r="J287" s="143">
        <v>696</v>
      </c>
      <c r="K287" s="143">
        <v>245</v>
      </c>
      <c r="L287" s="143">
        <f t="shared" si="121"/>
        <v>605</v>
      </c>
      <c r="M287" s="143">
        <v>500</v>
      </c>
      <c r="N287" s="143">
        <v>105</v>
      </c>
      <c r="O287" s="143">
        <f t="shared" si="122"/>
        <v>336</v>
      </c>
      <c r="P287" s="143">
        <f t="shared" si="123"/>
        <v>196</v>
      </c>
      <c r="Q287" s="143">
        <f t="shared" si="123"/>
        <v>140</v>
      </c>
      <c r="R287" s="147">
        <f t="shared" si="125"/>
        <v>0.64293304994686507</v>
      </c>
      <c r="S287" s="147">
        <f t="shared" si="125"/>
        <v>0.7183908045977011</v>
      </c>
      <c r="T287" s="147">
        <f t="shared" si="125"/>
        <v>0.42857142857142855</v>
      </c>
      <c r="U287" s="148"/>
      <c r="V287" s="154"/>
    </row>
    <row r="288" spans="1:22" s="149" customFormat="1" ht="20.25" hidden="1" customHeight="1">
      <c r="A288" s="152">
        <f t="shared" si="124"/>
        <v>6</v>
      </c>
      <c r="B288" s="153" t="s">
        <v>351</v>
      </c>
      <c r="C288" s="143">
        <f t="shared" si="117"/>
        <v>836</v>
      </c>
      <c r="D288" s="143">
        <f t="shared" si="118"/>
        <v>696</v>
      </c>
      <c r="E288" s="143">
        <f t="shared" si="118"/>
        <v>140</v>
      </c>
      <c r="F288" s="143">
        <f t="shared" si="119"/>
        <v>0</v>
      </c>
      <c r="G288" s="143">
        <v>0</v>
      </c>
      <c r="H288" s="143">
        <v>0</v>
      </c>
      <c r="I288" s="143">
        <f t="shared" si="120"/>
        <v>836</v>
      </c>
      <c r="J288" s="143">
        <v>696</v>
      </c>
      <c r="K288" s="143">
        <v>140</v>
      </c>
      <c r="L288" s="143">
        <f t="shared" si="121"/>
        <v>746</v>
      </c>
      <c r="M288" s="143">
        <v>696</v>
      </c>
      <c r="N288" s="143">
        <v>50</v>
      </c>
      <c r="O288" s="143">
        <f t="shared" si="122"/>
        <v>90</v>
      </c>
      <c r="P288" s="143">
        <f t="shared" si="123"/>
        <v>0</v>
      </c>
      <c r="Q288" s="143">
        <f t="shared" si="123"/>
        <v>90</v>
      </c>
      <c r="R288" s="147">
        <f t="shared" si="125"/>
        <v>0.89234449760765555</v>
      </c>
      <c r="S288" s="147">
        <f t="shared" si="125"/>
        <v>1</v>
      </c>
      <c r="T288" s="147">
        <f t="shared" si="125"/>
        <v>0.35714285714285715</v>
      </c>
      <c r="U288" s="148"/>
      <c r="V288" s="154"/>
    </row>
    <row r="289" spans="1:22" s="149" customFormat="1" ht="20.25" hidden="1" customHeight="1">
      <c r="A289" s="152">
        <f t="shared" si="124"/>
        <v>7</v>
      </c>
      <c r="B289" s="153" t="s">
        <v>352</v>
      </c>
      <c r="C289" s="143">
        <f t="shared" si="117"/>
        <v>1800</v>
      </c>
      <c r="D289" s="143">
        <f t="shared" si="118"/>
        <v>1100</v>
      </c>
      <c r="E289" s="143">
        <f t="shared" si="118"/>
        <v>700</v>
      </c>
      <c r="F289" s="143">
        <f t="shared" si="119"/>
        <v>0</v>
      </c>
      <c r="G289" s="143">
        <v>0</v>
      </c>
      <c r="H289" s="143">
        <v>0</v>
      </c>
      <c r="I289" s="143">
        <f t="shared" si="120"/>
        <v>1800</v>
      </c>
      <c r="J289" s="143">
        <v>1100</v>
      </c>
      <c r="K289" s="143">
        <v>700</v>
      </c>
      <c r="L289" s="143">
        <f t="shared" si="121"/>
        <v>1600</v>
      </c>
      <c r="M289" s="143">
        <v>900</v>
      </c>
      <c r="N289" s="143">
        <v>700</v>
      </c>
      <c r="O289" s="143">
        <f t="shared" si="122"/>
        <v>200</v>
      </c>
      <c r="P289" s="143">
        <f t="shared" si="123"/>
        <v>200</v>
      </c>
      <c r="Q289" s="143">
        <f t="shared" si="123"/>
        <v>0</v>
      </c>
      <c r="R289" s="147">
        <f t="shared" si="125"/>
        <v>0.88888888888888884</v>
      </c>
      <c r="S289" s="147">
        <f t="shared" si="125"/>
        <v>0.81818181818181823</v>
      </c>
      <c r="T289" s="147">
        <f t="shared" si="125"/>
        <v>1</v>
      </c>
      <c r="U289" s="148"/>
      <c r="V289" s="154"/>
    </row>
    <row r="290" spans="1:22" s="149" customFormat="1" ht="20.25" hidden="1" customHeight="1">
      <c r="A290" s="152">
        <f t="shared" si="124"/>
        <v>8</v>
      </c>
      <c r="B290" s="153" t="s">
        <v>353</v>
      </c>
      <c r="C290" s="143">
        <f t="shared" si="117"/>
        <v>3360</v>
      </c>
      <c r="D290" s="143">
        <f t="shared" si="118"/>
        <v>3220</v>
      </c>
      <c r="E290" s="143">
        <f t="shared" si="118"/>
        <v>140</v>
      </c>
      <c r="F290" s="143">
        <f t="shared" si="119"/>
        <v>0</v>
      </c>
      <c r="G290" s="143">
        <v>0</v>
      </c>
      <c r="H290" s="143">
        <v>0</v>
      </c>
      <c r="I290" s="143">
        <f t="shared" si="120"/>
        <v>3360</v>
      </c>
      <c r="J290" s="143">
        <v>3220</v>
      </c>
      <c r="K290" s="143">
        <v>140</v>
      </c>
      <c r="L290" s="143">
        <f t="shared" si="121"/>
        <v>3000</v>
      </c>
      <c r="M290" s="143">
        <v>2900</v>
      </c>
      <c r="N290" s="143">
        <v>100</v>
      </c>
      <c r="O290" s="143">
        <f t="shared" si="122"/>
        <v>360</v>
      </c>
      <c r="P290" s="143">
        <f t="shared" si="123"/>
        <v>320</v>
      </c>
      <c r="Q290" s="143">
        <f t="shared" si="123"/>
        <v>40</v>
      </c>
      <c r="R290" s="147">
        <f t="shared" si="125"/>
        <v>0.8928571428571429</v>
      </c>
      <c r="S290" s="147">
        <f t="shared" si="125"/>
        <v>0.90062111801242239</v>
      </c>
      <c r="T290" s="147">
        <f t="shared" si="125"/>
        <v>0.7142857142857143</v>
      </c>
      <c r="U290" s="148"/>
      <c r="V290" s="154"/>
    </row>
    <row r="291" spans="1:22" s="149" customFormat="1" ht="20.25" hidden="1" customHeight="1">
      <c r="A291" s="152">
        <f t="shared" si="124"/>
        <v>9</v>
      </c>
      <c r="B291" s="153" t="s">
        <v>354</v>
      </c>
      <c r="C291" s="143">
        <f t="shared" si="117"/>
        <v>4505</v>
      </c>
      <c r="D291" s="143">
        <f t="shared" si="118"/>
        <v>4300</v>
      </c>
      <c r="E291" s="143">
        <f t="shared" si="118"/>
        <v>205</v>
      </c>
      <c r="F291" s="143">
        <f t="shared" si="119"/>
        <v>0</v>
      </c>
      <c r="G291" s="143">
        <v>0</v>
      </c>
      <c r="H291" s="143">
        <v>0</v>
      </c>
      <c r="I291" s="143">
        <f t="shared" si="120"/>
        <v>4505</v>
      </c>
      <c r="J291" s="143">
        <v>4300</v>
      </c>
      <c r="K291" s="143">
        <v>205</v>
      </c>
      <c r="L291" s="143">
        <f t="shared" si="121"/>
        <v>2083</v>
      </c>
      <c r="M291" s="143">
        <v>1968</v>
      </c>
      <c r="N291" s="143">
        <v>115</v>
      </c>
      <c r="O291" s="143">
        <f t="shared" si="122"/>
        <v>2422</v>
      </c>
      <c r="P291" s="143">
        <f t="shared" si="123"/>
        <v>2332</v>
      </c>
      <c r="Q291" s="143">
        <f t="shared" si="123"/>
        <v>90</v>
      </c>
      <c r="R291" s="147">
        <f t="shared" si="125"/>
        <v>0.46237513873473918</v>
      </c>
      <c r="S291" s="147">
        <f t="shared" si="125"/>
        <v>0.45767441860465119</v>
      </c>
      <c r="T291" s="147">
        <f t="shared" si="125"/>
        <v>0.56097560975609762</v>
      </c>
      <c r="U291" s="148"/>
      <c r="V291" s="154"/>
    </row>
    <row r="292" spans="1:22" s="149" customFormat="1" ht="20.25" hidden="1" customHeight="1">
      <c r="A292" s="152">
        <f t="shared" si="124"/>
        <v>10</v>
      </c>
      <c r="B292" s="153" t="s">
        <v>355</v>
      </c>
      <c r="C292" s="143">
        <f t="shared" si="117"/>
        <v>4840</v>
      </c>
      <c r="D292" s="143">
        <f t="shared" si="118"/>
        <v>4640</v>
      </c>
      <c r="E292" s="143">
        <f t="shared" si="118"/>
        <v>200</v>
      </c>
      <c r="F292" s="143">
        <f t="shared" si="119"/>
        <v>0</v>
      </c>
      <c r="G292" s="143">
        <v>0</v>
      </c>
      <c r="H292" s="143">
        <v>0</v>
      </c>
      <c r="I292" s="143">
        <f t="shared" si="120"/>
        <v>4840</v>
      </c>
      <c r="J292" s="143">
        <v>4640</v>
      </c>
      <c r="K292" s="143">
        <v>200</v>
      </c>
      <c r="L292" s="143">
        <f t="shared" si="121"/>
        <v>2348</v>
      </c>
      <c r="M292" s="143">
        <v>2165</v>
      </c>
      <c r="N292" s="143">
        <v>183</v>
      </c>
      <c r="O292" s="143">
        <f t="shared" si="122"/>
        <v>2492</v>
      </c>
      <c r="P292" s="143">
        <f t="shared" si="123"/>
        <v>2475</v>
      </c>
      <c r="Q292" s="143">
        <f t="shared" si="123"/>
        <v>17</v>
      </c>
      <c r="R292" s="147">
        <f t="shared" si="125"/>
        <v>0.48512396694214877</v>
      </c>
      <c r="S292" s="147">
        <f t="shared" si="125"/>
        <v>0.46659482758620691</v>
      </c>
      <c r="T292" s="147">
        <f t="shared" si="125"/>
        <v>0.91500000000000004</v>
      </c>
      <c r="U292" s="148"/>
      <c r="V292" s="154"/>
    </row>
    <row r="293" spans="1:22" s="149" customFormat="1" ht="20.25" hidden="1" customHeight="1">
      <c r="A293" s="152">
        <f t="shared" si="124"/>
        <v>11</v>
      </c>
      <c r="B293" s="153" t="s">
        <v>356</v>
      </c>
      <c r="C293" s="143">
        <f t="shared" si="117"/>
        <v>1781</v>
      </c>
      <c r="D293" s="143">
        <f t="shared" si="118"/>
        <v>1196</v>
      </c>
      <c r="E293" s="143">
        <f t="shared" si="118"/>
        <v>585</v>
      </c>
      <c r="F293" s="143">
        <f t="shared" si="119"/>
        <v>0</v>
      </c>
      <c r="G293" s="143">
        <v>0</v>
      </c>
      <c r="H293" s="143">
        <v>0</v>
      </c>
      <c r="I293" s="143">
        <f t="shared" si="120"/>
        <v>1781</v>
      </c>
      <c r="J293" s="143">
        <v>1196</v>
      </c>
      <c r="K293" s="143">
        <v>585</v>
      </c>
      <c r="L293" s="143">
        <f t="shared" si="121"/>
        <v>659</v>
      </c>
      <c r="M293" s="143">
        <v>659</v>
      </c>
      <c r="N293" s="143">
        <v>0</v>
      </c>
      <c r="O293" s="143">
        <f t="shared" si="122"/>
        <v>1122</v>
      </c>
      <c r="P293" s="143">
        <f t="shared" si="123"/>
        <v>537</v>
      </c>
      <c r="Q293" s="143">
        <f t="shared" si="123"/>
        <v>585</v>
      </c>
      <c r="R293" s="147">
        <f t="shared" si="125"/>
        <v>0.3700168444693992</v>
      </c>
      <c r="S293" s="147">
        <f t="shared" si="125"/>
        <v>0.55100334448160537</v>
      </c>
      <c r="T293" s="147">
        <f t="shared" si="125"/>
        <v>0</v>
      </c>
      <c r="U293" s="148"/>
      <c r="V293" s="154"/>
    </row>
    <row r="294" spans="1:22" s="149" customFormat="1" ht="20.25" hidden="1" customHeight="1">
      <c r="A294" s="152">
        <f t="shared" si="124"/>
        <v>12</v>
      </c>
      <c r="B294" s="153" t="s">
        <v>357</v>
      </c>
      <c r="C294" s="143">
        <f t="shared" si="117"/>
        <v>3070</v>
      </c>
      <c r="D294" s="143">
        <f t="shared" si="118"/>
        <v>2900</v>
      </c>
      <c r="E294" s="143">
        <f t="shared" si="118"/>
        <v>170</v>
      </c>
      <c r="F294" s="143">
        <f t="shared" si="119"/>
        <v>0</v>
      </c>
      <c r="G294" s="143">
        <v>0</v>
      </c>
      <c r="H294" s="143">
        <v>0</v>
      </c>
      <c r="I294" s="143">
        <f t="shared" si="120"/>
        <v>3070</v>
      </c>
      <c r="J294" s="143">
        <v>2900</v>
      </c>
      <c r="K294" s="143">
        <v>170</v>
      </c>
      <c r="L294" s="143">
        <f t="shared" si="121"/>
        <v>2900</v>
      </c>
      <c r="M294" s="143">
        <v>2900</v>
      </c>
      <c r="N294" s="143">
        <v>0</v>
      </c>
      <c r="O294" s="143">
        <f t="shared" si="122"/>
        <v>170</v>
      </c>
      <c r="P294" s="143">
        <f t="shared" si="123"/>
        <v>0</v>
      </c>
      <c r="Q294" s="143">
        <f t="shared" si="123"/>
        <v>170</v>
      </c>
      <c r="R294" s="147">
        <f t="shared" si="125"/>
        <v>0.94462540716612375</v>
      </c>
      <c r="S294" s="147">
        <f t="shared" si="125"/>
        <v>1</v>
      </c>
      <c r="T294" s="147">
        <f t="shared" si="125"/>
        <v>0</v>
      </c>
      <c r="U294" s="148"/>
      <c r="V294" s="154"/>
    </row>
    <row r="295" spans="1:22" s="149" customFormat="1" ht="20.25" hidden="1" customHeight="1">
      <c r="A295" s="152">
        <f t="shared" si="124"/>
        <v>13</v>
      </c>
      <c r="B295" s="153" t="s">
        <v>358</v>
      </c>
      <c r="C295" s="143">
        <f t="shared" si="117"/>
        <v>1800</v>
      </c>
      <c r="D295" s="143">
        <f t="shared" si="118"/>
        <v>1500</v>
      </c>
      <c r="E295" s="143">
        <f t="shared" si="118"/>
        <v>300</v>
      </c>
      <c r="F295" s="143">
        <f t="shared" si="119"/>
        <v>0</v>
      </c>
      <c r="G295" s="143">
        <v>0</v>
      </c>
      <c r="H295" s="143">
        <v>0</v>
      </c>
      <c r="I295" s="143">
        <f t="shared" si="120"/>
        <v>1800</v>
      </c>
      <c r="J295" s="143">
        <v>1500</v>
      </c>
      <c r="K295" s="143">
        <v>300</v>
      </c>
      <c r="L295" s="143">
        <f t="shared" si="121"/>
        <v>799</v>
      </c>
      <c r="M295" s="143">
        <v>550</v>
      </c>
      <c r="N295" s="143">
        <v>249</v>
      </c>
      <c r="O295" s="143">
        <f t="shared" si="122"/>
        <v>1001</v>
      </c>
      <c r="P295" s="143">
        <f t="shared" si="123"/>
        <v>950</v>
      </c>
      <c r="Q295" s="143">
        <f t="shared" si="123"/>
        <v>51</v>
      </c>
      <c r="R295" s="147">
        <f t="shared" si="125"/>
        <v>0.44388888888888889</v>
      </c>
      <c r="S295" s="147">
        <f t="shared" si="125"/>
        <v>0.36666666666666664</v>
      </c>
      <c r="T295" s="147">
        <f t="shared" si="125"/>
        <v>0.83</v>
      </c>
      <c r="U295" s="148"/>
      <c r="V295" s="154"/>
    </row>
    <row r="296" spans="1:22" s="149" customFormat="1" ht="20.25" hidden="1" customHeight="1">
      <c r="A296" s="152">
        <f t="shared" si="124"/>
        <v>14</v>
      </c>
      <c r="B296" s="153" t="s">
        <v>359</v>
      </c>
      <c r="C296" s="143">
        <f t="shared" si="117"/>
        <v>2395</v>
      </c>
      <c r="D296" s="143">
        <f t="shared" si="118"/>
        <v>1550</v>
      </c>
      <c r="E296" s="143">
        <f t="shared" si="118"/>
        <v>845</v>
      </c>
      <c r="F296" s="143">
        <f t="shared" si="119"/>
        <v>0</v>
      </c>
      <c r="G296" s="143">
        <v>0</v>
      </c>
      <c r="H296" s="143">
        <v>0</v>
      </c>
      <c r="I296" s="143">
        <f t="shared" si="120"/>
        <v>2395</v>
      </c>
      <c r="J296" s="143">
        <v>1550</v>
      </c>
      <c r="K296" s="143">
        <v>845</v>
      </c>
      <c r="L296" s="143">
        <f t="shared" si="121"/>
        <v>486</v>
      </c>
      <c r="M296" s="143">
        <v>0</v>
      </c>
      <c r="N296" s="143">
        <v>486</v>
      </c>
      <c r="O296" s="143">
        <f t="shared" si="122"/>
        <v>1909</v>
      </c>
      <c r="P296" s="143">
        <f t="shared" si="123"/>
        <v>1550</v>
      </c>
      <c r="Q296" s="143">
        <f t="shared" si="123"/>
        <v>359</v>
      </c>
      <c r="R296" s="147">
        <f t="shared" si="125"/>
        <v>0.20292275574112734</v>
      </c>
      <c r="S296" s="147">
        <f t="shared" si="125"/>
        <v>0</v>
      </c>
      <c r="T296" s="147">
        <f t="shared" si="125"/>
        <v>0.57514792899408285</v>
      </c>
      <c r="U296" s="148"/>
      <c r="V296" s="154"/>
    </row>
    <row r="297" spans="1:22" s="227" customFormat="1" ht="18" customHeight="1">
      <c r="A297" s="199" t="s">
        <v>360</v>
      </c>
      <c r="B297" s="200" t="s">
        <v>361</v>
      </c>
      <c r="C297" s="201">
        <f>SUM(C298:C318)</f>
        <v>38667</v>
      </c>
      <c r="D297" s="201">
        <f t="shared" ref="D297:Q297" si="126">SUM(D298:D318)</f>
        <v>37400</v>
      </c>
      <c r="E297" s="201">
        <f>SUM(E298:E318)</f>
        <v>1267</v>
      </c>
      <c r="F297" s="151">
        <f t="shared" si="126"/>
        <v>0</v>
      </c>
      <c r="G297" s="151">
        <f t="shared" si="126"/>
        <v>0</v>
      </c>
      <c r="H297" s="151">
        <f t="shared" si="126"/>
        <v>0</v>
      </c>
      <c r="I297" s="151">
        <f t="shared" si="126"/>
        <v>38667</v>
      </c>
      <c r="J297" s="151">
        <f t="shared" si="126"/>
        <v>37400</v>
      </c>
      <c r="K297" s="151">
        <f t="shared" si="126"/>
        <v>1267</v>
      </c>
      <c r="L297" s="201">
        <f t="shared" si="126"/>
        <v>0</v>
      </c>
      <c r="M297" s="201">
        <f t="shared" si="126"/>
        <v>0</v>
      </c>
      <c r="N297" s="201">
        <f t="shared" si="126"/>
        <v>0</v>
      </c>
      <c r="O297" s="201">
        <f t="shared" si="126"/>
        <v>38667</v>
      </c>
      <c r="P297" s="201">
        <f t="shared" si="126"/>
        <v>37400</v>
      </c>
      <c r="Q297" s="201">
        <f t="shared" si="126"/>
        <v>1267</v>
      </c>
      <c r="R297" s="226">
        <f t="shared" si="125"/>
        <v>0</v>
      </c>
      <c r="S297" s="226">
        <f t="shared" si="125"/>
        <v>0</v>
      </c>
      <c r="T297" s="226">
        <f t="shared" si="125"/>
        <v>0</v>
      </c>
      <c r="U297" s="199"/>
      <c r="V297" s="224" t="s">
        <v>36</v>
      </c>
    </row>
    <row r="298" spans="1:22" s="230" customFormat="1" ht="21" customHeight="1">
      <c r="A298" s="202">
        <v>1</v>
      </c>
      <c r="B298" s="236" t="s">
        <v>362</v>
      </c>
      <c r="C298" s="204">
        <f t="shared" ref="C298:C318" si="127">SUM(D298:E298)</f>
        <v>12400</v>
      </c>
      <c r="D298" s="204">
        <f t="shared" ref="D298:E318" si="128">G298+J298</f>
        <v>12400</v>
      </c>
      <c r="E298" s="204">
        <f t="shared" si="128"/>
        <v>0</v>
      </c>
      <c r="F298" s="143">
        <f t="shared" ref="F298:F318" si="129">SUM(G298:H298)</f>
        <v>0</v>
      </c>
      <c r="G298" s="143">
        <v>0</v>
      </c>
      <c r="H298" s="143">
        <v>0</v>
      </c>
      <c r="I298" s="143">
        <f t="shared" ref="I298:I318" si="130">SUM(J298:K298)</f>
        <v>12400</v>
      </c>
      <c r="J298" s="143">
        <v>12400</v>
      </c>
      <c r="K298" s="143">
        <v>0</v>
      </c>
      <c r="L298" s="204">
        <f t="shared" ref="L298:L318" si="131">SUM(M298:N298)</f>
        <v>0</v>
      </c>
      <c r="M298" s="238"/>
      <c r="N298" s="238"/>
      <c r="O298" s="204">
        <f t="shared" ref="O298:O318" si="132">SUM(P298:Q298)</f>
        <v>12400</v>
      </c>
      <c r="P298" s="204">
        <f t="shared" ref="P298:Q318" si="133">D298-M298</f>
        <v>12400</v>
      </c>
      <c r="Q298" s="204">
        <f t="shared" si="133"/>
        <v>0</v>
      </c>
      <c r="R298" s="228">
        <f t="shared" si="125"/>
        <v>0</v>
      </c>
      <c r="S298" s="228">
        <f t="shared" si="125"/>
        <v>0</v>
      </c>
      <c r="T298" s="228"/>
      <c r="U298" s="229"/>
      <c r="V298" s="224" t="s">
        <v>36</v>
      </c>
    </row>
    <row r="299" spans="1:22" s="230" customFormat="1" ht="39">
      <c r="A299" s="202">
        <v>2</v>
      </c>
      <c r="B299" s="236" t="s">
        <v>363</v>
      </c>
      <c r="C299" s="204">
        <f t="shared" si="127"/>
        <v>15300</v>
      </c>
      <c r="D299" s="204">
        <f t="shared" si="128"/>
        <v>15300</v>
      </c>
      <c r="E299" s="204">
        <f t="shared" si="128"/>
        <v>0</v>
      </c>
      <c r="F299" s="143">
        <f t="shared" si="129"/>
        <v>0</v>
      </c>
      <c r="G299" s="143">
        <v>0</v>
      </c>
      <c r="H299" s="143">
        <v>0</v>
      </c>
      <c r="I299" s="143">
        <f t="shared" si="130"/>
        <v>15300</v>
      </c>
      <c r="J299" s="143">
        <v>15300</v>
      </c>
      <c r="K299" s="143">
        <v>0</v>
      </c>
      <c r="L299" s="204">
        <f t="shared" si="131"/>
        <v>0</v>
      </c>
      <c r="M299" s="238"/>
      <c r="N299" s="238"/>
      <c r="O299" s="204">
        <f t="shared" si="132"/>
        <v>15300</v>
      </c>
      <c r="P299" s="204">
        <f t="shared" si="133"/>
        <v>15300</v>
      </c>
      <c r="Q299" s="204">
        <f t="shared" si="133"/>
        <v>0</v>
      </c>
      <c r="R299" s="228">
        <f t="shared" si="125"/>
        <v>0</v>
      </c>
      <c r="S299" s="228">
        <f t="shared" si="125"/>
        <v>0</v>
      </c>
      <c r="T299" s="228"/>
      <c r="U299" s="229"/>
      <c r="V299" s="224" t="s">
        <v>36</v>
      </c>
    </row>
    <row r="300" spans="1:22" s="163" customFormat="1" ht="26" hidden="1">
      <c r="A300" s="156">
        <f t="shared" ref="A300:A308" si="134">+A299+1</f>
        <v>3</v>
      </c>
      <c r="B300" s="157" t="s">
        <v>364</v>
      </c>
      <c r="C300" s="158">
        <f t="shared" si="127"/>
        <v>0</v>
      </c>
      <c r="D300" s="158">
        <f t="shared" si="128"/>
        <v>0</v>
      </c>
      <c r="E300" s="158">
        <f t="shared" si="128"/>
        <v>0</v>
      </c>
      <c r="F300" s="143">
        <f t="shared" si="129"/>
        <v>0</v>
      </c>
      <c r="G300" s="143">
        <v>0</v>
      </c>
      <c r="H300" s="143">
        <v>0</v>
      </c>
      <c r="I300" s="143">
        <f t="shared" si="130"/>
        <v>0</v>
      </c>
      <c r="J300" s="143">
        <v>0</v>
      </c>
      <c r="K300" s="143">
        <v>0</v>
      </c>
      <c r="L300" s="158">
        <f t="shared" si="131"/>
        <v>0</v>
      </c>
      <c r="M300" s="159"/>
      <c r="N300" s="159"/>
      <c r="O300" s="158">
        <f t="shared" si="132"/>
        <v>0</v>
      </c>
      <c r="P300" s="158">
        <f t="shared" si="133"/>
        <v>0</v>
      </c>
      <c r="Q300" s="158">
        <f t="shared" si="133"/>
        <v>0</v>
      </c>
      <c r="R300" s="160"/>
      <c r="S300" s="160"/>
      <c r="T300" s="160"/>
      <c r="U300" s="161"/>
      <c r="V300" s="162"/>
    </row>
    <row r="301" spans="1:22" s="230" customFormat="1" ht="26">
      <c r="A301" s="202">
        <v>3</v>
      </c>
      <c r="B301" s="236" t="s">
        <v>365</v>
      </c>
      <c r="C301" s="204">
        <f t="shared" si="127"/>
        <v>9700</v>
      </c>
      <c r="D301" s="204">
        <f t="shared" si="128"/>
        <v>9700</v>
      </c>
      <c r="E301" s="204">
        <f t="shared" si="128"/>
        <v>0</v>
      </c>
      <c r="F301" s="143">
        <f t="shared" si="129"/>
        <v>0</v>
      </c>
      <c r="G301" s="143">
        <v>0</v>
      </c>
      <c r="H301" s="143">
        <v>0</v>
      </c>
      <c r="I301" s="143">
        <f t="shared" si="130"/>
        <v>9700</v>
      </c>
      <c r="J301" s="143">
        <v>9700</v>
      </c>
      <c r="K301" s="143">
        <v>0</v>
      </c>
      <c r="L301" s="204">
        <f t="shared" si="131"/>
        <v>0</v>
      </c>
      <c r="M301" s="238"/>
      <c r="N301" s="238"/>
      <c r="O301" s="204">
        <f t="shared" si="132"/>
        <v>9700</v>
      </c>
      <c r="P301" s="204">
        <f t="shared" si="133"/>
        <v>9700</v>
      </c>
      <c r="Q301" s="204">
        <f t="shared" si="133"/>
        <v>0</v>
      </c>
      <c r="R301" s="228">
        <f t="shared" si="125"/>
        <v>0</v>
      </c>
      <c r="S301" s="228">
        <f t="shared" si="125"/>
        <v>0</v>
      </c>
      <c r="T301" s="228"/>
      <c r="U301" s="229"/>
      <c r="V301" s="224" t="s">
        <v>36</v>
      </c>
    </row>
    <row r="302" spans="1:22" s="146" customFormat="1" ht="20.25" hidden="1" customHeight="1">
      <c r="A302" s="141">
        <f t="shared" si="134"/>
        <v>4</v>
      </c>
      <c r="B302" s="150" t="s">
        <v>366</v>
      </c>
      <c r="C302" s="142">
        <f t="shared" si="127"/>
        <v>0</v>
      </c>
      <c r="D302" s="142">
        <f t="shared" si="128"/>
        <v>0</v>
      </c>
      <c r="E302" s="142">
        <f t="shared" si="128"/>
        <v>0</v>
      </c>
      <c r="F302" s="143">
        <f t="shared" si="129"/>
        <v>0</v>
      </c>
      <c r="G302" s="143">
        <v>0</v>
      </c>
      <c r="H302" s="143">
        <v>0</v>
      </c>
      <c r="I302" s="143">
        <f t="shared" si="130"/>
        <v>0</v>
      </c>
      <c r="J302" s="143">
        <v>0</v>
      </c>
      <c r="K302" s="143">
        <v>0</v>
      </c>
      <c r="L302" s="142">
        <f t="shared" si="131"/>
        <v>0</v>
      </c>
      <c r="M302" s="155"/>
      <c r="N302" s="155"/>
      <c r="O302" s="142">
        <f t="shared" si="132"/>
        <v>0</v>
      </c>
      <c r="P302" s="142">
        <f t="shared" si="133"/>
        <v>0</v>
      </c>
      <c r="Q302" s="142">
        <f t="shared" si="133"/>
        <v>0</v>
      </c>
      <c r="R302" s="144" t="e">
        <f t="shared" si="125"/>
        <v>#DIV/0!</v>
      </c>
      <c r="S302" s="144"/>
      <c r="T302" s="144" t="e">
        <f t="shared" ref="T302:T319" si="135">N302/E302</f>
        <v>#DIV/0!</v>
      </c>
      <c r="U302" s="145"/>
      <c r="V302" s="140"/>
    </row>
    <row r="303" spans="1:22" s="146" customFormat="1" ht="26" hidden="1">
      <c r="A303" s="141">
        <f t="shared" si="134"/>
        <v>5</v>
      </c>
      <c r="B303" s="150" t="s">
        <v>367</v>
      </c>
      <c r="C303" s="142">
        <f t="shared" si="127"/>
        <v>0</v>
      </c>
      <c r="D303" s="142">
        <f t="shared" si="128"/>
        <v>0</v>
      </c>
      <c r="E303" s="142">
        <f t="shared" si="128"/>
        <v>0</v>
      </c>
      <c r="F303" s="143">
        <f t="shared" si="129"/>
        <v>0</v>
      </c>
      <c r="G303" s="143">
        <v>0</v>
      </c>
      <c r="H303" s="143">
        <v>0</v>
      </c>
      <c r="I303" s="143">
        <f t="shared" si="130"/>
        <v>0</v>
      </c>
      <c r="J303" s="143">
        <v>0</v>
      </c>
      <c r="K303" s="143">
        <v>0</v>
      </c>
      <c r="L303" s="142">
        <f t="shared" si="131"/>
        <v>0</v>
      </c>
      <c r="M303" s="155"/>
      <c r="N303" s="155"/>
      <c r="O303" s="142">
        <f t="shared" si="132"/>
        <v>0</v>
      </c>
      <c r="P303" s="142">
        <f t="shared" si="133"/>
        <v>0</v>
      </c>
      <c r="Q303" s="142">
        <f t="shared" si="133"/>
        <v>0</v>
      </c>
      <c r="R303" s="144" t="e">
        <f t="shared" si="125"/>
        <v>#DIV/0!</v>
      </c>
      <c r="S303" s="144"/>
      <c r="T303" s="144" t="e">
        <f t="shared" si="135"/>
        <v>#DIV/0!</v>
      </c>
      <c r="U303" s="145"/>
      <c r="V303" s="140"/>
    </row>
    <row r="304" spans="1:22" s="146" customFormat="1" ht="26" hidden="1">
      <c r="A304" s="141">
        <f t="shared" si="134"/>
        <v>6</v>
      </c>
      <c r="B304" s="150" t="s">
        <v>368</v>
      </c>
      <c r="C304" s="142">
        <f t="shared" si="127"/>
        <v>0</v>
      </c>
      <c r="D304" s="142">
        <f t="shared" si="128"/>
        <v>0</v>
      </c>
      <c r="E304" s="142">
        <f t="shared" si="128"/>
        <v>0</v>
      </c>
      <c r="F304" s="143">
        <f t="shared" si="129"/>
        <v>0</v>
      </c>
      <c r="G304" s="143">
        <v>0</v>
      </c>
      <c r="H304" s="143">
        <v>0</v>
      </c>
      <c r="I304" s="143">
        <f t="shared" si="130"/>
        <v>0</v>
      </c>
      <c r="J304" s="143">
        <v>0</v>
      </c>
      <c r="K304" s="143">
        <v>0</v>
      </c>
      <c r="L304" s="142">
        <f t="shared" si="131"/>
        <v>0</v>
      </c>
      <c r="M304" s="155"/>
      <c r="N304" s="155"/>
      <c r="O304" s="142">
        <f t="shared" si="132"/>
        <v>0</v>
      </c>
      <c r="P304" s="142">
        <f t="shared" si="133"/>
        <v>0</v>
      </c>
      <c r="Q304" s="142">
        <f t="shared" si="133"/>
        <v>0</v>
      </c>
      <c r="R304" s="144" t="e">
        <f t="shared" si="125"/>
        <v>#DIV/0!</v>
      </c>
      <c r="S304" s="144"/>
      <c r="T304" s="144" t="e">
        <f t="shared" si="135"/>
        <v>#DIV/0!</v>
      </c>
      <c r="U304" s="145"/>
      <c r="V304" s="140"/>
    </row>
    <row r="305" spans="1:22" s="146" customFormat="1" ht="13" hidden="1">
      <c r="A305" s="141">
        <f t="shared" si="134"/>
        <v>7</v>
      </c>
      <c r="B305" s="150" t="s">
        <v>369</v>
      </c>
      <c r="C305" s="142">
        <f t="shared" si="127"/>
        <v>0</v>
      </c>
      <c r="D305" s="142">
        <f t="shared" si="128"/>
        <v>0</v>
      </c>
      <c r="E305" s="142">
        <f t="shared" si="128"/>
        <v>0</v>
      </c>
      <c r="F305" s="143">
        <f t="shared" si="129"/>
        <v>0</v>
      </c>
      <c r="G305" s="143">
        <v>0</v>
      </c>
      <c r="H305" s="143">
        <v>0</v>
      </c>
      <c r="I305" s="143">
        <f t="shared" si="130"/>
        <v>0</v>
      </c>
      <c r="J305" s="143">
        <v>0</v>
      </c>
      <c r="K305" s="143">
        <v>0</v>
      </c>
      <c r="L305" s="142">
        <f t="shared" si="131"/>
        <v>0</v>
      </c>
      <c r="M305" s="155"/>
      <c r="N305" s="155"/>
      <c r="O305" s="142">
        <f t="shared" si="132"/>
        <v>0</v>
      </c>
      <c r="P305" s="142">
        <f t="shared" si="133"/>
        <v>0</v>
      </c>
      <c r="Q305" s="142">
        <f t="shared" si="133"/>
        <v>0</v>
      </c>
      <c r="R305" s="144" t="e">
        <f t="shared" si="125"/>
        <v>#DIV/0!</v>
      </c>
      <c r="S305" s="144"/>
      <c r="T305" s="144" t="e">
        <f t="shared" si="135"/>
        <v>#DIV/0!</v>
      </c>
      <c r="U305" s="145"/>
      <c r="V305" s="140"/>
    </row>
    <row r="306" spans="1:22" s="146" customFormat="1" ht="18" hidden="1" customHeight="1">
      <c r="A306" s="141">
        <f t="shared" si="134"/>
        <v>8</v>
      </c>
      <c r="B306" s="150" t="s">
        <v>370</v>
      </c>
      <c r="C306" s="142">
        <f t="shared" si="127"/>
        <v>0</v>
      </c>
      <c r="D306" s="142">
        <f t="shared" si="128"/>
        <v>0</v>
      </c>
      <c r="E306" s="142">
        <f t="shared" si="128"/>
        <v>0</v>
      </c>
      <c r="F306" s="143">
        <f t="shared" si="129"/>
        <v>0</v>
      </c>
      <c r="G306" s="143">
        <v>0</v>
      </c>
      <c r="H306" s="143">
        <v>0</v>
      </c>
      <c r="I306" s="143">
        <f t="shared" si="130"/>
        <v>0</v>
      </c>
      <c r="J306" s="143">
        <v>0</v>
      </c>
      <c r="K306" s="143">
        <v>0</v>
      </c>
      <c r="L306" s="142">
        <f t="shared" si="131"/>
        <v>0</v>
      </c>
      <c r="M306" s="155"/>
      <c r="N306" s="155"/>
      <c r="O306" s="142">
        <f t="shared" si="132"/>
        <v>0</v>
      </c>
      <c r="P306" s="142">
        <f t="shared" si="133"/>
        <v>0</v>
      </c>
      <c r="Q306" s="142">
        <f t="shared" si="133"/>
        <v>0</v>
      </c>
      <c r="R306" s="144" t="e">
        <f t="shared" si="125"/>
        <v>#DIV/0!</v>
      </c>
      <c r="S306" s="144"/>
      <c r="T306" s="144" t="e">
        <f t="shared" si="135"/>
        <v>#DIV/0!</v>
      </c>
      <c r="U306" s="145"/>
      <c r="V306" s="140"/>
    </row>
    <row r="307" spans="1:22" s="146" customFormat="1" ht="26" hidden="1">
      <c r="A307" s="141">
        <f t="shared" si="134"/>
        <v>9</v>
      </c>
      <c r="B307" s="150" t="s">
        <v>371</v>
      </c>
      <c r="C307" s="142">
        <f t="shared" si="127"/>
        <v>0</v>
      </c>
      <c r="D307" s="142">
        <f t="shared" si="128"/>
        <v>0</v>
      </c>
      <c r="E307" s="142">
        <f t="shared" si="128"/>
        <v>0</v>
      </c>
      <c r="F307" s="143">
        <f t="shared" si="129"/>
        <v>0</v>
      </c>
      <c r="G307" s="143">
        <v>0</v>
      </c>
      <c r="H307" s="143">
        <v>0</v>
      </c>
      <c r="I307" s="143">
        <f t="shared" si="130"/>
        <v>0</v>
      </c>
      <c r="J307" s="143">
        <v>0</v>
      </c>
      <c r="K307" s="143">
        <v>0</v>
      </c>
      <c r="L307" s="142">
        <f t="shared" si="131"/>
        <v>0</v>
      </c>
      <c r="M307" s="155"/>
      <c r="N307" s="155"/>
      <c r="O307" s="142">
        <f t="shared" si="132"/>
        <v>0</v>
      </c>
      <c r="P307" s="142">
        <f t="shared" si="133"/>
        <v>0</v>
      </c>
      <c r="Q307" s="142">
        <f t="shared" si="133"/>
        <v>0</v>
      </c>
      <c r="R307" s="144" t="e">
        <f t="shared" si="125"/>
        <v>#DIV/0!</v>
      </c>
      <c r="S307" s="144"/>
      <c r="T307" s="144" t="e">
        <f t="shared" si="135"/>
        <v>#DIV/0!</v>
      </c>
      <c r="U307" s="145"/>
      <c r="V307" s="140"/>
    </row>
    <row r="308" spans="1:22" s="146" customFormat="1" ht="18" hidden="1" customHeight="1">
      <c r="A308" s="141">
        <f t="shared" si="134"/>
        <v>10</v>
      </c>
      <c r="B308" s="150" t="s">
        <v>372</v>
      </c>
      <c r="C308" s="142">
        <f t="shared" si="127"/>
        <v>0</v>
      </c>
      <c r="D308" s="142">
        <f t="shared" si="128"/>
        <v>0</v>
      </c>
      <c r="E308" s="142">
        <f t="shared" si="128"/>
        <v>0</v>
      </c>
      <c r="F308" s="143">
        <f t="shared" si="129"/>
        <v>0</v>
      </c>
      <c r="G308" s="143">
        <v>0</v>
      </c>
      <c r="H308" s="143">
        <v>0</v>
      </c>
      <c r="I308" s="143">
        <f t="shared" si="130"/>
        <v>0</v>
      </c>
      <c r="J308" s="143">
        <v>0</v>
      </c>
      <c r="K308" s="143">
        <v>0</v>
      </c>
      <c r="L308" s="142">
        <f t="shared" si="131"/>
        <v>0</v>
      </c>
      <c r="M308" s="155"/>
      <c r="N308" s="155"/>
      <c r="O308" s="142">
        <f t="shared" si="132"/>
        <v>0</v>
      </c>
      <c r="P308" s="142">
        <f t="shared" si="133"/>
        <v>0</v>
      </c>
      <c r="Q308" s="142">
        <f t="shared" si="133"/>
        <v>0</v>
      </c>
      <c r="R308" s="144" t="e">
        <f t="shared" si="125"/>
        <v>#DIV/0!</v>
      </c>
      <c r="S308" s="144"/>
      <c r="T308" s="144" t="e">
        <f t="shared" si="135"/>
        <v>#DIV/0!</v>
      </c>
      <c r="U308" s="145"/>
      <c r="V308" s="140"/>
    </row>
    <row r="309" spans="1:22" s="163" customFormat="1" ht="17.25" hidden="1" customHeight="1">
      <c r="A309" s="156"/>
      <c r="B309" s="164" t="s">
        <v>373</v>
      </c>
      <c r="C309" s="158">
        <f t="shared" si="127"/>
        <v>0</v>
      </c>
      <c r="D309" s="158">
        <f t="shared" si="128"/>
        <v>0</v>
      </c>
      <c r="E309" s="158">
        <f t="shared" si="128"/>
        <v>0</v>
      </c>
      <c r="F309" s="158">
        <f t="shared" si="129"/>
        <v>0</v>
      </c>
      <c r="G309" s="158">
        <v>0</v>
      </c>
      <c r="H309" s="158">
        <v>0</v>
      </c>
      <c r="I309" s="158">
        <f t="shared" si="130"/>
        <v>0</v>
      </c>
      <c r="J309" s="158">
        <v>0</v>
      </c>
      <c r="K309" s="158">
        <v>0</v>
      </c>
      <c r="L309" s="158">
        <f t="shared" si="131"/>
        <v>0</v>
      </c>
      <c r="M309" s="159"/>
      <c r="N309" s="159"/>
      <c r="O309" s="158">
        <f t="shared" si="132"/>
        <v>0</v>
      </c>
      <c r="P309" s="158">
        <f t="shared" si="133"/>
        <v>0</v>
      </c>
      <c r="Q309" s="158">
        <f t="shared" si="133"/>
        <v>0</v>
      </c>
      <c r="R309" s="160" t="e">
        <f t="shared" si="125"/>
        <v>#DIV/0!</v>
      </c>
      <c r="S309" s="160" t="e">
        <f>M309/D309</f>
        <v>#DIV/0!</v>
      </c>
      <c r="T309" s="160" t="e">
        <f t="shared" si="135"/>
        <v>#DIV/0!</v>
      </c>
      <c r="U309" s="159"/>
      <c r="V309" s="162"/>
    </row>
    <row r="310" spans="1:22" s="163" customFormat="1" ht="18" hidden="1" customHeight="1">
      <c r="A310" s="156">
        <f>A301+1</f>
        <v>4</v>
      </c>
      <c r="B310" s="157" t="s">
        <v>374</v>
      </c>
      <c r="C310" s="158">
        <f t="shared" si="127"/>
        <v>0</v>
      </c>
      <c r="D310" s="158">
        <f t="shared" si="128"/>
        <v>0</v>
      </c>
      <c r="E310" s="158">
        <f t="shared" si="128"/>
        <v>0</v>
      </c>
      <c r="F310" s="143">
        <f t="shared" si="129"/>
        <v>0</v>
      </c>
      <c r="G310" s="143">
        <v>0</v>
      </c>
      <c r="H310" s="143">
        <v>0</v>
      </c>
      <c r="I310" s="143">
        <f t="shared" si="130"/>
        <v>0</v>
      </c>
      <c r="J310" s="143">
        <v>0</v>
      </c>
      <c r="K310" s="143">
        <v>0</v>
      </c>
      <c r="L310" s="158">
        <f t="shared" si="131"/>
        <v>0</v>
      </c>
      <c r="M310" s="159"/>
      <c r="N310" s="159"/>
      <c r="O310" s="158">
        <f t="shared" si="132"/>
        <v>0</v>
      </c>
      <c r="P310" s="158">
        <f t="shared" si="133"/>
        <v>0</v>
      </c>
      <c r="Q310" s="158">
        <f t="shared" si="133"/>
        <v>0</v>
      </c>
      <c r="R310" s="160"/>
      <c r="S310" s="160"/>
      <c r="T310" s="160"/>
      <c r="U310" s="161"/>
      <c r="V310" s="162"/>
    </row>
    <row r="311" spans="1:22" s="230" customFormat="1" ht="26">
      <c r="A311" s="202">
        <v>4</v>
      </c>
      <c r="B311" s="236" t="s">
        <v>375</v>
      </c>
      <c r="C311" s="204">
        <f t="shared" si="127"/>
        <v>80</v>
      </c>
      <c r="D311" s="204">
        <f t="shared" si="128"/>
        <v>0</v>
      </c>
      <c r="E311" s="204">
        <f>H311+K311</f>
        <v>80</v>
      </c>
      <c r="F311" s="143">
        <f t="shared" si="129"/>
        <v>0</v>
      </c>
      <c r="G311" s="143">
        <v>0</v>
      </c>
      <c r="H311" s="143">
        <v>0</v>
      </c>
      <c r="I311" s="143">
        <f t="shared" si="130"/>
        <v>80</v>
      </c>
      <c r="J311" s="143">
        <v>0</v>
      </c>
      <c r="K311" s="143">
        <v>80</v>
      </c>
      <c r="L311" s="204">
        <f t="shared" si="131"/>
        <v>0</v>
      </c>
      <c r="M311" s="238"/>
      <c r="N311" s="238"/>
      <c r="O311" s="204">
        <f t="shared" si="132"/>
        <v>80</v>
      </c>
      <c r="P311" s="204">
        <f t="shared" si="133"/>
        <v>0</v>
      </c>
      <c r="Q311" s="204">
        <f t="shared" si="133"/>
        <v>80</v>
      </c>
      <c r="R311" s="228">
        <f t="shared" si="125"/>
        <v>0</v>
      </c>
      <c r="S311" s="228"/>
      <c r="T311" s="228">
        <f t="shared" si="135"/>
        <v>0</v>
      </c>
      <c r="U311" s="229"/>
      <c r="V311" s="224" t="s">
        <v>36</v>
      </c>
    </row>
    <row r="312" spans="1:22" s="163" customFormat="1" ht="26" hidden="1">
      <c r="A312" s="156"/>
      <c r="B312" s="157" t="s">
        <v>376</v>
      </c>
      <c r="C312" s="158">
        <f t="shared" si="127"/>
        <v>0</v>
      </c>
      <c r="D312" s="158">
        <f t="shared" si="128"/>
        <v>0</v>
      </c>
      <c r="E312" s="158">
        <f t="shared" si="128"/>
        <v>0</v>
      </c>
      <c r="F312" s="158">
        <f t="shared" si="129"/>
        <v>0</v>
      </c>
      <c r="G312" s="158">
        <v>0</v>
      </c>
      <c r="H312" s="158">
        <v>0</v>
      </c>
      <c r="I312" s="158">
        <f t="shared" si="130"/>
        <v>0</v>
      </c>
      <c r="J312" s="158">
        <v>0</v>
      </c>
      <c r="K312" s="158">
        <v>0</v>
      </c>
      <c r="L312" s="158">
        <f t="shared" si="131"/>
        <v>0</v>
      </c>
      <c r="M312" s="159"/>
      <c r="N312" s="159"/>
      <c r="O312" s="158">
        <f t="shared" si="132"/>
        <v>0</v>
      </c>
      <c r="P312" s="158">
        <f t="shared" si="133"/>
        <v>0</v>
      </c>
      <c r="Q312" s="158">
        <f t="shared" si="133"/>
        <v>0</v>
      </c>
      <c r="R312" s="160" t="e">
        <f t="shared" si="125"/>
        <v>#DIV/0!</v>
      </c>
      <c r="S312" s="160"/>
      <c r="T312" s="160" t="e">
        <f t="shared" si="135"/>
        <v>#DIV/0!</v>
      </c>
      <c r="U312" s="161"/>
      <c r="V312" s="162"/>
    </row>
    <row r="313" spans="1:22" s="163" customFormat="1" ht="26" hidden="1">
      <c r="A313" s="156"/>
      <c r="B313" s="157" t="s">
        <v>377</v>
      </c>
      <c r="C313" s="158">
        <f t="shared" si="127"/>
        <v>0</v>
      </c>
      <c r="D313" s="158">
        <f t="shared" si="128"/>
        <v>0</v>
      </c>
      <c r="E313" s="158">
        <f t="shared" si="128"/>
        <v>0</v>
      </c>
      <c r="F313" s="158">
        <f t="shared" si="129"/>
        <v>0</v>
      </c>
      <c r="G313" s="158">
        <v>0</v>
      </c>
      <c r="H313" s="158">
        <v>0</v>
      </c>
      <c r="I313" s="158">
        <f t="shared" si="130"/>
        <v>0</v>
      </c>
      <c r="J313" s="158">
        <v>0</v>
      </c>
      <c r="K313" s="158">
        <v>0</v>
      </c>
      <c r="L313" s="158">
        <f t="shared" si="131"/>
        <v>0</v>
      </c>
      <c r="M313" s="159"/>
      <c r="N313" s="159"/>
      <c r="O313" s="158">
        <f t="shared" si="132"/>
        <v>0</v>
      </c>
      <c r="P313" s="158">
        <f t="shared" si="133"/>
        <v>0</v>
      </c>
      <c r="Q313" s="158">
        <f t="shared" si="133"/>
        <v>0</v>
      </c>
      <c r="R313" s="160" t="e">
        <f t="shared" si="125"/>
        <v>#DIV/0!</v>
      </c>
      <c r="S313" s="160"/>
      <c r="T313" s="160" t="e">
        <f t="shared" si="135"/>
        <v>#DIV/0!</v>
      </c>
      <c r="U313" s="161"/>
      <c r="V313" s="162"/>
    </row>
    <row r="314" spans="1:22" s="230" customFormat="1" ht="21.75" customHeight="1">
      <c r="A314" s="202">
        <v>5</v>
      </c>
      <c r="B314" s="236" t="s">
        <v>378</v>
      </c>
      <c r="C314" s="204">
        <f t="shared" si="127"/>
        <v>200</v>
      </c>
      <c r="D314" s="204">
        <f t="shared" si="128"/>
        <v>0</v>
      </c>
      <c r="E314" s="204">
        <f t="shared" si="128"/>
        <v>200</v>
      </c>
      <c r="F314" s="143">
        <f t="shared" si="129"/>
        <v>0</v>
      </c>
      <c r="G314" s="143">
        <v>0</v>
      </c>
      <c r="H314" s="143">
        <v>0</v>
      </c>
      <c r="I314" s="143">
        <f t="shared" si="130"/>
        <v>200</v>
      </c>
      <c r="J314" s="143">
        <v>0</v>
      </c>
      <c r="K314" s="143">
        <v>200</v>
      </c>
      <c r="L314" s="204">
        <f t="shared" si="131"/>
        <v>0</v>
      </c>
      <c r="M314" s="238"/>
      <c r="N314" s="238"/>
      <c r="O314" s="204">
        <f t="shared" si="132"/>
        <v>200</v>
      </c>
      <c r="P314" s="204">
        <f t="shared" si="133"/>
        <v>0</v>
      </c>
      <c r="Q314" s="204">
        <f t="shared" si="133"/>
        <v>200</v>
      </c>
      <c r="R314" s="228">
        <f t="shared" si="125"/>
        <v>0</v>
      </c>
      <c r="S314" s="228"/>
      <c r="T314" s="228">
        <f t="shared" si="135"/>
        <v>0</v>
      </c>
      <c r="U314" s="229"/>
      <c r="V314" s="224" t="s">
        <v>36</v>
      </c>
    </row>
    <row r="315" spans="1:22" s="230" customFormat="1" ht="21.75" customHeight="1">
      <c r="A315" s="202">
        <v>6</v>
      </c>
      <c r="B315" s="236" t="s">
        <v>379</v>
      </c>
      <c r="C315" s="204">
        <f t="shared" si="127"/>
        <v>80</v>
      </c>
      <c r="D315" s="204">
        <f t="shared" si="128"/>
        <v>0</v>
      </c>
      <c r="E315" s="204">
        <f t="shared" si="128"/>
        <v>80</v>
      </c>
      <c r="F315" s="143">
        <f t="shared" si="129"/>
        <v>0</v>
      </c>
      <c r="G315" s="143">
        <v>0</v>
      </c>
      <c r="H315" s="143">
        <v>0</v>
      </c>
      <c r="I315" s="143">
        <f t="shared" si="130"/>
        <v>80</v>
      </c>
      <c r="J315" s="143">
        <v>0</v>
      </c>
      <c r="K315" s="143">
        <v>80</v>
      </c>
      <c r="L315" s="204">
        <f t="shared" si="131"/>
        <v>0</v>
      </c>
      <c r="M315" s="238"/>
      <c r="N315" s="238"/>
      <c r="O315" s="204">
        <f t="shared" si="132"/>
        <v>80</v>
      </c>
      <c r="P315" s="204">
        <f t="shared" si="133"/>
        <v>0</v>
      </c>
      <c r="Q315" s="204">
        <f t="shared" si="133"/>
        <v>80</v>
      </c>
      <c r="R315" s="228">
        <f t="shared" si="125"/>
        <v>0</v>
      </c>
      <c r="S315" s="228"/>
      <c r="T315" s="228">
        <f t="shared" si="135"/>
        <v>0</v>
      </c>
      <c r="U315" s="229"/>
      <c r="V315" s="224" t="s">
        <v>36</v>
      </c>
    </row>
    <row r="316" spans="1:22" s="230" customFormat="1" ht="21.75" customHeight="1">
      <c r="A316" s="202">
        <v>7</v>
      </c>
      <c r="B316" s="236" t="s">
        <v>380</v>
      </c>
      <c r="C316" s="204">
        <f t="shared" si="127"/>
        <v>907</v>
      </c>
      <c r="D316" s="204">
        <f t="shared" si="128"/>
        <v>0</v>
      </c>
      <c r="E316" s="204">
        <f t="shared" si="128"/>
        <v>907</v>
      </c>
      <c r="F316" s="143">
        <f t="shared" si="129"/>
        <v>0</v>
      </c>
      <c r="G316" s="143">
        <v>0</v>
      </c>
      <c r="H316" s="143">
        <v>0</v>
      </c>
      <c r="I316" s="143">
        <f t="shared" si="130"/>
        <v>907</v>
      </c>
      <c r="J316" s="143">
        <v>0</v>
      </c>
      <c r="K316" s="143">
        <v>907</v>
      </c>
      <c r="L316" s="204">
        <f t="shared" si="131"/>
        <v>0</v>
      </c>
      <c r="M316" s="238"/>
      <c r="N316" s="238"/>
      <c r="O316" s="204">
        <f t="shared" si="132"/>
        <v>907</v>
      </c>
      <c r="P316" s="204">
        <f t="shared" si="133"/>
        <v>0</v>
      </c>
      <c r="Q316" s="204">
        <f t="shared" si="133"/>
        <v>907</v>
      </c>
      <c r="R316" s="228">
        <f t="shared" si="125"/>
        <v>0</v>
      </c>
      <c r="S316" s="228"/>
      <c r="T316" s="228">
        <f t="shared" si="135"/>
        <v>0</v>
      </c>
      <c r="U316" s="229"/>
      <c r="V316" s="224" t="s">
        <v>36</v>
      </c>
    </row>
    <row r="317" spans="1:22" s="163" customFormat="1" ht="22.5" hidden="1" customHeight="1">
      <c r="A317" s="156">
        <v>8</v>
      </c>
      <c r="B317" s="157" t="s">
        <v>381</v>
      </c>
      <c r="C317" s="158">
        <f t="shared" si="127"/>
        <v>0</v>
      </c>
      <c r="D317" s="158"/>
      <c r="E317" s="158"/>
      <c r="F317" s="158">
        <f t="shared" si="129"/>
        <v>0</v>
      </c>
      <c r="G317" s="158"/>
      <c r="H317" s="158"/>
      <c r="I317" s="158">
        <f t="shared" si="130"/>
        <v>0</v>
      </c>
      <c r="J317" s="158"/>
      <c r="K317" s="158"/>
      <c r="L317" s="158">
        <f t="shared" si="131"/>
        <v>0</v>
      </c>
      <c r="M317" s="159"/>
      <c r="N317" s="159"/>
      <c r="O317" s="158">
        <f t="shared" si="132"/>
        <v>0</v>
      </c>
      <c r="P317" s="158">
        <f t="shared" si="133"/>
        <v>0</v>
      </c>
      <c r="Q317" s="158">
        <f t="shared" si="133"/>
        <v>0</v>
      </c>
      <c r="R317" s="144" t="e">
        <f t="shared" si="125"/>
        <v>#DIV/0!</v>
      </c>
      <c r="S317" s="160"/>
      <c r="T317" s="160" t="e">
        <f t="shared" si="135"/>
        <v>#DIV/0!</v>
      </c>
      <c r="U317" s="159"/>
      <c r="V317" s="162"/>
    </row>
    <row r="318" spans="1:22" s="149" customFormat="1" ht="16.5" hidden="1" customHeight="1">
      <c r="A318" s="165"/>
      <c r="B318" s="166"/>
      <c r="C318" s="167">
        <f t="shared" si="127"/>
        <v>0</v>
      </c>
      <c r="D318" s="167">
        <f t="shared" si="128"/>
        <v>0</v>
      </c>
      <c r="E318" s="167">
        <f t="shared" si="128"/>
        <v>0</v>
      </c>
      <c r="F318" s="167">
        <f t="shared" si="129"/>
        <v>0</v>
      </c>
      <c r="G318" s="167"/>
      <c r="H318" s="167"/>
      <c r="I318" s="167">
        <f t="shared" si="130"/>
        <v>0</v>
      </c>
      <c r="J318" s="167"/>
      <c r="K318" s="167"/>
      <c r="L318" s="167">
        <f t="shared" si="131"/>
        <v>0</v>
      </c>
      <c r="M318" s="168"/>
      <c r="N318" s="168"/>
      <c r="O318" s="167">
        <f t="shared" si="132"/>
        <v>0</v>
      </c>
      <c r="P318" s="167">
        <f t="shared" si="133"/>
        <v>0</v>
      </c>
      <c r="Q318" s="167">
        <f t="shared" si="133"/>
        <v>0</v>
      </c>
      <c r="R318" s="169" t="e">
        <f t="shared" si="125"/>
        <v>#DIV/0!</v>
      </c>
      <c r="S318" s="169" t="e">
        <f>M318/D318</f>
        <v>#DIV/0!</v>
      </c>
      <c r="T318" s="169" t="e">
        <f t="shared" si="135"/>
        <v>#DIV/0!</v>
      </c>
      <c r="U318" s="168"/>
      <c r="V318" s="154"/>
    </row>
    <row r="319" spans="1:22" s="227" customFormat="1" ht="19.5" customHeight="1">
      <c r="A319" s="239"/>
      <c r="B319" s="239" t="s">
        <v>382</v>
      </c>
      <c r="C319" s="240">
        <f t="shared" ref="C319:Q319" si="136">C297+C41+C10</f>
        <v>514356</v>
      </c>
      <c r="D319" s="240">
        <f t="shared" si="136"/>
        <v>404600</v>
      </c>
      <c r="E319" s="240">
        <f t="shared" si="136"/>
        <v>109756</v>
      </c>
      <c r="F319" s="170">
        <f t="shared" si="136"/>
        <v>356</v>
      </c>
      <c r="G319" s="170">
        <f t="shared" si="136"/>
        <v>0</v>
      </c>
      <c r="H319" s="170">
        <f t="shared" si="136"/>
        <v>356</v>
      </c>
      <c r="I319" s="170">
        <f t="shared" si="136"/>
        <v>514000</v>
      </c>
      <c r="J319" s="170">
        <f t="shared" si="136"/>
        <v>404600</v>
      </c>
      <c r="K319" s="170">
        <f t="shared" si="136"/>
        <v>109400</v>
      </c>
      <c r="L319" s="240">
        <f t="shared" si="136"/>
        <v>271883.033</v>
      </c>
      <c r="M319" s="240">
        <f t="shared" si="136"/>
        <v>230870.99300000002</v>
      </c>
      <c r="N319" s="240">
        <f t="shared" si="136"/>
        <v>41012.04</v>
      </c>
      <c r="O319" s="240">
        <f t="shared" si="136"/>
        <v>242472.96699999998</v>
      </c>
      <c r="P319" s="240">
        <f t="shared" si="136"/>
        <v>173729.00699999998</v>
      </c>
      <c r="Q319" s="240">
        <f t="shared" si="136"/>
        <v>68743.959999999992</v>
      </c>
      <c r="R319" s="241">
        <f t="shared" si="125"/>
        <v>0.52858921252984314</v>
      </c>
      <c r="S319" s="241">
        <f>M319/D319</f>
        <v>0.57061540533860611</v>
      </c>
      <c r="T319" s="241">
        <f t="shared" si="135"/>
        <v>0.37366558548052042</v>
      </c>
      <c r="U319" s="239"/>
      <c r="V319" s="224" t="s">
        <v>36</v>
      </c>
    </row>
    <row r="320" spans="1:22" s="172" customFormat="1" hidden="1">
      <c r="A320" s="171"/>
      <c r="C320" s="173">
        <f>+I321-I322</f>
        <v>394000</v>
      </c>
      <c r="F320" s="174"/>
      <c r="G320" s="174"/>
      <c r="H320" s="174"/>
      <c r="I320" s="174"/>
      <c r="J320" s="174"/>
      <c r="K320" s="174"/>
      <c r="R320" s="175"/>
      <c r="S320" s="175"/>
      <c r="T320" s="175"/>
      <c r="U320" s="171"/>
      <c r="V320" s="171"/>
    </row>
    <row r="321" spans="1:22" s="174" customFormat="1" hidden="1">
      <c r="A321" s="171"/>
      <c r="B321" s="172"/>
      <c r="C321" s="173"/>
      <c r="D321" s="172"/>
      <c r="E321" s="172"/>
      <c r="I321" s="174">
        <v>454000</v>
      </c>
      <c r="L321" s="172"/>
      <c r="M321" s="172"/>
      <c r="N321" s="172"/>
      <c r="O321" s="172"/>
      <c r="P321" s="172"/>
      <c r="Q321" s="172"/>
      <c r="R321" s="175"/>
      <c r="S321" s="175"/>
      <c r="T321" s="175"/>
      <c r="U321" s="171"/>
      <c r="V321" s="171"/>
    </row>
    <row r="322" spans="1:22" s="174" customFormat="1" hidden="1">
      <c r="A322" s="171"/>
      <c r="B322" s="172"/>
      <c r="C322" s="172"/>
      <c r="D322" s="172"/>
      <c r="E322" s="172"/>
      <c r="I322" s="176">
        <f>+I319-I321</f>
        <v>60000</v>
      </c>
      <c r="L322" s="172"/>
      <c r="M322" s="172"/>
      <c r="N322" s="172"/>
      <c r="O322" s="172"/>
      <c r="P322" s="172"/>
      <c r="Q322" s="172"/>
      <c r="R322" s="175"/>
      <c r="S322" s="175"/>
      <c r="T322" s="175"/>
      <c r="U322" s="171"/>
      <c r="V322" s="171"/>
    </row>
    <row r="323" spans="1:22" s="246" customFormat="1">
      <c r="A323" s="242"/>
      <c r="B323" s="243"/>
      <c r="C323" s="244"/>
      <c r="D323" s="243"/>
      <c r="E323" s="243"/>
      <c r="F323" s="174"/>
      <c r="G323" s="174"/>
      <c r="H323" s="174"/>
      <c r="I323" s="174"/>
      <c r="J323" s="174"/>
      <c r="K323" s="174"/>
      <c r="L323" s="243"/>
      <c r="M323" s="243"/>
      <c r="N323" s="243"/>
      <c r="O323" s="243"/>
      <c r="P323" s="243"/>
      <c r="Q323" s="243"/>
      <c r="R323" s="245"/>
      <c r="S323" s="245"/>
      <c r="T323" s="245"/>
      <c r="U323" s="242"/>
      <c r="V323" s="242"/>
    </row>
    <row r="324" spans="1:22" s="246" customFormat="1">
      <c r="A324" s="242"/>
      <c r="B324" s="243"/>
      <c r="C324" s="244"/>
      <c r="D324" s="243"/>
      <c r="E324" s="243"/>
      <c r="F324" s="174"/>
      <c r="G324" s="174"/>
      <c r="H324" s="174"/>
      <c r="I324" s="174"/>
      <c r="J324" s="174"/>
      <c r="K324" s="174"/>
      <c r="L324" s="243"/>
      <c r="M324" s="243"/>
      <c r="N324" s="243"/>
      <c r="O324" s="243"/>
      <c r="P324" s="243"/>
      <c r="Q324" s="243"/>
      <c r="R324" s="245"/>
      <c r="S324" s="245"/>
      <c r="T324" s="245"/>
      <c r="U324" s="242"/>
      <c r="V324" s="242"/>
    </row>
    <row r="325" spans="1:22" s="246" customFormat="1">
      <c r="A325" s="242"/>
      <c r="B325" s="243"/>
      <c r="C325" s="244"/>
      <c r="D325" s="243"/>
      <c r="E325" s="243"/>
      <c r="F325" s="174"/>
      <c r="G325" s="174"/>
      <c r="H325" s="174"/>
      <c r="I325" s="174"/>
      <c r="J325" s="174"/>
      <c r="K325" s="174"/>
      <c r="L325" s="243"/>
      <c r="M325" s="243"/>
      <c r="N325" s="243"/>
      <c r="O325" s="243"/>
      <c r="P325" s="243"/>
      <c r="Q325" s="243"/>
      <c r="R325" s="245"/>
      <c r="S325" s="245"/>
      <c r="T325" s="245"/>
      <c r="U325" s="242"/>
      <c r="V325" s="242"/>
    </row>
    <row r="326" spans="1:22" s="246" customFormat="1">
      <c r="A326" s="242"/>
      <c r="B326" s="243"/>
      <c r="C326" s="244"/>
      <c r="D326" s="243"/>
      <c r="E326" s="243"/>
      <c r="F326" s="174"/>
      <c r="G326" s="174"/>
      <c r="H326" s="174"/>
      <c r="I326" s="174"/>
      <c r="J326" s="174"/>
      <c r="K326" s="174"/>
      <c r="L326" s="243"/>
      <c r="M326" s="243"/>
      <c r="N326" s="243"/>
      <c r="O326" s="243"/>
      <c r="P326" s="243"/>
      <c r="Q326" s="243"/>
      <c r="R326" s="245"/>
      <c r="S326" s="245"/>
      <c r="T326" s="245"/>
      <c r="U326" s="242"/>
      <c r="V326" s="242"/>
    </row>
    <row r="327" spans="1:22" s="246" customFormat="1">
      <c r="A327" s="242"/>
      <c r="B327" s="243"/>
      <c r="C327" s="244"/>
      <c r="D327" s="243"/>
      <c r="E327" s="243"/>
      <c r="F327" s="174"/>
      <c r="G327" s="174"/>
      <c r="H327" s="174"/>
      <c r="I327" s="174"/>
      <c r="J327" s="174"/>
      <c r="K327" s="174"/>
      <c r="L327" s="243"/>
      <c r="M327" s="243"/>
      <c r="N327" s="243"/>
      <c r="O327" s="243"/>
      <c r="P327" s="243"/>
      <c r="Q327" s="243"/>
      <c r="R327" s="245"/>
      <c r="S327" s="245"/>
      <c r="T327" s="245"/>
      <c r="U327" s="242"/>
      <c r="V327" s="242"/>
    </row>
  </sheetData>
  <autoFilter ref="A8:V322">
    <filterColumn colId="21">
      <customFilters>
        <customFilter operator="notEqual" val=" "/>
      </customFilters>
    </filterColumn>
  </autoFilter>
  <mergeCells count="13">
    <mergeCell ref="U6:U8"/>
    <mergeCell ref="F7:H7"/>
    <mergeCell ref="I7:K7"/>
    <mergeCell ref="A3:U3"/>
    <mergeCell ref="A4:U4"/>
    <mergeCell ref="S5:U5"/>
    <mergeCell ref="A6:A8"/>
    <mergeCell ref="B6:B8"/>
    <mergeCell ref="C6:E7"/>
    <mergeCell ref="F6:K6"/>
    <mergeCell ref="L6:N7"/>
    <mergeCell ref="O6:Q7"/>
    <mergeCell ref="R6:T7"/>
  </mergeCells>
  <pageMargins left="0.70866141732283472" right="0.70866141732283472" top="0.51181102362204722" bottom="0.55118110236220474" header="0.31496062992125984" footer="0.31496062992125984"/>
  <pageSetup paperSize="9" scale="76" orientation="landscape" verticalDpi="0" r:id="rId1"/>
  <headerFooter>
    <oddFooter>&amp;C&amp;P</oddFooter>
  </headerFooter>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gtnt</vt:lpstr>
      <vt:lpstr>kmnd</vt:lpstr>
      <vt:lpstr>GIẢI NGAN</vt:lpstr>
      <vt:lpstr>gtnt!Print_Area</vt:lpstr>
      <vt:lpstr>kmnd!Print_Area</vt:lpstr>
      <vt:lpstr>'GIẢI NGAN'!Print_Titles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2019-11-04T03:09:26Z</dcterms:created>
  <dcterms:modified xsi:type="dcterms:W3CDTF">2019-11-04T05:06:40Z</dcterms:modified>
</cp:coreProperties>
</file>