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80" windowWidth="15600" windowHeight="7940" activeTab="3"/>
  </bookViews>
  <sheets>
    <sheet name="Bieu 1 -Cac so, nganh" sheetId="1" r:id="rId1"/>
    <sheet name="Bieu 2 -Doanh nghiep" sheetId="6" r:id="rId2"/>
    <sheet name="Bieu 3 - cap huyen" sheetId="5" r:id="rId3"/>
    <sheet name="Biểu 4  9 thang (cap tinh)" sheetId="4" r:id="rId4"/>
    <sheet name="Biểu 5- 9 thang (cap huyen)" sheetId="7" r:id="rId5"/>
  </sheets>
  <calcPr calcId="144525"/>
</workbook>
</file>

<file path=xl/calcChain.xml><?xml version="1.0" encoding="utf-8"?>
<calcChain xmlns="http://schemas.openxmlformats.org/spreadsheetml/2006/main">
  <c r="F59" i="6" l="1"/>
  <c r="F53" i="6"/>
  <c r="F51" i="6"/>
  <c r="F45" i="6"/>
  <c r="F42" i="6"/>
  <c r="F33" i="6"/>
  <c r="F30" i="6"/>
  <c r="F28" i="6"/>
  <c r="F26" i="6"/>
  <c r="F25" i="6"/>
  <c r="F22" i="6"/>
  <c r="F19" i="6"/>
  <c r="F17" i="6"/>
  <c r="F15" i="6"/>
  <c r="F13" i="6"/>
  <c r="F10" i="6"/>
  <c r="F7" i="6"/>
  <c r="F4" i="6"/>
  <c r="F67" i="6" s="1"/>
  <c r="E92" i="1"/>
  <c r="H40" i="4"/>
  <c r="E21" i="4"/>
  <c r="E16" i="4"/>
  <c r="E101" i="4"/>
  <c r="D16" i="5"/>
  <c r="K54" i="4"/>
  <c r="G67" i="4" l="1"/>
  <c r="E316" i="7"/>
  <c r="E268" i="7"/>
  <c r="F268" i="7" s="1"/>
  <c r="E108" i="7"/>
  <c r="E81" i="7"/>
  <c r="E4" i="7"/>
  <c r="E14" i="4"/>
  <c r="E62" i="4"/>
  <c r="E77" i="4"/>
  <c r="E47" i="4"/>
  <c r="E500" i="7"/>
  <c r="E455" i="7"/>
  <c r="E452" i="7" s="1"/>
  <c r="E439" i="7"/>
  <c r="E410" i="7" s="1"/>
  <c r="F410" i="7" s="1"/>
  <c r="E355" i="7"/>
  <c r="E322" i="7" s="1"/>
  <c r="F322" i="7" s="1"/>
  <c r="E309" i="7"/>
  <c r="F309" i="7" s="1"/>
  <c r="E282" i="7"/>
  <c r="F282" i="7" s="1"/>
  <c r="E267" i="7"/>
  <c r="E266" i="7"/>
  <c r="E265" i="7"/>
  <c r="E264" i="7"/>
  <c r="E263" i="7"/>
  <c r="E262" i="7"/>
  <c r="E194" i="7"/>
  <c r="E191" i="7"/>
  <c r="E189" i="7"/>
  <c r="E182" i="7"/>
  <c r="E174" i="7"/>
  <c r="E157" i="7"/>
  <c r="E141" i="7"/>
  <c r="E140" i="7"/>
  <c r="E80" i="7"/>
  <c r="E50" i="7" s="1"/>
  <c r="E97" i="4"/>
  <c r="E106" i="4" s="1"/>
  <c r="F500" i="7" l="1"/>
  <c r="E260" i="7"/>
  <c r="F260" i="7" s="1"/>
  <c r="E131" i="7"/>
  <c r="F316" i="7"/>
  <c r="F108" i="7"/>
  <c r="F452" i="7"/>
  <c r="F50" i="7"/>
  <c r="F81" i="7"/>
  <c r="F4" i="7"/>
  <c r="E178" i="1"/>
  <c r="E177" i="1" s="1"/>
  <c r="F179" i="1"/>
  <c r="G179" i="1"/>
  <c r="H179" i="1"/>
  <c r="E179" i="1"/>
  <c r="F164" i="1"/>
  <c r="G164" i="1"/>
  <c r="H164" i="1"/>
  <c r="F158" i="1"/>
  <c r="G158" i="1"/>
  <c r="H158" i="1"/>
  <c r="E158" i="1"/>
  <c r="F139" i="1"/>
  <c r="G139" i="1"/>
  <c r="H139" i="1"/>
  <c r="F118" i="1"/>
  <c r="G118" i="1"/>
  <c r="H118" i="1"/>
  <c r="H109" i="1"/>
  <c r="F82" i="1"/>
  <c r="G82" i="1"/>
  <c r="H82" i="1"/>
  <c r="F76" i="1"/>
  <c r="G76" i="1"/>
  <c r="H76" i="1"/>
  <c r="F69" i="1"/>
  <c r="G69" i="1"/>
  <c r="H69" i="1"/>
  <c r="F59" i="1"/>
  <c r="G59" i="1"/>
  <c r="H59" i="1"/>
  <c r="F53" i="1"/>
  <c r="G53" i="1"/>
  <c r="F48" i="1"/>
  <c r="G48" i="1"/>
  <c r="E139" i="1"/>
  <c r="E48" i="1"/>
  <c r="E55" i="1"/>
  <c r="E56" i="1"/>
  <c r="E57" i="1"/>
  <c r="E58" i="1"/>
  <c r="E54" i="1"/>
  <c r="E83" i="1"/>
  <c r="E82" i="1" s="1"/>
  <c r="E78" i="1"/>
  <c r="E79" i="1"/>
  <c r="E80" i="1"/>
  <c r="E81" i="1"/>
  <c r="E77" i="1"/>
  <c r="E502" i="7" l="1"/>
  <c r="G504" i="7" s="1"/>
  <c r="F131" i="7"/>
  <c r="E53" i="1"/>
  <c r="E76" i="1"/>
  <c r="F92" i="1" l="1"/>
  <c r="F97" i="1" l="1"/>
  <c r="G97" i="1"/>
  <c r="H97" i="1"/>
  <c r="E98" i="1"/>
  <c r="E99" i="1"/>
  <c r="N102" i="1"/>
  <c r="E103" i="1"/>
  <c r="F100" i="1"/>
  <c r="E102" i="1"/>
  <c r="E101" i="1"/>
  <c r="E19" i="1"/>
  <c r="E18" i="1" s="1"/>
  <c r="E17" i="1"/>
  <c r="E16" i="1" s="1"/>
  <c r="E69" i="1"/>
  <c r="F194" i="1"/>
  <c r="E194" i="1"/>
  <c r="F191" i="1"/>
  <c r="E191" i="1"/>
  <c r="E189" i="1"/>
  <c r="E188" i="1"/>
  <c r="F187" i="1"/>
  <c r="F66" i="1"/>
  <c r="G66" i="1"/>
  <c r="E68" i="1"/>
  <c r="E67" i="1"/>
  <c r="F62" i="1"/>
  <c r="G62" i="1"/>
  <c r="E97" i="1" l="1"/>
  <c r="E100" i="1"/>
  <c r="E66" i="1"/>
  <c r="E187" i="1"/>
  <c r="E64" i="1"/>
  <c r="E65" i="1"/>
  <c r="E63" i="1"/>
  <c r="E61" i="1"/>
  <c r="F150" i="1"/>
  <c r="E150" i="1"/>
  <c r="E44" i="1"/>
  <c r="E40" i="1"/>
  <c r="F37" i="1"/>
  <c r="E38" i="1"/>
  <c r="E39" i="1"/>
  <c r="G171" i="1"/>
  <c r="H171" i="1"/>
  <c r="F173" i="1"/>
  <c r="F171" i="1" s="1"/>
  <c r="E172" i="1"/>
  <c r="E171" i="1" s="1"/>
  <c r="F156" i="1"/>
  <c r="H156" i="1"/>
  <c r="F146" i="1"/>
  <c r="H146" i="1"/>
  <c r="F154" i="1"/>
  <c r="G154" i="1"/>
  <c r="H154" i="1"/>
  <c r="E186" i="1"/>
  <c r="E184" i="1" s="1"/>
  <c r="E148" i="1"/>
  <c r="E143" i="1"/>
  <c r="E144" i="1"/>
  <c r="G145" i="1"/>
  <c r="G142" i="1" s="1"/>
  <c r="G147" i="1"/>
  <c r="E147" i="1" s="1"/>
  <c r="F142" i="1"/>
  <c r="H142" i="1"/>
  <c r="F167" i="1"/>
  <c r="G167" i="1"/>
  <c r="H167" i="1"/>
  <c r="E169" i="1"/>
  <c r="E170" i="1"/>
  <c r="E168" i="1"/>
  <c r="F181" i="1"/>
  <c r="F136" i="1"/>
  <c r="F132" i="1"/>
  <c r="F128" i="1"/>
  <c r="E126" i="1"/>
  <c r="E127" i="1"/>
  <c r="E124" i="1"/>
  <c r="F115" i="1"/>
  <c r="F104" i="1"/>
  <c r="F34" i="1"/>
  <c r="F5" i="1"/>
  <c r="G5" i="1"/>
  <c r="F20" i="1"/>
  <c r="F23" i="1"/>
  <c r="F27" i="1"/>
  <c r="G27" i="1"/>
  <c r="F31" i="1"/>
  <c r="G31" i="1"/>
  <c r="E21" i="1"/>
  <c r="E22" i="1"/>
  <c r="E14" i="1"/>
  <c r="E13" i="1" s="1"/>
  <c r="F15" i="1"/>
  <c r="F13" i="1" s="1"/>
  <c r="E11" i="1"/>
  <c r="E12" i="1"/>
  <c r="E6" i="1"/>
  <c r="E7" i="1"/>
  <c r="E8" i="1"/>
  <c r="E9" i="1"/>
  <c r="E10" i="1"/>
  <c r="E24" i="1"/>
  <c r="E26" i="1"/>
  <c r="E28" i="1"/>
  <c r="E29" i="1"/>
  <c r="E30" i="1"/>
  <c r="E32" i="1"/>
  <c r="E33" i="1"/>
  <c r="E35" i="1"/>
  <c r="E36" i="1"/>
  <c r="E105" i="1"/>
  <c r="E106" i="1"/>
  <c r="E107" i="1"/>
  <c r="E108" i="1"/>
  <c r="E110" i="1"/>
  <c r="E111" i="1"/>
  <c r="E112" i="1"/>
  <c r="E113" i="1"/>
  <c r="G114" i="1"/>
  <c r="E116" i="1"/>
  <c r="E117" i="1"/>
  <c r="E119" i="1"/>
  <c r="E120" i="1"/>
  <c r="E121" i="1"/>
  <c r="E122" i="1"/>
  <c r="E123" i="1"/>
  <c r="E125" i="1"/>
  <c r="G129" i="1"/>
  <c r="E129" i="1" s="1"/>
  <c r="E130" i="1"/>
  <c r="G131" i="1"/>
  <c r="E131" i="1" s="1"/>
  <c r="G133" i="1"/>
  <c r="E133" i="1" s="1"/>
  <c r="G134" i="1"/>
  <c r="E134" i="1" s="1"/>
  <c r="G135" i="1"/>
  <c r="E135" i="1" s="1"/>
  <c r="G137" i="1"/>
  <c r="E137" i="1" s="1"/>
  <c r="G138" i="1"/>
  <c r="E138" i="1" s="1"/>
  <c r="E149" i="1"/>
  <c r="E155" i="1"/>
  <c r="E154" i="1" s="1"/>
  <c r="E157" i="1"/>
  <c r="E156" i="1" s="1"/>
  <c r="E165" i="1"/>
  <c r="E166" i="1"/>
  <c r="E182" i="1"/>
  <c r="E183" i="1"/>
  <c r="F114" i="1" l="1"/>
  <c r="E114" i="1" s="1"/>
  <c r="E109" i="1" s="1"/>
  <c r="G109" i="1"/>
  <c r="E59" i="1"/>
  <c r="E62" i="1"/>
  <c r="E37" i="1"/>
  <c r="G146" i="1"/>
  <c r="E136" i="1"/>
  <c r="E146" i="1"/>
  <c r="E145" i="1"/>
  <c r="E142" i="1" s="1"/>
  <c r="E164" i="1"/>
  <c r="E167" i="1"/>
  <c r="E181" i="1"/>
  <c r="E115" i="1"/>
  <c r="E132" i="1"/>
  <c r="E34" i="1"/>
  <c r="E31" i="1"/>
  <c r="E128" i="1"/>
  <c r="G136" i="1"/>
  <c r="E118" i="1"/>
  <c r="E104" i="1"/>
  <c r="G128" i="1"/>
  <c r="E27" i="1"/>
  <c r="G34" i="1"/>
  <c r="G23" i="1"/>
  <c r="E25" i="1"/>
  <c r="E23" i="1" s="1"/>
  <c r="E20" i="1"/>
  <c r="E5" i="1"/>
  <c r="F109" i="1" l="1"/>
</calcChain>
</file>

<file path=xl/sharedStrings.xml><?xml version="1.0" encoding="utf-8"?>
<sst xmlns="http://schemas.openxmlformats.org/spreadsheetml/2006/main" count="1821" uniqueCount="1262">
  <si>
    <t>TT</t>
  </si>
  <si>
    <t>Tên đơn vị</t>
  </si>
  <si>
    <t>Tên xã được giao, chấp thuận</t>
  </si>
  <si>
    <t>Tổng kinh phí</t>
  </si>
  <si>
    <t>Sở Nông nghiệp và PTNT</t>
  </si>
  <si>
    <t>Phù lưu</t>
  </si>
  <si>
    <t>Đức Lạng</t>
  </si>
  <si>
    <t>Thiên Lộc</t>
  </si>
  <si>
    <t>Tượng Sơn</t>
  </si>
  <si>
    <t>2012-2015</t>
  </si>
  <si>
    <t>2012-2014</t>
  </si>
  <si>
    <t>2012-205</t>
  </si>
  <si>
    <t>Thạch Lâm</t>
  </si>
  <si>
    <t>2015-2016</t>
  </si>
  <si>
    <t>Cẩm Huy</t>
  </si>
  <si>
    <t>Đức Tùng</t>
  </si>
  <si>
    <t>Văn phòng Tỉnh ủy Hà Tĩnh</t>
  </si>
  <si>
    <t>Xuân Lĩnh</t>
  </si>
  <si>
    <t>Cẩm Phúc</t>
  </si>
  <si>
    <t>2013-2015</t>
  </si>
  <si>
    <t>2016-2017</t>
  </si>
  <si>
    <t>Sở Kế hoạch và Đầu tư</t>
  </si>
  <si>
    <t>Hương Minh</t>
  </si>
  <si>
    <t>2011-2013</t>
  </si>
  <si>
    <t>Cẩm Mỹ</t>
  </si>
  <si>
    <t>Sở Y tế</t>
  </si>
  <si>
    <t>Thạch Long</t>
  </si>
  <si>
    <t>Năm thực 
hiện</t>
  </si>
  <si>
    <t>2012-2017</t>
  </si>
  <si>
    <t>2014-2015</t>
  </si>
  <si>
    <t>Kỳ Đồng</t>
  </si>
  <si>
    <t>Hương Đô</t>
  </si>
  <si>
    <t>Sở Giáo dục và Đào tạo</t>
  </si>
  <si>
    <t>Thạch Liên</t>
  </si>
  <si>
    <t>Sơn Bằng</t>
  </si>
  <si>
    <t>Đức Dũng</t>
  </si>
  <si>
    <t>Sở Văn hóa, TT và DL</t>
  </si>
  <si>
    <t>Thịnh Lộc</t>
  </si>
  <si>
    <t>2012-2016</t>
  </si>
  <si>
    <t>Cổ Đạm</t>
  </si>
  <si>
    <t>Sở Tư pháp</t>
  </si>
  <si>
    <t>Phúc Trạch</t>
  </si>
  <si>
    <t>Các xã khác</t>
  </si>
  <si>
    <t>2015-2017</t>
  </si>
  <si>
    <t>Bộ chỉ huy Bộ đội biên phòng Hà Tĩnh</t>
  </si>
  <si>
    <t>Sơn Kim 1</t>
  </si>
  <si>
    <t>Sơn Kim 2</t>
  </si>
  <si>
    <t>2014-2016</t>
  </si>
  <si>
    <t>Hương Vĩnh</t>
  </si>
  <si>
    <t xml:space="preserve">Công an tỉnh </t>
  </si>
  <si>
    <t xml:space="preserve">Cẩm Sơn </t>
  </si>
  <si>
    <t>Đức Thủy</t>
  </si>
  <si>
    <t>Thạch Trung</t>
  </si>
  <si>
    <t>Đức Hòa</t>
  </si>
  <si>
    <t>Các xã khác
(Công an cấp huyên hỗ trợ)</t>
  </si>
  <si>
    <t>Báo Hà Tĩnh</t>
  </si>
  <si>
    <t>Ích Hậu</t>
  </si>
  <si>
    <t>Thạch Bàn</t>
  </si>
  <si>
    <t>2015-207</t>
  </si>
  <si>
    <t>UB mặt trận Tổ quốc tỉnh</t>
  </si>
  <si>
    <t>Trường Sơn</t>
  </si>
  <si>
    <t>Khánh Lộc</t>
  </si>
  <si>
    <t>Xuân Phổ</t>
  </si>
  <si>
    <t>Sơn Thọ</t>
  </si>
  <si>
    <t>Hương Trạch Đức Hương</t>
  </si>
  <si>
    <t xml:space="preserve">Tân Lộc, Hồng Lộc, Thạch Đỉnh  </t>
  </si>
  <si>
    <t>Các xã Thạch Hà, Vũ Quang</t>
  </si>
  <si>
    <t>2013, 2014</t>
  </si>
  <si>
    <t xml:space="preserve">Đức Bồng </t>
  </si>
  <si>
    <t>2013-2017</t>
  </si>
  <si>
    <t>Tỉnh Đoàn</t>
  </si>
  <si>
    <t>Đức Hương</t>
  </si>
  <si>
    <t>Việt Xuyêm</t>
  </si>
  <si>
    <t>Thượng Lộc</t>
  </si>
  <si>
    <t>Tòa án nhân dân tỉnh</t>
  </si>
  <si>
    <t>Tùng Ảnh</t>
  </si>
  <si>
    <t>Đức Châu</t>
  </si>
  <si>
    <t>TT hành chính công huyện</t>
  </si>
  <si>
    <t>Ngân hàng Nhà nước chi nhành HT</t>
  </si>
  <si>
    <t>Thạch Hội</t>
  </si>
  <si>
    <t>Cẩm Lạc</t>
  </si>
  <si>
    <t>Trường Cao đẳng Nguyễn Du</t>
  </si>
  <si>
    <t>2013-2014</t>
  </si>
  <si>
    <t xml:space="preserve">Điện lực Hà Tĩnh </t>
  </si>
  <si>
    <t>Thạch Khê</t>
  </si>
  <si>
    <t>Ân Phú</t>
  </si>
  <si>
    <t>Liên minh HTX</t>
  </si>
  <si>
    <t>Kỳ Giang</t>
  </si>
  <si>
    <t>2011-2017</t>
  </si>
  <si>
    <t>Phương Điền</t>
  </si>
  <si>
    <t>Hội Phụ nữ tỉnh</t>
  </si>
  <si>
    <t>Thạch Đài</t>
  </si>
  <si>
    <t>2013-2016</t>
  </si>
  <si>
    <t>Kỳ Châu</t>
  </si>
  <si>
    <t>Gia Hanh</t>
  </si>
  <si>
    <t>Tên xã  được đỡ đầu,
tài trợ</t>
  </si>
  <si>
    <t>Tên  đơn vị đỡ đầu, tài trợ</t>
  </si>
  <si>
    <t>Các hoạt động đã thực hiện</t>
  </si>
  <si>
    <t xml:space="preserve">  Kinh phí 
(Triệu đồng)</t>
  </si>
  <si>
    <t>I</t>
  </si>
  <si>
    <t>Huyện Đức Thọ</t>
  </si>
  <si>
    <t>Đức An</t>
  </si>
  <si>
    <t>BCH Quân sự tỉnh</t>
  </si>
  <si>
    <t>Công an tỉnh</t>
  </si>
  <si>
    <t>Hỗ trợ tiền mặt</t>
  </si>
  <si>
    <t>Đức Nhân</t>
  </si>
  <si>
    <t>Sở Công thương</t>
  </si>
  <si>
    <t xml:space="preserve"> </t>
  </si>
  <si>
    <t>Con em xa quê</t>
  </si>
  <si>
    <t>Bùi Xá</t>
  </si>
  <si>
    <t>Đoàn Thanh niên UBND huyện</t>
  </si>
  <si>
    <t>Hỗ trợ ngày công lao động</t>
  </si>
  <si>
    <t>Sinh viên Đại Học Vinh</t>
  </si>
  <si>
    <t>Hỗ trợ ngày công</t>
  </si>
  <si>
    <t>II</t>
  </si>
  <si>
    <t>Huyện Hương Khê</t>
  </si>
  <si>
    <t>III</t>
  </si>
  <si>
    <t>IV</t>
  </si>
  <si>
    <t>Huyện Kỳ Anh</t>
  </si>
  <si>
    <t>V</t>
  </si>
  <si>
    <t>Huyện Can Lộc</t>
  </si>
  <si>
    <t>Yên Lộc</t>
  </si>
  <si>
    <t>Đoàn Đại biểu Quốc hội tỉnh Hà Tĩnh</t>
  </si>
  <si>
    <t>Tỉnh Đoàn Hà Tĩnh</t>
  </si>
  <si>
    <t>Kim Lộc</t>
  </si>
  <si>
    <t>VI</t>
  </si>
  <si>
    <t>Huyện Thạch Hà</t>
  </si>
  <si>
    <t>Tặng quà người 27/7</t>
  </si>
  <si>
    <t>Thạch Đỉnh</t>
  </si>
  <si>
    <t>Ngân hàng CSXH tỉnh</t>
  </si>
  <si>
    <t>NH Nhà nước tỉnh</t>
  </si>
  <si>
    <t>Hỗ trợ làm nhà ở cho đối tượng hộ nghèo, hộ chính sách</t>
  </si>
  <si>
    <t>Hội Nông dân huyện</t>
  </si>
  <si>
    <t>Con em xã quê</t>
  </si>
  <si>
    <t>Thạch Thanh</t>
  </si>
  <si>
    <t>Việt Xuyên</t>
  </si>
  <si>
    <t>Thạch Tiến</t>
  </si>
  <si>
    <t>Thạch Vĩnh</t>
  </si>
  <si>
    <t>Thạch Tân</t>
  </si>
  <si>
    <t>Thạch Trị</t>
  </si>
  <si>
    <t>Công ty Sao Đại Dương</t>
  </si>
  <si>
    <t>VII</t>
  </si>
  <si>
    <t>Vũ Quang</t>
  </si>
  <si>
    <t>VIII</t>
  </si>
  <si>
    <t>Cẩm Minh</t>
  </si>
  <si>
    <t>Cẩm Thạch</t>
  </si>
  <si>
    <t>Cơ quan Công an huyện Cẩm Xuyên</t>
  </si>
  <si>
    <t>Hỗ trợ kinh phí làm hệ thống thắp sáng đường quê</t>
  </si>
  <si>
    <t>Cẩm Bình</t>
  </si>
  <si>
    <t>Cá nhân</t>
  </si>
  <si>
    <t>Hỗ trợ chỉnh trang tượng đài liệt sỹ</t>
  </si>
  <si>
    <t>Cẩm Hà</t>
  </si>
  <si>
    <t>Nhân dân trên địa bàn xã</t>
  </si>
  <si>
    <t>Nâng cấp nhà bia tưởng niệm</t>
  </si>
  <si>
    <t>Cẩm Quan</t>
  </si>
  <si>
    <t>IX</t>
  </si>
  <si>
    <t>THÀNH PHỐ HÀ TĨNH</t>
  </si>
  <si>
    <t>X</t>
  </si>
  <si>
    <t>Thị xã Kỳ Anh</t>
  </si>
  <si>
    <t>Kỳ Hoa</t>
  </si>
  <si>
    <t xml:space="preserve">LĐLĐ thị xã phối hợp với Thị đoàn </t>
  </si>
  <si>
    <t>Hỗ trợ 6 triệu làm cổng chào nhà văn hóa thôn Hoa Trung</t>
  </si>
  <si>
    <t xml:space="preserve">MTTQ thị xã </t>
  </si>
  <si>
    <t>Kỳ Hưng, Kỳ Ninh và một số địa phương trên địa bàn</t>
  </si>
  <si>
    <t>Hỗ trợ xây nhà tình nghĩa là ông Nguyễn Trọng Tuần thương binh 4/4 ở xã Kỳ Hưng), bà Mai Mậy (thân nhân liệt sỹ ở xã Kỳ Ninh) và một số hộ gia đình tại các địa phương trên địa bàn thị xã</t>
  </si>
  <si>
    <t>XI</t>
  </si>
  <si>
    <t>Huyện Hương Sơn</t>
  </si>
  <si>
    <t>Sơn Ninh</t>
  </si>
  <si>
    <t>Hội chữ thập đỏ tỉnh</t>
  </si>
  <si>
    <t>Hỗ trợ 100 bồn đựng nước cho hộ nghèo</t>
  </si>
  <si>
    <t>Sơn Trung</t>
  </si>
  <si>
    <t>Hỗ trợ XD nhà giáo dục nghệ thuật trường Mầm non</t>
  </si>
  <si>
    <t>Các đơn vị đồng hành huyện</t>
  </si>
  <si>
    <t>2410 ngày công LĐ, 20 ca máy cưa, 10 ca máy múc; 200 triệu tiềm mặt</t>
  </si>
  <si>
    <t>Sơn Hà</t>
  </si>
  <si>
    <t>2040 ngày công lđ</t>
  </si>
  <si>
    <t>Sơn hòa</t>
  </si>
  <si>
    <t>1777 ngày công lao động</t>
  </si>
  <si>
    <t>Tiềm mặt</t>
  </si>
  <si>
    <t>Quỹ thiện tâm tập đoàn Vingrup</t>
  </si>
  <si>
    <t>Tặng quà</t>
  </si>
  <si>
    <t>Huyện Nghi Xuân</t>
  </si>
  <si>
    <t>Xuân Hội</t>
  </si>
  <si>
    <t>Viện kiểm sát tỉnh</t>
  </si>
  <si>
    <t>Xuân Đan</t>
  </si>
  <si>
    <t>Xuân Yên</t>
  </si>
  <si>
    <t>Xuân Hồng</t>
  </si>
  <si>
    <t>Các doanh nghiệp trên địa bàn</t>
  </si>
  <si>
    <t>Xuân Viên</t>
  </si>
  <si>
    <t>XIII</t>
  </si>
  <si>
    <t>Thị xã Hồng Lĩnh</t>
  </si>
  <si>
    <t>Công ty Xăng dầu Hà Tĩnh</t>
  </si>
  <si>
    <t>Một số xã trên địa bàn tỉnh</t>
  </si>
  <si>
    <t>Hội Nông dân tỉnh</t>
  </si>
  <si>
    <t>Tổng cộng</t>
  </si>
  <si>
    <t>Tổng kinh phí huy động tháng 7, bao gồm các huyện, thành phố, thị xã  kêu gọi, các tổ chức DN, các sở, ban, ngành là 15,233 tỷ đồng</t>
  </si>
  <si>
    <t>Vượng Lộc</t>
  </si>
  <si>
    <t>Văn phòng điều phối xây dựng NTM tỉnh</t>
  </si>
  <si>
    <t>Hỗ trợ phong trào VNTT, làm cổng chào thôn Đông Huề, Đông Mỹ, Thái hòa</t>
  </si>
  <si>
    <t xml:space="preserve">Trường Cao Đẳng an ninh nhân dân I </t>
  </si>
  <si>
    <t>Hỗ trợ 1700 ngày công lao động giúp dân xây dựng NTM, 01 bộ máy tính trị giá 10 triệu đồng, đường điện chiếu sáng khu trung tâm xã; 70 triệu xây dựng giếng nước sinh hoạt ở thôn Thượng Xá</t>
  </si>
  <si>
    <t xml:space="preserve"> Trung Lộc</t>
  </si>
  <si>
    <t>Cơ quan Chính quyền huyện</t>
  </si>
  <si>
    <t>Hỗ trợ 105 cây xoài và 200 ngày công lao động</t>
  </si>
  <si>
    <t xml:space="preserve"> Mỹ Lộc</t>
  </si>
  <si>
    <t>Huyện uỷ, Ngân hàng chính sách, Huyện đội</t>
  </si>
  <si>
    <t>Hỗ trợ 180 công lao động</t>
  </si>
  <si>
    <t>Xây dựng khu Trung tâm</t>
  </si>
  <si>
    <t xml:space="preserve"> Sơn Lộc</t>
  </si>
  <si>
    <t>Cơ quan Khối dân</t>
  </si>
  <si>
    <t>Hỗ trợ 220 ngày công lao động</t>
  </si>
  <si>
    <t xml:space="preserve"> Thượng Lộc</t>
  </si>
  <si>
    <t>Công an Huyện</t>
  </si>
  <si>
    <t>150 ngày công lao động, 01 bộ bàn ghế thôn sơn bình</t>
  </si>
  <si>
    <t>100 cây xà cừ và 150 ngày công lao động</t>
  </si>
  <si>
    <t>100 cây xà cừ</t>
  </si>
  <si>
    <t>Hội đồng hương</t>
  </si>
  <si>
    <t>Hỗ trợ xây dựng NTM</t>
  </si>
  <si>
    <t>Đóng góp xây dựng NTM</t>
  </si>
  <si>
    <t>Tài trợ giải thể thao đầu năm(30triệu), cây xanh(6.5 triệu)</t>
  </si>
  <si>
    <t>Thanh Lộc</t>
  </si>
  <si>
    <t>Hỗ trợ xây dựng đền, bồn hoa cây xanh,
các hoạt động văn hóa thể thao</t>
  </si>
  <si>
    <t>Quang Lộc</t>
  </si>
  <si>
    <t>Thường Nga</t>
  </si>
  <si>
    <t>Tài trợ giải thể thao, văn nghệ đầu năm</t>
  </si>
  <si>
    <t>Trường Lộc</t>
  </si>
  <si>
    <t>Lắp hệ thống điện chiếu sáng</t>
  </si>
  <si>
    <t>Tùng Lộc</t>
  </si>
  <si>
    <t>Trung Lộc</t>
  </si>
  <si>
    <t>Con em xóm Tân Vũ, Minh Tân hỗ trợ</t>
  </si>
  <si>
    <t>Đồng Lộc</t>
  </si>
  <si>
    <t>Mua sắm trang thiết bị nhà văn hóa thôn</t>
  </si>
  <si>
    <t>Hộ Trần Văn Cường hỗ trợ bàn ghế, dồ đạc NVH thôn Phúc Tân (30 triệu); hộ Nguyễn Văn Xin hỗ trợ làm đường bê tông thôn Lũy (30 triệu)</t>
  </si>
  <si>
    <t>Thuần Thiện</t>
  </si>
  <si>
    <t>Hỗ trợ xây tường bao NVH Làng Khang</t>
  </si>
  <si>
    <t>Vĩnh Lộc</t>
  </si>
  <si>
    <t>Sơn Lộc</t>
  </si>
  <si>
    <t>Mua cây trồng, thiết chế NVH</t>
  </si>
  <si>
    <t>Xuân Lộc</t>
  </si>
  <si>
    <t>Sở Thông tin và Truyền thông</t>
  </si>
  <si>
    <t xml:space="preserve">Phú Lộc, Vĩnh Lộc  </t>
  </si>
  <si>
    <t>Đức Lâm</t>
  </si>
  <si>
    <t>Đức Lập</t>
  </si>
  <si>
    <t>Trường Đại học Hà Tĩnh</t>
  </si>
  <si>
    <t>Đức Thanh</t>
  </si>
  <si>
    <t>Sở xây dựng</t>
  </si>
  <si>
    <t>Sở khoa học công nghệ tỉnh Hà Tĩnh</t>
  </si>
  <si>
    <t>Đức Long</t>
  </si>
  <si>
    <t>Cục Thống kê Hà Tĩnh</t>
  </si>
  <si>
    <t>Tân Hương</t>
  </si>
  <si>
    <t>Hội liên hiệp Phụ nữ tỉnh</t>
  </si>
  <si>
    <t>Đức Đồng</t>
  </si>
  <si>
    <t>Bệnh viện Đa khoa Đức Thọ</t>
  </si>
  <si>
    <t>Truường THPT Đức Thọ</t>
  </si>
  <si>
    <t>Khối dân huyện</t>
  </si>
  <si>
    <t>Trường THCS Đồng Lạng</t>
  </si>
  <si>
    <t>UBND huyện</t>
  </si>
  <si>
    <t>Trường THPT Lê Hồng Phong</t>
  </si>
  <si>
    <t>Hỗ trợ xã đào hố trồng cây</t>
  </si>
  <si>
    <t xml:space="preserve">Hỗ trợ tiền </t>
  </si>
  <si>
    <t>Bảo hiểm xã hội</t>
  </si>
  <si>
    <t>Huyện ủy</t>
  </si>
  <si>
    <t>Viện kiểm sát ND</t>
  </si>
  <si>
    <t>Đức Lạc</t>
  </si>
  <si>
    <t>Công an huyện</t>
  </si>
  <si>
    <t>Hỗ trợ giải phóng mặt bằng</t>
  </si>
  <si>
    <t>Hỗ trợ giúp đỡ dân giải phóng mặt bằng trên các tuyến đường GTNT</t>
  </si>
  <si>
    <t>Bưu điện huyện</t>
  </si>
  <si>
    <t>Hỗ trợ lao động tổng dọn vệ sinh môi trường, chỉnh trang các tuyến đường nội xã</t>
  </si>
  <si>
    <t>Trung tâm Y tế dự phòng</t>
  </si>
  <si>
    <t>Kho bạc nhà nước Đức Thọ</t>
  </si>
  <si>
    <t>hỗ trợ 01 tính cũ và 5 triệu đồng tiền mặt</t>
  </si>
  <si>
    <t xml:space="preserve"> Hỗ trợ giúp đỡ dân giải phóng mặt bằng trên các tuyến đường  </t>
  </si>
  <si>
    <t xml:space="preserve">Hỗ trợ giúp đỡ dân giải phóng mặt bằng trên các tuyến đường  </t>
  </si>
  <si>
    <t xml:space="preserve"> Hỗ trợ giúp đỡ dân giải phóng mặt bằng trên các tuyến đường, hỗ trợ 250 đầu sách và đồng tiền mặt </t>
  </si>
  <si>
    <t xml:space="preserve"> Hỗ trợ thôn Sơn Thành chỉnh trang đường trục thôn, nhà văn hóa thôn </t>
  </si>
  <si>
    <t>1km đường điện thắp sáng tại thôn Phượng Thành</t>
  </si>
  <si>
    <t>Con em quê hương làm doanh nghiệp tại tỉnh Bình Dương</t>
  </si>
  <si>
    <t>Nhà thể chất trường Tiểu học</t>
  </si>
  <si>
    <t>Ngân hàng Ngoại thương Việt Nam</t>
  </si>
  <si>
    <t>Trạm y tế 2 tầng</t>
  </si>
  <si>
    <t>Xây cầu  qua kênh</t>
  </si>
  <si>
    <t>Võ Trọng Hải + Võ Tiến Nghị, con em xa quê</t>
  </si>
  <si>
    <t xml:space="preserve">  XD nhà tiếp dân xã, NVH thôn Đại An</t>
  </si>
  <si>
    <t xml:space="preserve">Huy động con em </t>
  </si>
  <si>
    <t>XD đường điện thắp sáng làng quê thôn Long Thành</t>
  </si>
  <si>
    <t>Cty TNHH  Quang Tiền</t>
  </si>
  <si>
    <t xml:space="preserve"> Làm GTNT (550m); Đổ đất cấp phối đường trục thôn (700m)</t>
  </si>
  <si>
    <t>Nhà may Hòa Hoài</t>
  </si>
  <si>
    <t>Rem cửa ri đô phông màn tại nhà một cửa</t>
  </si>
  <si>
    <t>Bộ đội Biên phòng Hà Tĩnh</t>
  </si>
  <si>
    <t>Hỗ trợ xây dựng bốn phòng ngủ cho Trường Mầm non</t>
  </si>
  <si>
    <t>Hỗ trợ vật liệu cát, sạn làm đường GTNT với 1km và ngày công lao động</t>
  </si>
  <si>
    <t>Hỗ trợ xây dựng cổng Làng, trồng cây xanh, đường điện thắp sáng tuyến đường tại thôn Làng Hạ.</t>
  </si>
  <si>
    <t>Hỗ trợ 179 m³ đá sỏi</t>
  </si>
  <si>
    <t>Công ty Trần Anh</t>
  </si>
  <si>
    <t>Đầu tư trồng cây xanh</t>
  </si>
  <si>
    <t xml:space="preserve"> Yên Hồ</t>
  </si>
  <si>
    <t xml:space="preserve"> Chị Nguyễn Thị Hạnh ở Hà nội</t>
  </si>
  <si>
    <t xml:space="preserve">  Hỗ trợ trồng cây xanh </t>
  </si>
  <si>
    <t xml:space="preserve"> Ông Nguyễn Kiến Tường Ở Thành phố HCM</t>
  </si>
  <si>
    <t xml:space="preserve"> Nâng cấp công trình nhà máy nước sạch bằng 
hệ thống lọc công nghệ lamem </t>
  </si>
  <si>
    <t xml:space="preserve"> Con em xa quê ủng hộ làm đường giao thông</t>
  </si>
  <si>
    <t xml:space="preserve">  Làm đường giao thông Nông thôn </t>
  </si>
  <si>
    <t>Xây dựng và mua sắm các thiết chế trong nhà văn hóa các thôn, đường GTNT, Mương thoát thải</t>
  </si>
  <si>
    <t>Con em xa quê về ăn tết</t>
  </si>
  <si>
    <t>Xây dựng Nhà văn hóa các thôn: Thanh Trung, Thanh Đình; Xóm Mới</t>
  </si>
  <si>
    <t>Văn phòng điều phối NTM tỉnh</t>
  </si>
  <si>
    <t>Hỗ trợ tham quan học hỏi kinh nghiệm xây dựng NTM cho cán bộ và nhân dân xã</t>
  </si>
  <si>
    <t xml:space="preserve">Thiết chế NVH </t>
  </si>
  <si>
    <t>Con em xa quê, hội đồng hương Đức Nhân tại TP HCM</t>
  </si>
  <si>
    <t>Thái Yên</t>
  </si>
  <si>
    <t xml:space="preserve">Con e xa quê </t>
  </si>
  <si>
    <t xml:space="preserve"> Hỗ trợ làm đường nội đồng vào nghĩa trang thôn Bình Tân </t>
  </si>
  <si>
    <t xml:space="preserve"> Đức Yên</t>
  </si>
  <si>
    <t>Bổ sung các hạng mục tại nhà văn hóa các thôn</t>
  </si>
  <si>
    <t>Làm đường GT</t>
  </si>
  <si>
    <t xml:space="preserve">Đức Lạng </t>
  </si>
  <si>
    <t>Mua sắm nhà văn hóa</t>
  </si>
  <si>
    <t>Đoàn khối DN tỉnh; Đoàn cơ sở Ngân hàng CSXH, Chi đoàn cơ sở Ngân hàng Phát triển, Đoàn cơ sở Công ty TNHH MTV Thủy lợi Bắc Hà Tĩnh</t>
  </si>
  <si>
    <t>Ban Quân sự huyện</t>
  </si>
  <si>
    <t>Đảng ủy Khối cơ quan tỉnh</t>
  </si>
  <si>
    <t>Kỳ Tân</t>
  </si>
  <si>
    <t>Yên Hồ</t>
  </si>
  <si>
    <t>Phường Tân Giang</t>
  </si>
  <si>
    <t>Ph.Tân Giang</t>
  </si>
  <si>
    <t>Đảng ủy Khối Doanh nghiệp tỉnh</t>
  </si>
  <si>
    <t>Thạch Môn</t>
  </si>
  <si>
    <t>Phú Gia</t>
  </si>
  <si>
    <t>Thạch Hưng</t>
  </si>
  <si>
    <t>Đảng ủy khối Cơ quan tỉnh</t>
  </si>
  <si>
    <t>Tổ chức làm việc ký kết Chương trình phối hợp đỡ đầu phường Tân Giang xây dựng đô thị văn minh; tổ chức làm việc với các đơn vị đóng trên địa bàn tham gia phối hợp giúp phường xây dựng văn minh đô thị.; trao quà hỗ trợ gia đình chính sách, thương binh trên địa bàn; trao quà hỗ trợ: 05 bộ máy vi tính, 01 máy in, tổng giá trị 55 triệu đồng.</t>
  </si>
  <si>
    <t>Công ty CP cấp nước Hà Tĩnh</t>
  </si>
  <si>
    <t>Thạch Điền</t>
  </si>
  <si>
    <t>2014-2017</t>
  </si>
  <si>
    <t>Hội nông dân tỉnh</t>
  </si>
  <si>
    <t>Trường chinh trị Trần Phú</t>
  </si>
  <si>
    <t>Thạch Bình</t>
  </si>
  <si>
    <t>Sơn Trà</t>
  </si>
  <si>
    <t>Trường chính trị Trần Phú</t>
  </si>
  <si>
    <t>Tổ chức làm việc với xã xây dựng Kế hoạch xây dựng NTM, tổ chức tuyên truyền xây dựng NTM, phát triển sản xuất, nâng cao hiệu quả sử dụng nguồn lực; tổ chức cho cán bộ cốt cán xã, thôn tham quan học tập kinh nghiệm; tặng quà cho các gia đình chính sách, hộ nghèo</t>
  </si>
  <si>
    <t>Thạch Thắng</t>
  </si>
  <si>
    <t>Văn phòng HĐND  tỉnh</t>
  </si>
  <si>
    <t>Văn phòng Đoàn đại biểu Quốc hội</t>
  </si>
  <si>
    <t>Kỳ Thư</t>
  </si>
  <si>
    <t>2011-2014</t>
  </si>
  <si>
    <t>Đức La</t>
  </si>
  <si>
    <t>Sở Nội vụ</t>
  </si>
  <si>
    <t>Thạch Kênh</t>
  </si>
  <si>
    <t>Ngọc Sơn</t>
  </si>
  <si>
    <t xml:space="preserve">Sở  Xây dựng </t>
  </si>
  <si>
    <t>Trung Lễ</t>
  </si>
  <si>
    <t>Cẩm Hòa</t>
  </si>
  <si>
    <t>Sở Giao thông vận tải</t>
  </si>
  <si>
    <t>Sơn Mai</t>
  </si>
  <si>
    <t>Đức Vĩnh</t>
  </si>
  <si>
    <t>Phú Lộc</t>
  </si>
  <si>
    <t>Đức Yên</t>
  </si>
  <si>
    <t>Công ty TNHH MTV Bia sài gòn - Hà Tĩnh</t>
  </si>
  <si>
    <t>Thạch Hương</t>
  </si>
  <si>
    <t>Liên hiệp các Hội khoa học kỹ thuật</t>
  </si>
  <si>
    <t>Bắc Sơn</t>
  </si>
  <si>
    <t>Cục thống kê</t>
  </si>
  <si>
    <t>Kho bạc Nhà nước Hà Tĩnh</t>
  </si>
  <si>
    <t>Sở Tài nguyên và Môi trường</t>
  </si>
  <si>
    <t>Xuân Hải</t>
  </si>
  <si>
    <t>Công ty TNHH MTV Thủy lợi Bắc Hà Tĩnh</t>
  </si>
  <si>
    <t>Công ty TNHH MTV Thủy lợi Nam Hà Tĩnh</t>
  </si>
  <si>
    <t>Sở Tài chính</t>
  </si>
  <si>
    <t>Cẩm Binh</t>
  </si>
  <si>
    <t>2012-215</t>
  </si>
  <si>
    <t>Sở Lao động, Thương binh và Xã hội</t>
  </si>
  <si>
    <t>Kỳ Lâm</t>
  </si>
  <si>
    <t>Cương Gián</t>
  </si>
  <si>
    <t>Thạch Lạc</t>
  </si>
  <si>
    <t>Sở Công Thương</t>
  </si>
  <si>
    <t>Viện Kiểm soát nhân dân</t>
  </si>
  <si>
    <t>Hương Bình</t>
  </si>
  <si>
    <t>Thanh Tra tỉnh</t>
  </si>
  <si>
    <t>Hương Trà</t>
  </si>
  <si>
    <t>Xuân Giang</t>
  </si>
  <si>
    <t>Viễn thông Hà Tĩnh</t>
  </si>
  <si>
    <t>Nam Hương</t>
  </si>
  <si>
    <t>Cục Hải quan Hà Tinh</t>
  </si>
  <si>
    <t>Thạch Bằng</t>
  </si>
  <si>
    <t>Tiến Lộc</t>
  </si>
  <si>
    <t>Sơn Mỹ</t>
  </si>
  <si>
    <t>Sở Khoa học và công nghệ</t>
  </si>
  <si>
    <t>Cẩm Thăng</t>
  </si>
  <si>
    <t>Sơn Quang</t>
  </si>
  <si>
    <t>Đức Giang</t>
  </si>
  <si>
    <t>2011-2012</t>
  </si>
  <si>
    <t>2011-2015</t>
  </si>
  <si>
    <t>Ban dân vận Tỉnh ủy</t>
  </si>
  <si>
    <t>Ban Tổ chức Tỉnh ủy</t>
  </si>
  <si>
    <t>Bộ chỉ huy quân sự tỉnh</t>
  </si>
  <si>
    <t>Thuận Lộc</t>
  </si>
  <si>
    <t>Đài Phát thanh và Truyền hình Hà Tĩnh</t>
  </si>
  <si>
    <t>An Lộc</t>
  </si>
  <si>
    <t>Trường Chính trị Trần Phú</t>
  </si>
  <si>
    <t>Tiền mặt</t>
  </si>
  <si>
    <t>Nguyễn Thị Phương-TP Hồ Chí Minh</t>
  </si>
  <si>
    <t>Làm 1,7km đường điện thắp sáng làng quê.
Xây mới Nhà văn hóa thôn Lai Thịnh</t>
  </si>
  <si>
    <t xml:space="preserve"> Sơn Giang</t>
  </si>
  <si>
    <t>Ban chỉ huy quân sự huyện Hương Sơn</t>
  </si>
  <si>
    <t>Giúp tập thể thôn 11 đào móng làm nhà hội quán thôn</t>
  </si>
  <si>
    <t>Công ty xăng dầu dầu khí Vũng Áng</t>
  </si>
  <si>
    <t>Hỗ trợ kinh phí xây dựng NTM trên địa bàn xã</t>
  </si>
  <si>
    <t>UBMTTQ huyện, huyện Đoàn, Hội CCB huyện</t>
  </si>
  <si>
    <t>giúp thôn Hồng Hà cải tạo vườn tạp, chỉnh trang hàng rào vườn hộ, mua sắm 16 bộ ghế ngồi.</t>
  </si>
  <si>
    <t>Nguyễn Bá Giám</t>
  </si>
  <si>
    <t>Hiến 17 m hàng rào xây để mở rộng đường giao thông</t>
  </si>
  <si>
    <t>4040 ngày công lđ</t>
  </si>
  <si>
    <t>Sơn Hòa</t>
  </si>
  <si>
    <t>Con em xa quê sống tại hà nội</t>
  </si>
  <si>
    <t>xây dựng đường vào khu nghĩa địa</t>
  </si>
  <si>
    <t>3776 ngày công lao động</t>
  </si>
  <si>
    <t>Kho bạc huyện</t>
  </si>
  <si>
    <t>Đồn biên phòng</t>
  </si>
  <si>
    <t xml:space="preserve">Tổ chức đêm giao lưu văn nghệ giai điệu tự hào kỷ niệm 70 ngày thương binh liệt sỹ, quyên góp ủng hộ sữa chữa đài tượng niệm, tặng quà cho các gia đình chính sách ngày 27 tháng 7 năm 2017 </t>
  </si>
  <si>
    <t>Các nhà hảo tâm là hộ gia đình</t>
  </si>
  <si>
    <t>Công đoàn xã</t>
  </si>
  <si>
    <t>Sơn Lĩnh</t>
  </si>
  <si>
    <t>HTX Xây dựng Thế Huệ</t>
  </si>
  <si>
    <t>Đóng góp vật liệu xô bồ vào việc nâng cấp, sửa chữa nhà bia tưởng niệm</t>
  </si>
  <si>
    <t>Tập đoàn viettel</t>
  </si>
  <si>
    <t>Hỗ trợ xây nhà văn hóa thôn Tân Bình, xây nhà bà Nguyễn Thị Bé -Kim sơn; nhà 2 tầng trường Mầm non</t>
  </si>
  <si>
    <t>Huyện đoàn Hương Sơn</t>
  </si>
  <si>
    <t>Hỗ trợ xây nhà hộ nghèo</t>
  </si>
  <si>
    <t>Ngân hành nông nhiêp huyện</t>
  </si>
  <si>
    <t xml:space="preserve">Phòng giáo dục </t>
  </si>
  <si>
    <t>Hỗ trợ mua máy cưa xăng  Kim Sơn</t>
  </si>
  <si>
    <t xml:space="preserve">Công an huyện </t>
  </si>
  <si>
    <t>Hỗ trợ ghế ngồi cho thôn Dương Đình và Hương hà</t>
  </si>
  <si>
    <t xml:space="preserve">Văn phòng UBND và Phòng Tài Chính </t>
  </si>
  <si>
    <t>Hỗ trợ tiền mặt cho thôn Thượng Tiến làm rạp mát, trần nhà</t>
  </si>
  <si>
    <t xml:space="preserve">Cơ quan Kiểm lâm </t>
  </si>
  <si>
    <t>Hỗ  trợ ghế ngồi cho thôn Ninh Xá</t>
  </si>
  <si>
    <t xml:space="preserve">phòng NN,VPĐP, TT ứng dụng </t>
  </si>
  <si>
    <t>Hỗ trợ tiền mặt cho thôn Kim sơn</t>
  </si>
  <si>
    <t xml:space="preserve"> Bệnh viện đa khoa </t>
  </si>
  <si>
    <t>Hỗ trợ tiền mặt cho thôn trường An làm rạp mát, trần nhà</t>
  </si>
  <si>
    <t xml:space="preserve">5516 ngày công lao động, 20 ca máy cưa, 10 ca máy múc
</t>
  </si>
  <si>
    <t>Con em xa quê hương về ăn tết</t>
  </si>
  <si>
    <t>Qùa</t>
  </si>
  <si>
    <t>Sơn Diệm</t>
  </si>
  <si>
    <t>Huyện Cẩm Xuyên</t>
  </si>
  <si>
    <t>Văn phòng Tỉnh ủy</t>
  </si>
  <si>
    <t>Liên đoàn lao động Tĩnh</t>
  </si>
  <si>
    <t>Cẩm Sơn</t>
  </si>
  <si>
    <t>Khu bảo tồn TN Kẻ gỗ</t>
  </si>
  <si>
    <t>Hỗ trợ 100 ghế ngồi Hòa Phát</t>
  </si>
  <si>
    <t xml:space="preserve">Con em xa quê </t>
  </si>
  <si>
    <t xml:space="preserve">Hỗ trợ làm đường điện </t>
  </si>
  <si>
    <t>Ông Nguyễn Đăng Diệu</t>
  </si>
  <si>
    <t>Làm mái che tại hội quán thôn Vinh Sơn</t>
  </si>
  <si>
    <t>Bác Nguyễn Tuân (thôn Đại Tăng)</t>
  </si>
  <si>
    <t xml:space="preserve">Hỗ trợ bộ bàn ghế phòng họp UBND xã </t>
  </si>
  <si>
    <t>Chị Hương Khánh (thôn Mỹ Thành)</t>
  </si>
  <si>
    <t>Hỗ trợ cây bóng mát khuôn viên UBND</t>
  </si>
  <si>
    <t>Bác Tích (TP Hồ Chí Minh)</t>
  </si>
  <si>
    <t>Tổ liên gia chợ Cầu (thôn Cẩm Đồng)</t>
  </si>
  <si>
    <t>Ban chỉ huy quân sự huyện Cẩm xuyên</t>
  </si>
  <si>
    <t>Hỗ trợ 30 công xây dựng khu dân cư mẫu</t>
  </si>
  <si>
    <t>3,6</t>
  </si>
  <si>
    <t>Con em xa quê và nhân trên địa bàn xã</t>
  </si>
  <si>
    <t>Hỗ trợ tiền làm nhà văn hóa, cổng chào</t>
  </si>
  <si>
    <t>Ngân hàng Nông nghiệp và PTNT huyện Cẩm Xuyên</t>
  </si>
  <si>
    <t>Hỗ trợ làm nhà ở</t>
  </si>
  <si>
    <t>Cẩm Vịnh</t>
  </si>
  <si>
    <t>Hỗ trợ sửa chữa nhà văn hóa thôn</t>
  </si>
  <si>
    <t>Trung đoàn 841</t>
  </si>
  <si>
    <t>40 đ/c giúp đổ rãnh thoát nước với 200 ngày công</t>
  </si>
  <si>
    <t>Đêm đốt lữa trại 10/10 thôn</t>
  </si>
  <si>
    <t>Con em ở các tỉnh phía nam</t>
  </si>
  <si>
    <t>Con em ở TP Hà Tĩnh, Thi trấn Cẩm Xuyên và huyện Kỳ Anh</t>
  </si>
  <si>
    <t>Hội đồng hương tại Hà Nội và các tỉnh phía Bắc</t>
  </si>
  <si>
    <t>Con em xa quê và nhân dân trên địa bàn</t>
  </si>
  <si>
    <t>Công ty TNHH tổng hợp Trường Sơn</t>
  </si>
  <si>
    <t>Nâng cấp đền Thành Hoàng</t>
  </si>
  <si>
    <t>Cẩm Nhượng</t>
  </si>
  <si>
    <t>GĐ ông Lê Minh Hùng - GĐ Tổng công ty cầu thang máy Việt Nam</t>
  </si>
  <si>
    <t>Xây dựng đài tưởng niệm liệt sỹ xã</t>
  </si>
  <si>
    <t>Giúp đỡ chỉnh trang vườn hộ và hỗ trợ 1.000 cây giống cho 30 vườn hộ, hỗ trợ cây cảnh trồng tại các nhà văn hóa thôn</t>
  </si>
  <si>
    <t>Công an thị xã hỗ trợlàm hệ thống điện chiếu sáng tại thôn Hoa Sơn với chiều dài 2 km</t>
  </si>
  <si>
    <t>Chi đoàn thanh niên</t>
  </si>
  <si>
    <t>Hỗ trợ thôn Hoa Tân 1 tủ sách và 60 đầu sách</t>
  </si>
  <si>
    <t xml:space="preserve"> Chi đoàn thanh niên Cơ quan UBND thị xã; Thị đoàn xây dựng đoạn đường thắp sáng đường quê </t>
  </si>
  <si>
    <t>Kỳ Hà</t>
  </si>
  <si>
    <t>Thị đoàn</t>
  </si>
  <si>
    <t>Hỗ trợ làm hệ thống điện chiếu sáng tại thôn Nam Hà với chiều dài 1 km</t>
  </si>
  <si>
    <t>Thành phố Hà Tĩnh</t>
  </si>
  <si>
    <t xml:space="preserve"> Thạch Bình</t>
  </si>
  <si>
    <t>BCH bộ đội biên phòng</t>
  </si>
  <si>
    <t>Tặng thôn Bình minh làm cổng chào</t>
  </si>
  <si>
    <t>Các doanh nghiệp trên địa bàn, các tổ chức cá nhân</t>
  </si>
  <si>
    <t>Trao 145 suất quà cho các hộ nghèo, hộ khăn trong dịp tết Đinh dậu</t>
  </si>
  <si>
    <t>DN, Hội Trai Làng, Đoàn Thanh Niên Thạch Bình</t>
  </si>
  <si>
    <t>xay dựng cổng vào xã, cổng làng thôn Đông Nam, Lắp đặt đường điện thắp sáng đường quê tại thôn Bình Yên</t>
  </si>
  <si>
    <t xml:space="preserve"> Thạch Môn</t>
  </si>
  <si>
    <t>Công ty cổ phần dầu khí đạm Cà Mau</t>
  </si>
  <si>
    <t xml:space="preserve"> Thạch Đồng</t>
  </si>
  <si>
    <t>Quỹ Thiện Tâm thuộc tập đoàn Vincom</t>
  </si>
  <si>
    <t xml:space="preserve">Hỗ trợ xây dựng nhà ở hộ nghèo </t>
  </si>
  <si>
    <t>Công an Thành phố Hà Tĩnh</t>
  </si>
  <si>
    <t>Làm đường điện thắp sáng làng quê tại thôn Kinh Nam và Thôn Bình</t>
  </si>
  <si>
    <t>Thành đoàn và Đoàn các xã, phường</t>
  </si>
  <si>
    <t>Xây dựng bồn trồng cây xanh, hàng rào, phá bỏ vườn tạp tại thôn Trung Hưng</t>
  </si>
  <si>
    <t>Ngân hàng Agribank</t>
  </si>
  <si>
    <t>Hỗ trợ tiền làm nhà ở cho hộ dân thuộc diện hộ nghèo</t>
  </si>
  <si>
    <t>Báo tuổi trẻ TP Hồ Chí Minh</t>
  </si>
  <si>
    <t>Tặng 200 suất quà cho học sinh</t>
  </si>
  <si>
    <t>UBMTTQ huyện Thạch Hà</t>
  </si>
  <si>
    <t>Tặng 27 suất quà cho hộ nghèo, hộ có hoàn cảnh khó khăn</t>
  </si>
  <si>
    <t>Anh Dương Chí Liệu con em xa quê</t>
  </si>
  <si>
    <t>Tặng 50 suất quà cho hộ nghèo, hộ có hoàn cảnh khó khăn</t>
  </si>
  <si>
    <t>Anh Nguyễn Minh Trang con em xa 
quê</t>
  </si>
  <si>
    <t>Tặng 10 suất quà cho hộ nghèo, hộ có hoàn cảnh khó khăn</t>
  </si>
  <si>
    <t>Bộ đội Biên phòng tỉnh Hà Tĩnh</t>
  </si>
  <si>
    <t>Tặng 02 suất quà cho hộ có hoàn cảnh khó khăn</t>
  </si>
  <si>
    <t>Hội chữ thập đỏ huyện Thạch Hà</t>
  </si>
  <si>
    <t>Thạch Ngọc</t>
  </si>
  <si>
    <t>Hội đồng hương tại Sài Gòn</t>
  </si>
  <si>
    <t>Hỗ trợ Lắp đặt hệ thống điện chiếu sáng và Nâng cấp khu thể thao thôn Ngọc Sơn.</t>
  </si>
  <si>
    <t>Con em làm việc ở nước ngoài</t>
  </si>
  <si>
    <t>Hỗ trợ Nâng cấp khu thể thao thôn Bắc Tiến.</t>
  </si>
  <si>
    <t>Ông Trần Danh Việt</t>
  </si>
  <si>
    <t>Hỗ trợ mua cây Sao đen trồng trên đường trục xã thôn Mộc Hải</t>
  </si>
  <si>
    <t>Doanh nghiệp tỉnh, Bảo hiểm AIA, ĐTN báo Hà Tĩnh</t>
  </si>
  <si>
    <t>Tặng quà cho trẻ em nghèo</t>
  </si>
  <si>
    <t>Đảng viên 67 thôn Trung Phú</t>
  </si>
  <si>
    <t>Hỗ trợ xây dựng đường GTNT</t>
  </si>
  <si>
    <t>CT CP Thảo Nguyên</t>
  </si>
  <si>
    <t>Hỗ trợ XD hội quán thôn Cao Thắng</t>
  </si>
  <si>
    <t>CT CP XD và TM Hoàng Nhật</t>
  </si>
  <si>
    <t>Hỗ trợ XD hội quán thôn Nam Thắng</t>
  </si>
  <si>
    <t>Đ/c Dương Tất Thắng - PCT UBND tỉnh</t>
  </si>
  <si>
    <t>Con em thôn Yên Lạc</t>
  </si>
  <si>
    <t>Hỗ trợ đổ đất hội quán, mua sắm trang thiết bị</t>
  </si>
  <si>
    <t>Con em xa quê thôn Chi Lưu</t>
  </si>
  <si>
    <t>Hỗ trợ xây dựng cổng làng</t>
  </si>
  <si>
    <t>Con em xa quê thôn Trí Lễ</t>
  </si>
  <si>
    <t>Hỗ trợ mua sắm trang thiết bị trong nhà văn hóa thôn</t>
  </si>
  <si>
    <t>Con em xa quê thôn Trí Nang</t>
  </si>
  <si>
    <t>Con em xa quê thôn Thượng Nguyên</t>
  </si>
  <si>
    <t>Con em xa quê thôn Hòa Hợp</t>
  </si>
  <si>
    <t>Thạch Lưu</t>
  </si>
  <si>
    <t>Phan Văn Thắng - Thành phố Hồ Chí Minh</t>
  </si>
  <si>
    <t>Con em xa quê thôn Yên Nghĩa</t>
  </si>
  <si>
    <t>Hỗ trợ làm đường bê tông lên nghĩa trang thôn Yên Nghĩa</t>
  </si>
  <si>
    <t>Con em xa quê thôn Lộc Ân</t>
  </si>
  <si>
    <t>Hỗ trợ giải tỏa hành lang GT thôn Lộc Ân</t>
  </si>
  <si>
    <t>Con em xa quê thôn Đông Tiến</t>
  </si>
  <si>
    <t>Hỗ trợ làm đường bê tông nội đồng thôn Đông Tiến</t>
  </si>
  <si>
    <t>Con em xa quê thôn Trung Nam</t>
  </si>
  <si>
    <t>Hỗ trợ làm đường bê tông trục thôn Trung Nam</t>
  </si>
  <si>
    <t>Chi cục Lâm nghiệp Hà Tĩnh</t>
  </si>
  <si>
    <t>Hỗ trợ 500 cây xanh</t>
  </si>
  <si>
    <t>Công ty cây cảnh Bình Minh</t>
  </si>
  <si>
    <t>Hỗ trợ 6000 cây hoa giấy</t>
  </si>
  <si>
    <t>Công ty Hợp Lực Đài hóa thân Hoàn Vũ</t>
  </si>
  <si>
    <t>Thạch Sơn</t>
  </si>
  <si>
    <t>Chi cục Kiểm lâm Hà Tĩnh</t>
  </si>
  <si>
    <t>Trồng 600 cây các trục đường trong xã</t>
  </si>
  <si>
    <t>Công đoàn UBND xã, các trường học</t>
  </si>
  <si>
    <t>Đổ đất sân vận động xã</t>
  </si>
  <si>
    <t>Ông Trần Văn Xanh - Cục phó cục An ninh môi trường TP Hồ Chí Minh</t>
  </si>
  <si>
    <t>Xây dựng 5 ngôi nhà Hộ nghèo, hộ chính sách, hộ khó khăn và Công trình Chùa Phúc Linh</t>
  </si>
  <si>
    <t>Chi Cục Thuế huyện Thạch Hà</t>
  </si>
  <si>
    <t>Làm đường điện thắp sáng đường quê</t>
  </si>
  <si>
    <t>Con em xa quê thôn Văn Minh</t>
  </si>
  <si>
    <t>Làm đường điện thắp sáng đường quê; làm rãnh thoát nước khu dân cư</t>
  </si>
  <si>
    <t>Con em xa quê thôn Đông Tân</t>
  </si>
  <si>
    <t>Làm đường điện thắp sáng đường quê; làm đường GTNT</t>
  </si>
  <si>
    <t>Con em xa quê thôn Bình Tiến</t>
  </si>
  <si>
    <t>Con em xa quê thôn Tân Hòa</t>
  </si>
  <si>
    <t>Làm nhà Bái đường đền Nủi cầu; làm đường GTNT</t>
  </si>
  <si>
    <t>Con em xa quê thôn Trung Hòa</t>
  </si>
  <si>
    <t xml:space="preserve">Hỗ trợ quà cho các đối tượng hộ nghèo </t>
  </si>
  <si>
    <t>Con em xa quê thôn Thắng Hòa</t>
  </si>
  <si>
    <t>Đóng góp đổ lề đường, xây bồn hoa</t>
  </si>
  <si>
    <t>Các quỹ MTTQ xã</t>
  </si>
  <si>
    <t>Làm nhà ở cho HN, HCN</t>
  </si>
  <si>
    <t>Công ty sao Đại Dương</t>
  </si>
  <si>
    <t>Hỗ trợ 25 suất quà cho đối tượng hộ nghèo, hộ chính sách</t>
  </si>
  <si>
    <t>UBMTTQ Tỉnh</t>
  </si>
  <si>
    <t>Hỗ trợ 13 suất quà cho đối tượng hộ nghèo, hộ chính sách</t>
  </si>
  <si>
    <t>UBMTTQ huyện</t>
  </si>
  <si>
    <t>Hỗ trợ 15 suất quà cho đối tượng hộ nghèo, hộ chính sách</t>
  </si>
  <si>
    <t>Hội nạn nhân chất độc gia cam</t>
  </si>
  <si>
    <t>Hỗ trợ 2 suất quà cho đối tượng hộ nghèo, hộ chính sách</t>
  </si>
  <si>
    <t>Hội người mù</t>
  </si>
  <si>
    <t>Hỗ trợ 3 suất quà cho đối tượng hộ nghèo, hộ chính sách</t>
  </si>
  <si>
    <t>Hội chữ thập đỏ</t>
  </si>
  <si>
    <t>Hỗ trợ 8 suất quà cho đối tượng hộ nghèo, hộ chính sách</t>
  </si>
  <si>
    <t>HTX Xuân sơn</t>
  </si>
  <si>
    <t>Hỗ trợ 1 suất quà cho đối tượng hộ nghèo, hộ chính sách</t>
  </si>
  <si>
    <t>Sở KH đầu tư</t>
  </si>
  <si>
    <t>Hỗ trợ 6,6 tấn gạo</t>
  </si>
  <si>
    <t>Nguồn Trung ương</t>
  </si>
  <si>
    <t>Hỗ trợ 128 suất quà cho đối tượng hộ nghèo, hộ chính sách</t>
  </si>
  <si>
    <t>Nguồn Tỉnh</t>
  </si>
  <si>
    <t>Hỗ trợ 108 suất quà cho đối tượng hộ nghèo, hộ chính sách</t>
  </si>
  <si>
    <t>UBND huyện Thạch Hà</t>
  </si>
  <si>
    <t>Hỗ trợ 16 suất quà cho đối tượng hộ nghèo, hộ chính sách</t>
  </si>
  <si>
    <t>Hội chũ thập đỏ huyện</t>
  </si>
  <si>
    <t>Hỗ trợ 9 suất quà cho đối tượng hộ nghèo, hộ chính sách</t>
  </si>
  <si>
    <t>Hội liên hiệp phụ nữ huyện</t>
  </si>
  <si>
    <t>UBMT huyện</t>
  </si>
  <si>
    <t>Hỗ trợ 100 suất quà cho đối tượng hộ nghèo, hộ chính sách</t>
  </si>
  <si>
    <t>Bộ Công Thương</t>
  </si>
  <si>
    <t>Hỗ trợ 50 suất quà cho đối tượng hộ nghèo, hộ chính sách</t>
  </si>
  <si>
    <t>Bộ đội Biên phòng Tỉnh</t>
  </si>
  <si>
    <t>Trường THCS Văn Trị</t>
  </si>
  <si>
    <t>Hỗ trợ 84 suất quà cho đối tượng hộ nghèo, hộ chính sách</t>
  </si>
  <si>
    <t>Trường Tiểu học</t>
  </si>
  <si>
    <t>Hỗ trợ 38 suất quà cho đối tượng hộ nghèo, hộ chính sách</t>
  </si>
  <si>
    <t>Trường mầm non</t>
  </si>
  <si>
    <t>Trao quà cho học sinh nghèo</t>
  </si>
  <si>
    <t>Mua sắm CSVC văn hóa cho thôn</t>
  </si>
  <si>
    <t>Ông Lê Đăng Hùng</t>
  </si>
  <si>
    <t>Trạm gia Xuân Hà</t>
  </si>
  <si>
    <t>Hỗ trợ 10 suất quà cho đối tượng hộ nghèo, hộ chính sách</t>
  </si>
  <si>
    <t>Tập đoàn Vincom</t>
  </si>
  <si>
    <t>Hỗ trợ 23 suất quà cho đối tượng hộ nghèo, hộ chính sách</t>
  </si>
  <si>
    <t>Hội LHPN huyện</t>
  </si>
  <si>
    <t>MTTQ huyện</t>
  </si>
  <si>
    <t>Hỗ trợ 28 suất quà cho đối tượng hộ nghèo, hộ chính sách</t>
  </si>
  <si>
    <t>Tỉnh ủy</t>
  </si>
  <si>
    <t>Bảo hiểm xã hội huyện</t>
  </si>
  <si>
    <t>Hỗ trợ 26 suất quà cho đối tượng hộ nghèo, hộ chính sách</t>
  </si>
  <si>
    <t>Tập đoàn viễn thông quân đội</t>
  </si>
  <si>
    <t>Hỗ trợ 30 suất quà cho đối tượng hộ nghèo, hộ chính sách</t>
  </si>
  <si>
    <t>Tập đoàn Vingroup</t>
  </si>
  <si>
    <t>Công ty Bia Sài Gòn</t>
  </si>
  <si>
    <t>Anh Tình - Công ty Nhật Minh</t>
  </si>
  <si>
    <t>Hỗ trợ tiền mặt làm 9 hội quán thôn</t>
  </si>
  <si>
    <t>DN Minh Linh</t>
  </si>
  <si>
    <t>Hỗ trợ tiền mặt làm hội quán thôn</t>
  </si>
  <si>
    <t>DN Hợi Đồng</t>
  </si>
  <si>
    <t>Hỗ trợ tiền mặt xây dựng NTM</t>
  </si>
  <si>
    <t>DN Tuấn Đạt</t>
  </si>
  <si>
    <t>Hỗ trợ xi măng xây dựng NTM</t>
  </si>
  <si>
    <t>Anh Nguyễn Phi Hùng - TP Hà Tĩnh</t>
  </si>
  <si>
    <t>Hỗ trợ làm cổng làng thôn Sâm Lộc</t>
  </si>
  <si>
    <t>Công ty Viết Hải</t>
  </si>
  <si>
    <t>Hỗ trợ 100 m mương đúc sẳn</t>
  </si>
  <si>
    <t>Hỗ trợ 250 suất quà cho đối tượng hộ nghèo, chính sách</t>
  </si>
  <si>
    <t>Trường Cao đăng công nghệ HT</t>
  </si>
  <si>
    <t>Hỗ trợ 1 km đường điện thắp sáng làng quê</t>
  </si>
  <si>
    <t>Đức Bồng</t>
  </si>
  <si>
    <t>100gế ngồi trị giá 30 triệu đồng</t>
  </si>
  <si>
    <t>Công đoàn ngành giáo dục huyện</t>
  </si>
  <si>
    <t>1050 ngày công và hiện vật giá (trị tương đương 40 triệu đồng)</t>
  </si>
  <si>
    <t>Hỗ trợ 650 ngày công,trồng cây bóng mát và nạo vét một số tuyến mương.trồng hàng rào xanh,chỉnh trang khuôn viên hội quán; 165 triệu tiền mặt và hiện vật quy ra tiền</t>
  </si>
  <si>
    <t xml:space="preserve">960 ngày công, 180 tiền mặt và hiện vật quy ra tiền </t>
  </si>
  <si>
    <t>Công đoàn 1 số trường học, Buu điện, viễn thông, Huyện đội, Huyện ủy, BA, VP cấp giấy, TT GDTX, BHXH,..</t>
  </si>
  <si>
    <t>642 ngày công, 135 triệu tiền mặt và hiện vật</t>
  </si>
  <si>
    <t>Hương Thọ</t>
  </si>
  <si>
    <t xml:space="preserve">Công đoàn cChi cục thuế, Điện lực, Các trường, Viện, tòa- thi hành án, MTTQ và các thành viên; UBND huyện,... </t>
  </si>
  <si>
    <t xml:space="preserve">520 ngày công, 70 triệu tiền mặt và hiện vật; </t>
  </si>
  <si>
    <t>Đức Liên</t>
  </si>
  <si>
    <t xml:space="preserve">410 ngày công, 120 triệu tiền mặt và hiện vật; </t>
  </si>
  <si>
    <t>Công đoàn các đơn vị Trường cấp3 CHC, Kiểm lâm, và một số phòng ban, Bệnh viện, kho bạc, BHXH Ttrường TNCSAG.</t>
  </si>
  <si>
    <t>Đơn vị: Trường cấp3 vq, CA huyện, TTYTDP, CCT, TA, VQG, UBND huyện.</t>
  </si>
  <si>
    <t>Công đoàn 8 trường, Trung tâm ứng dụng, hạt kiểm lâm, TT văn hóa, Vườn Quốc Gia; HND huyện</t>
  </si>
  <si>
    <t>Hải đội 2 Bộ đội Biên phòng Tỉnh</t>
  </si>
  <si>
    <t>Ra quân giúp đỡ nhân dân thôn Trung đổ BT rãnh thoát nước, ra quân phát quang cây cối, xây dựng tuyến đê kiểu mẫu</t>
  </si>
  <si>
    <t>Thạch Hạ</t>
  </si>
  <si>
    <t>Tập đoàn Hoành Sơn</t>
  </si>
  <si>
    <t>Hỗ trợ 120 Tấn xi măng chỉnh trang các khu dân cư</t>
  </si>
  <si>
    <t>Xây dựng nhà hiệu bộ trường Tiểu học xã Thạch Môn</t>
  </si>
  <si>
    <t>Chi đoàn BHXH thành phố</t>
  </si>
  <si>
    <t>Hỗ trợ 30 pa nô tuyên truyền</t>
  </si>
  <si>
    <t>Hỗ trợ tủ sách, trồng cây xanh, đổ kênh mương bê tông, làm đường giao thông nông thôn, làm bổn trồng hàng rào xanh...</t>
  </si>
  <si>
    <t>Đoàn thanh niên của Thành Đoàn, Khối các cơ quan doanh nghiệp, Thành đội, Liên đoàn lao động Thành phố</t>
  </si>
  <si>
    <t>BCH Quân sự thành phố, Công án thành phố,  cán bộ và nhân dân Phường Tân Giang,  Phường Thạch Quý, Thành đoàn và Đoàn các xã, phường....</t>
  </si>
  <si>
    <t>BCH Quân sự huyện</t>
  </si>
  <si>
    <t>Con em trên địa bàn xã</t>
  </si>
  <si>
    <t>Đoàn khối chính quyền Tỉnh</t>
  </si>
  <si>
    <t>UBMTTQ hyện</t>
  </si>
  <si>
    <t>Viện kiểm soát huyện</t>
  </si>
  <si>
    <t>Chi cục thuế huyện</t>
  </si>
  <si>
    <t>Hội nông dân huyện</t>
  </si>
  <si>
    <t>Đỡ đầu hỗ trợ xã XD KDCM thôn Yên Ngọc, Trung Lộc, vườn mẫu thôn Trung Lộc</t>
  </si>
  <si>
    <t>Phòng nội vụ huyện</t>
  </si>
  <si>
    <t>Đỡ đầu thôn Yên Nam xã Xuân Yên thực hiện tiêu chí số 10 (tủ sách)</t>
  </si>
  <si>
    <t>Huyện đoàn</t>
  </si>
  <si>
    <t>Hỗ trợ xây dựng nhà cho hộ nghèo</t>
  </si>
  <si>
    <t>Đỡ đầu xây dựng NTM xã</t>
  </si>
  <si>
    <t>Hội chữ thập đỏ Tỉnh</t>
  </si>
  <si>
    <t>Sở Văn hóa TT &amp; Du lịch</t>
  </si>
  <si>
    <t>Bưu điện Tỉnh và Sở Văn hóa TT &amp; Du lịch</t>
  </si>
  <si>
    <t>Ban QL đầu tư XDCB huyện</t>
  </si>
  <si>
    <t>DN Tân Sơn Thuỷ</t>
  </si>
  <si>
    <t>Công ty cát sỏi miền trung</t>
  </si>
  <si>
    <t>Công ty CPTM Á Châu</t>
  </si>
  <si>
    <t>Công ty TMDV Lam Hồng</t>
  </si>
  <si>
    <t>Công ty CPTM Xuân Lam</t>
  </si>
  <si>
    <t>Xuân Lam</t>
  </si>
  <si>
    <t>Phòng Kinh tế &amp; Hạ tầng</t>
  </si>
  <si>
    <t>Doanh nghiệp đá quỳ Hợp (bà Trần Thị Toàn hỗ trợ 300 triệu đầu tư trang thiết bị trạm y tế)</t>
  </si>
  <si>
    <t>Văn phòng điều phối NTM  huyện</t>
  </si>
  <si>
    <t>Đoàn thanh niên cơ quan UBND huyện Nghi Xuân</t>
  </si>
  <si>
    <t>Đoàn thanh niên cơ quan công an Tỉnh</t>
  </si>
  <si>
    <t>Trường THPT Nghi Xuân</t>
  </si>
  <si>
    <t>Đồn biên phòng Lạch Kèn</t>
  </si>
  <si>
    <t>Xuân Liên</t>
  </si>
  <si>
    <t>Con em trên địa bàn và con em xa quê xã Xuân Trường</t>
  </si>
  <si>
    <t>Hội Phụ nữ xã</t>
  </si>
  <si>
    <t>Xuân Trường</t>
  </si>
  <si>
    <t>Ủy ban MTTQ Tỉnh</t>
  </si>
  <si>
    <t>Nhân dân trong xã</t>
  </si>
  <si>
    <t xml:space="preserve">Xuân Hội </t>
  </si>
  <si>
    <t>TT siêu thị điện máy Hòa Bình</t>
  </si>
  <si>
    <t>Ông Phan Xuân Cảnh</t>
  </si>
  <si>
    <t>Mua sắm trang thiết bị phục vụ hoạt động (máy photocoppy)</t>
  </si>
  <si>
    <t>Công ty CP hợp tác thương mại</t>
  </si>
  <si>
    <t>Nâng cấp đài tưởng niệm liệt sĩ xã</t>
  </si>
  <si>
    <t>Xuân Thành</t>
  </si>
  <si>
    <t>Ông Phạm Xuân Thắng</t>
  </si>
  <si>
    <t>Tu sửa đài tưởng niệm liệt sĩ xã</t>
  </si>
  <si>
    <t>Con em trong xã</t>
  </si>
  <si>
    <t>Các DN trên địa bàn xã</t>
  </si>
  <si>
    <t>Cty xây dựng công trình giao thông 4</t>
  </si>
  <si>
    <t>Cty Hải Hưng Vũng Tàu</t>
  </si>
  <si>
    <t>Cty xăng dầu Nghệ Tĩnh</t>
  </si>
  <si>
    <t>Cty XNK lâm sản Tiến Đạt</t>
  </si>
  <si>
    <t>Cty gạch không nung</t>
  </si>
  <si>
    <t>Gia đình ông Phạm Lực</t>
  </si>
  <si>
    <t>Tiên Điền</t>
  </si>
  <si>
    <t>Cẩm Xuyên</t>
  </si>
  <si>
    <t>Đơn vị</t>
  </si>
  <si>
    <t xml:space="preserve">Năm </t>
  </si>
  <si>
    <t>Tổng số tiền</t>
  </si>
  <si>
    <t>Nghi Xuân</t>
  </si>
  <si>
    <t>Hỗ trợ xã kinh phí mua thuyền máy phục vụ công tác phòng chống lụt bão</t>
  </si>
  <si>
    <t>Sở y tế</t>
  </si>
  <si>
    <t>Hương Vĩnh</t>
  </si>
  <si>
    <t>Bộ đội biên phòng Hà tĩnh</t>
  </si>
  <si>
    <t>Hương Bình</t>
  </si>
  <si>
    <t>Con em xa quê thôn Bình Phúc</t>
  </si>
  <si>
    <t>Nâng cấp hội quán thôn Bình Phúc</t>
  </si>
  <si>
    <t>Tổng công ty Pepsi</t>
  </si>
  <si>
    <t>Tài trợ mua sắm trang thiết bị y tế</t>
  </si>
  <si>
    <t>Tổng công ty Việttel</t>
  </si>
  <si>
    <t>Tài trợ xây dựng hộ quán xóm 5</t>
  </si>
  <si>
    <t>Lộc Yên</t>
  </si>
  <si>
    <t>Làm nhà ở hộ dân (1 nhà)</t>
  </si>
  <si>
    <t>Doanh nghiệp sơn hải</t>
  </si>
  <si>
    <t>làm nhà ở hộ dân</t>
  </si>
  <si>
    <t>Các tổ chức cá nhân</t>
  </si>
  <si>
    <t xml:space="preserve">Làm nhà ở hộ dân </t>
  </si>
  <si>
    <t>Mặt trận tổ quốc</t>
  </si>
  <si>
    <t>Hỗ trợ lực lượng phát quang hành lang đường, chỉnh trang vườn hộ, làm vườn mẫu</t>
  </si>
  <si>
    <t>Gia Phố</t>
  </si>
  <si>
    <t>Hỗ trợ lực lượng đào rãnh thoát nước, đắp lề, phát quang hành lang đường, chỉnh trang vườn hộ</t>
  </si>
  <si>
    <t>Hội Phụ nữ huyện</t>
  </si>
  <si>
    <t>Làm nhà ở hộ dân (2 nhà)</t>
  </si>
  <si>
    <t>Làm nhà ở hộ dân (3 nhà)</t>
  </si>
  <si>
    <t>Hỗ trợ lực lượng đào rãnh thoát nước, đắp lề, phát quang hành lang đường, chỉnh trang vườn hộ; hỗ trợ nâng cấp nhà văn hóa thôn Thuận Trị</t>
  </si>
  <si>
    <t>Hương Trạch</t>
  </si>
  <si>
    <t>Hỗ trợ nâng cấp nhà văn hóa thôn</t>
  </si>
  <si>
    <t>Hương Lâm</t>
  </si>
  <si>
    <t>HươngLong</t>
  </si>
  <si>
    <t>Ông Hứa Văn Nhật</t>
  </si>
  <si>
    <t>Làm cột cờ tại nhằ văn hóa thôn La Khê</t>
  </si>
  <si>
    <t>Phú Gia</t>
  </si>
  <si>
    <t>Công an huyện</t>
  </si>
  <si>
    <t>Làm cổng chào xã</t>
  </si>
  <si>
    <t>Hương Thủy</t>
  </si>
  <si>
    <t>Công ty Vietel Hà Tĩnh</t>
  </si>
  <si>
    <t>Xây dựng nhà Văn hóa thôn 8</t>
  </si>
  <si>
    <t>Mua bàn ghế trụ sở UB</t>
  </si>
  <si>
    <t>Hương Giang</t>
  </si>
  <si>
    <t>Hòa Hải</t>
  </si>
  <si>
    <t>Cộng đồng người việt tại CHLB Đức</t>
  </si>
  <si>
    <t>Hỗ trợ nâng cấp nhà ở</t>
  </si>
  <si>
    <t>MTTQ xã Hòa Hải</t>
  </si>
  <si>
    <t>Phương Mỹ</t>
  </si>
  <si>
    <t>Hà Linh</t>
  </si>
  <si>
    <t>Hoà Hải</t>
  </si>
  <si>
    <t>MTTQ xã</t>
  </si>
  <si>
    <t xml:space="preserve">Đoàn bà Trương Mỹ Hoa </t>
  </si>
  <si>
    <t>Hỗ trợ Làm cổng chào xã Phú Gia</t>
  </si>
  <si>
    <t>Hương Thuỷ</t>
  </si>
  <si>
    <t>Xóa nhà tạm</t>
  </si>
  <si>
    <t>Hội doanh nghiệp trẻ sài gòn</t>
  </si>
  <si>
    <t>Xây dựng nhà hiệu bộ trường mầm non</t>
  </si>
  <si>
    <t>Hương Liên</t>
  </si>
  <si>
    <t>BCH Bộ Đội Biên phòng Tỉnh</t>
  </si>
  <si>
    <t>Giúp đỡ Đồng bào dân tộc Chứt, Bản Rào Tre làm 6 nhà ở bằng ngày công và vật liệu.</t>
  </si>
  <si>
    <t xml:space="preserve">Ủy Ban MTTQ tỉnh </t>
  </si>
  <si>
    <t>Giúp đỡ Đồng bào dân tộc Chứt, Bản Rào Tre làm 6 nhà ở bằng tiền mặt</t>
  </si>
  <si>
    <t xml:space="preserve">Đoàn trường PTTH Hương Khê, Con em xa Quê </t>
  </si>
  <si>
    <t>Đường Điện thắp sáng làng quê</t>
  </si>
  <si>
    <t>Hương Khê</t>
  </si>
  <si>
    <t>Lộc Hà</t>
  </si>
  <si>
    <t>Hương Sơn</t>
  </si>
  <si>
    <t>Thạch Hà</t>
  </si>
  <si>
    <t>Công ty TNHH MTV cao su Hà Tĩnh</t>
  </si>
  <si>
    <t>Công ty CP Dược Hà Tĩnh</t>
  </si>
  <si>
    <t>Công ty TNHH MTV Xổ số kiến thiết Hà Tĩnh</t>
  </si>
  <si>
    <t>CÔNG TY CP CẢNG VŨNG ÁNG VIỆT - LÀO</t>
  </si>
  <si>
    <t>Kỳ Tượng;  Kỳ Phú</t>
  </si>
  <si>
    <t>Cẩm Dương</t>
  </si>
  <si>
    <t>2012-2013</t>
  </si>
  <si>
    <t>NGÂN HÀNG TMCP CÔNG THƯƠNG CHI NHÁNH HÀ TĨNH</t>
  </si>
  <si>
    <t>NHNN HT, VPBANK HT, BẮC Á, BANHK HT</t>
  </si>
  <si>
    <t xml:space="preserve">NHNT HT </t>
  </si>
  <si>
    <t>TECHCOMBANK HT</t>
  </si>
  <si>
    <t>NH NN&amp;PTNT TỈNH</t>
  </si>
  <si>
    <t>ĐOÀN TNCS HCM NHNN TỈNH</t>
  </si>
  <si>
    <t>TECHCOMBANK HT, VPBANK HT, BẮC Á BANK HT, NH CÔNG THƯƠNG HT</t>
  </si>
  <si>
    <t>HD BANK HT</t>
  </si>
  <si>
    <t>NGÂN HÀNG ĐẦU TƯ HT</t>
  </si>
  <si>
    <t>NGÂN HÀNG NN&amp;PTNT HÀ TĨNH</t>
  </si>
  <si>
    <t xml:space="preserve"> Thuần Thiện, </t>
  </si>
  <si>
    <t xml:space="preserve">Các xã khác </t>
  </si>
  <si>
    <t>NGÂN HÀNG TMCP THƯƠNG MẠI NGOẠI THƯƠNG</t>
  </si>
  <si>
    <t>Phường Trần Phú</t>
  </si>
  <si>
    <t>Ngân hàng OceBank</t>
  </si>
  <si>
    <t>CÔNG TY CP TV ĐT&amp;XD MIỀN TRUNG</t>
  </si>
  <si>
    <t>Thạch Thanh, Thạch Châu, Đồng Lộc</t>
  </si>
  <si>
    <t>Ngân hàng đầu tư phát triển chi nhánh Hà Tĩnh</t>
  </si>
  <si>
    <t>Bưu điện tỉnh</t>
  </si>
  <si>
    <t xml:space="preserve">Một số doanh nghiệp gửi tiền qua Văn phòng Điều phối NTM tỉnh </t>
  </si>
  <si>
    <t>Công ty CP Cảng Vũng Áng  Việt Lào</t>
  </si>
  <si>
    <t xml:space="preserve">
Chi nhánh Công ty CPXD Đại Việt Mỹ tại Hà Tĩnh</t>
  </si>
  <si>
    <t>Công ty CP cao su Điện Biên</t>
  </si>
  <si>
    <t xml:space="preserve"> Công ty CP Tập đoàn đầu tư xây dựng Bảo Sơn</t>
  </si>
  <si>
    <t>Tổng công ty Lâm nghiệp Việt Nam</t>
  </si>
  <si>
    <t>Công ty TNHH và Dịch vụ Sài gòn - Hà Tĩnh</t>
  </si>
  <si>
    <t>Tổng công ty Khoáng sản và Thương mại Hà Tĩnh</t>
  </si>
  <si>
    <t>Báo Công an Nhân dân</t>
  </si>
  <si>
    <t>Vốn lồng ghép
(tr.đ)</t>
  </si>
  <si>
    <t>Vận động, kêu gọi các tổ chức cá nhân khác
(tr.đ)</t>
  </si>
  <si>
    <t>Tổng cộng
(tr.đ)</t>
  </si>
  <si>
    <t>Kinh phí đỡ đầu, tài trợ
(tr.đ)</t>
  </si>
  <si>
    <t>Sở Ngoại vụ</t>
  </si>
  <si>
    <t>Sơn Châu</t>
  </si>
  <si>
    <t>Văn phòng Điều phối NTM</t>
  </si>
  <si>
    <t>Phù Lưu</t>
  </si>
  <si>
    <t>Chi cục thuế Hà Tĩnh</t>
  </si>
  <si>
    <t>Sơn Tân</t>
  </si>
  <si>
    <t>Sơn Hồng</t>
  </si>
  <si>
    <t>Cẩm Thành</t>
  </si>
  <si>
    <t>Kỳ Khang</t>
  </si>
  <si>
    <t xml:space="preserve">Hội cưu chiên binh </t>
  </si>
  <si>
    <t>Hương Long</t>
  </si>
  <si>
    <t>Cảng vụ Hàng hải Hà Tĩnh</t>
  </si>
  <si>
    <t>Kỳ Trung</t>
  </si>
  <si>
    <t>Cẩm Lộc</t>
  </si>
  <si>
    <t>Đại học Hà Tĩnh</t>
  </si>
  <si>
    <t>Đức Lĩnh</t>
  </si>
  <si>
    <t>Ngân hàng chính sách xã hội tỉnh</t>
  </si>
  <si>
    <t>Cẩm Nam</t>
  </si>
  <si>
    <t>Thạch Đình</t>
  </si>
  <si>
    <t>Tổng công ty Vietttel</t>
  </si>
  <si>
    <t>Hội liên hiệp văn học nghệ thuật Hà Tĩnh</t>
  </si>
  <si>
    <t>Điều động cán bộ, chiến sỹ trực tiếp thi công hệ thống mương bê tông thoát nước khu dân cư thôn Thanh Hoa dài 700 m và 980m đường GTNT, chỉnh trang khu dân cư, san lấp mặt bằng  xây dựng vườn mẫu, KDC tại các thôn Hồng Hoa, Phúc Hòa, Thanh Sơn, Giai Đồng, Sơn Thành.... với  4.200 ngày công;</t>
  </si>
  <si>
    <t>Tập huấn, hướng dẫn hoàn thiện thủ tục, hồ sơ tiêu chí Ngành NN&amp;PTNT phụ trách, xây dựng KD kiểu mẫu, vườn mẫu; Hỗ trợ 02 bộ máy vi tính; Lấy mẫu, xét nghiệm mẫu nước....</t>
  </si>
  <si>
    <t>Hỗ trợ 2 bộ máy vi tính; lồng ghép hỗ trợ 1 công trình vệ sinh trường tiểu học</t>
  </si>
  <si>
    <t>Tổ chức làm việc, ra mắt hỗ trợ đỡ đầu xây dựng NTM, hỗ trợ trồng cây bóng mát khuôn viên công sở, các tuyến đường thôn; hỗ trợ trang thiết bị văn phòng cho UBND xã (1 bộ máy tỉnh), xây dựng mô hình THT trồng chanh leo;  tổ chức lớp đào tạo nghề trồng cây ăn quả; lồng ghép xây dựng mô hình trồng dược liệu...</t>
  </si>
  <si>
    <t>Thiết kế tuyến đường trục thôn dài 1,8 km; taaph huấn công tác bảo trì đường giao thông; thiết kế khuôn viên UBND xã</t>
  </si>
  <si>
    <t>Kêu gọi Doanh nghiệp hỗ trợ 100m mương theo công nghệ đúc sẳn thành mỏng</t>
  </si>
  <si>
    <t>Xã An Lộc</t>
  </si>
  <si>
    <t>Đài phát thanh và truyền hình tỉnh</t>
  </si>
  <si>
    <t>Xã Phù Lưu</t>
  </si>
  <si>
    <t>Huyện Lộc Hà</t>
  </si>
  <si>
    <t>Hỗ trợ 3000 cây phi lao trồng tại hội trường NHV các thôn, 4 xe đất; Hỗ trợ thôn Quyết Thắng 30 ngày công đổ bê tông làm sân vui chơi</t>
  </si>
  <si>
    <t>Đồn biên phòng Cửa sót</t>
  </si>
  <si>
    <t>Hỗ trợ phát quang tuyến đường trục thôn Xuân Triều</t>
  </si>
  <si>
    <t xml:space="preserve">Cơ quan UBND huyện </t>
  </si>
  <si>
    <t>Hỗ trợ thôn Thống Nhất 500 cây phi lao trồng hàng rào xanh, hỗ trợ 100 ghế Xuân Hòa thôn Thống Nhất</t>
  </si>
  <si>
    <t>Mặt trận và các đoàn thể huyện</t>
  </si>
  <si>
    <t>Hỗ trợ ti vi, loa máy cho thôn Quyết Thắng; Hỗ trợ ngày công chỉnh trang vườn hộ thôn Quyết Thắng</t>
  </si>
  <si>
    <t xml:space="preserve">Cơ quan Huyện ủy </t>
  </si>
  <si>
    <t>Hỗ trợ cho thôn Chân Thành 1 bộ ghế Xuân Hòa 100 chổ ngồi</t>
  </si>
  <si>
    <t>Bảo hiểm huyện Lộc Hà</t>
  </si>
  <si>
    <t>Hỗ trợ loa máy, đồng hồ treo tường cho thôn Chân Thành</t>
  </si>
  <si>
    <t>Ban chỉ huy quân sự huyện Lộc Hà</t>
  </si>
  <si>
    <t>Hỗ trợ 1 bộ ghế Xuân Hòa 100 chổ ngồi, 3 chiêc bàn, 3 ghế thôn Bình Nguyên</t>
  </si>
  <si>
    <t>Hỗ trợ ngày công phát quang các tuyến đường trục thôn, phá  bờ rào, giải phóng hành lang giao thông thôn Bình Nguyên</t>
  </si>
  <si>
    <t>Hỗ trợ 50 ngày công đổ bê tông đường</t>
  </si>
  <si>
    <t xml:space="preserve">Tòa án nhân dân huyện </t>
  </si>
  <si>
    <t>Hỗ trợ thôn Quyết Thắng 3 triệu</t>
  </si>
  <si>
    <t>Thi hành án huyện</t>
  </si>
  <si>
    <t xml:space="preserve">Hỗ trợ nhà văn hóa thôn Bình Nguyên 02 Loa thùng </t>
  </si>
  <si>
    <t>Trung tâm Y tế dự phòng huyện</t>
  </si>
  <si>
    <t>Hỗ trợ 20 ghế Xuân Hòa, 1 bộ ống nghe, 01 may thử tiểu đường</t>
  </si>
  <si>
    <t>Hỗ trợ thôn Quyết Thắng 30 ngày công đổ bê tông làm sân vui chơi</t>
  </si>
  <si>
    <t>Quân khu 4</t>
  </si>
  <si>
    <t>Hỗ trợ 90 ngày công làm đường giao thông</t>
  </si>
  <si>
    <t>Tỉnh đội</t>
  </si>
  <si>
    <t>Hỗ trợ 50 ngày công làm đường giao thông</t>
  </si>
  <si>
    <t>Trường quân sự tỉnh</t>
  </si>
  <si>
    <t>HTX Tân trường sinh</t>
  </si>
  <si>
    <t>Hỗ trợ 250 khối cát</t>
  </si>
  <si>
    <t>Ban an toàn giao thông huyện</t>
  </si>
  <si>
    <t>Hỗ trợ 2 cái máy cưa</t>
  </si>
  <si>
    <t>Trần Báu Hà</t>
  </si>
  <si>
    <t>Hỗ trợ làm nhà xe, 3 chiếc bàn và 3 chiếc ghế thôn Xuân Triều</t>
  </si>
  <si>
    <t>Hội Liên hiệp phụ nữ huyện</t>
  </si>
  <si>
    <t>Hỗ trợ thôn Quyết Thắng 200 cây ăn quả</t>
  </si>
  <si>
    <t>6,5</t>
  </si>
  <si>
    <t>Công an huyện, Đoàn thanh niên</t>
  </si>
  <si>
    <t xml:space="preserve"> Hỗ trợ ngày công làm khuôn viên trường Mầm non xã An Lộc</t>
  </si>
  <si>
    <t>Xã Mai Phụ</t>
  </si>
  <si>
    <t>Ngân hàng NN&amp;PTNT</t>
  </si>
  <si>
    <t xml:space="preserve">Hỗ trợ nhà ở Đông Thắng </t>
  </si>
  <si>
    <t>Điện lực Lộc Hà</t>
  </si>
  <si>
    <t>Xây dựng trạm điện hạ thế tại Sơn Phú</t>
  </si>
  <si>
    <t>Xã Thạch Mỹ</t>
  </si>
  <si>
    <t>Ngân hàng chính sách</t>
  </si>
  <si>
    <t>Lao động, Trao tiền hỗ trợ mua bàn ghế thôn Đại Yên</t>
  </si>
  <si>
    <t>Viện kiểm sát Lộc Hà</t>
  </si>
  <si>
    <t>Hạt Kiểm Lâm</t>
  </si>
  <si>
    <t>Thạch Châu</t>
  </si>
  <si>
    <t>Công ty Linh Hoàng Long</t>
  </si>
  <si>
    <t>Hỗ trợ xây dựng trường THCS</t>
  </si>
  <si>
    <t>Tân Lộc</t>
  </si>
  <si>
    <t>Doanh nghiệp Hồng Châu</t>
  </si>
  <si>
    <t>Làm mới 380m đường trục thôn</t>
  </si>
  <si>
    <t>Nguyễn Hoài Nam - Thôn Tân Trung</t>
  </si>
  <si>
    <t>Làm mới 500m đường trục nội đồng</t>
  </si>
  <si>
    <t>Nâng cấp nhà văn hóa các thôn</t>
  </si>
  <si>
    <t>Tập đoàn WinGroup</t>
  </si>
  <si>
    <t>Làm đường giao thông nông thôn</t>
  </si>
  <si>
    <t>Các GĐ Thôn Yên Định và Hòa Bình</t>
  </si>
  <si>
    <t>Hỗ trợ làm đường bê tông vào Đền Tứ Vị thánh nương ở thôn Hoà Bình</t>
  </si>
  <si>
    <t>Con em Lộc Hà tại Hà Nội</t>
  </si>
  <si>
    <t>Hỗ trợ xóa 03 nhà tạm</t>
  </si>
  <si>
    <t>Ông Nguyễn Khắc Hảo</t>
  </si>
  <si>
    <t>Hỗ trợ làm đường điện từ thôn Hòa Bình - trường Mầm non 200 m</t>
  </si>
  <si>
    <t>Thạch Kim</t>
  </si>
  <si>
    <t>Gia đình đại tá Nguyễn Văn Hưng</t>
  </si>
  <si>
    <t xml:space="preserve"> Hỗ trợ hộ nghèo</t>
  </si>
  <si>
    <t>Quỹ tín dụng nhân dân xã Thạch Kim</t>
  </si>
  <si>
    <t xml:space="preserve"> Hỗ trợ gạo cho hộ nghèo</t>
  </si>
  <si>
    <t>Con em Thạch Kim làm việc tại Hàn Quốc</t>
  </si>
  <si>
    <t>Hội đồng hương xã Thạch Kim tại TP Vũng Tàu</t>
  </si>
  <si>
    <t>Hỗ trợ xóa nhà tạm, dột nát</t>
  </si>
  <si>
    <t>Hội LHPN xã</t>
  </si>
  <si>
    <t>Đoàn Thanh niên xã</t>
  </si>
  <si>
    <t>Con em đồng hương tại TP Hồ Chí Minh</t>
  </si>
  <si>
    <t>Hỗ trợ hộ nghèo</t>
  </si>
  <si>
    <t>Công đoàn trường Mầm non Thạch Kim</t>
  </si>
  <si>
    <t xml:space="preserve"> Xóa nhà tạm dột nát</t>
  </si>
  <si>
    <t>Công đoàn trường Tiểu học Thạch Kim</t>
  </si>
  <si>
    <t>Công đoàn trường THCS Thạch Kim</t>
  </si>
  <si>
    <t>Công đoàn xã Thạch Kim</t>
  </si>
  <si>
    <t xml:space="preserve"> Cán bộ hội viên PN xã Thạch Kim</t>
  </si>
  <si>
    <t>Công ty Cổ phần đầu tư Bất động sản Đông đô-Bộ Quốc phòng</t>
  </si>
  <si>
    <t>Hỗ trợ xây dựng huyện NTM</t>
  </si>
  <si>
    <t>Giám đốc công ty Đông Dương Thăng Long</t>
  </si>
  <si>
    <t>Phó Tổng Giám đốc Tổng Công ty Cổ phàn đầu tư Đèo Cả (DCIC)</t>
  </si>
  <si>
    <t>Giám đốc Công ty TNHH Toàn Thắng, thị trấn Quỳ Hợp, Nghệ An</t>
  </si>
  <si>
    <t>Giám đốc Công ty TNHH Phân Bón Sông Lam, TP Hồ Chí Minh</t>
  </si>
  <si>
    <t>Giám đốc Công ty Cổ phần Song Ngư Sơn, Giamg Đình</t>
  </si>
  <si>
    <t>GĐ Công ty Cổ phần xây dựng Tổng hợp Vinh Hà, Nghệ An</t>
  </si>
  <si>
    <t>GĐ Công ty TNHH Xuất nhập khẩu Châu Tuấn</t>
  </si>
  <si>
    <t xml:space="preserve">Bí thư Đảng ủy, Phó Giám đốc Công ty Cổ phần Nhựa-Bao bì Vinh </t>
  </si>
  <si>
    <t>Giám đốc Công ty TNHH Trường Đoán</t>
  </si>
  <si>
    <t xml:space="preserve">Công ty CP Tư vấn Đầu tư &amp; Xây dựng An Giang, Đragon, TP Vinh
</t>
  </si>
  <si>
    <t>Giám đốc Công  ty XD số 10, VINACO, Hà Nội</t>
  </si>
  <si>
    <t>Thiếu tướng, Phó Tổng cục trưởng, Tổng cục 8, Bộ Công an</t>
  </si>
  <si>
    <t>GĐ Công ty CPThương mại, Thành phố Uông Bí, Quảng Ninh</t>
  </si>
  <si>
    <t>Giám đốc Công ty Cổ phần Thương mại Uông Bí, Quảng Ninh</t>
  </si>
  <si>
    <t>Giám đốc Công ty HONDA Đức Ân 3</t>
  </si>
  <si>
    <t>Phó Giám đốc Ngân hàng TMCP Ngoại thương Việt Nam, Chi nhánh Bắc Hà Tĩnh</t>
  </si>
  <si>
    <t xml:space="preserve">GĐ Chi nhánh CT Cổ phần TM Đầu tư xây dựng Phúc Minh, Nghi Xuân </t>
  </si>
  <si>
    <t>Giám đốc Chi nhánh Công ty TNHH Ga Petromex Hải Phòng tại Hà Tĩnh</t>
  </si>
  <si>
    <t>Doanh nghiệp tư nhân Ngọc Đường</t>
  </si>
  <si>
    <t>HTX Nga Hải, Xuân Mỹ</t>
  </si>
  <si>
    <t>Công ty sản xuất và NTTS Hoàng Dương</t>
  </si>
  <si>
    <t>Ủng hộ xã xây dựng các thiết chế văn hóa</t>
  </si>
  <si>
    <t>Hỗ trợ xã XD KDCM thôn Lam Thuỷ, hỗ trợ xây nhà cho hộ nghèo (hỗ trợ tiền mặt)</t>
  </si>
  <si>
    <t>Hướng dẫn xã xây dựng KDCM (hỗ trợ tiền mặt)</t>
  </si>
  <si>
    <t>Lắp đặt hệ thống chiếu sáng</t>
  </si>
  <si>
    <t>Trường THPT Nguyễn Du</t>
  </si>
  <si>
    <t>Hỗ trợ ngày công của học sinh dọn vệ sinh khu dân cư (100 ngày công)</t>
  </si>
  <si>
    <t>Đôn đốc, hướng dẫn xã xây dựng NTM</t>
  </si>
  <si>
    <t>Tu sửa khuôn viên nhà VH xã và đài tưởng niệm liệt sỹ</t>
  </si>
  <si>
    <t>Quỹ thiện tâm</t>
  </si>
  <si>
    <t>ủng hộ người nghèo ăn tết</t>
  </si>
  <si>
    <t>Công ty chăn ga gối đệm Hanvico</t>
  </si>
  <si>
    <t>ủng hộ ngươi nghèo ăn tết</t>
  </si>
  <si>
    <t>Công ty vietell Hà Tĩnh</t>
  </si>
  <si>
    <t>Đóng góp tiền mua bàn ghế quạt trong nhà văn hóa thôn</t>
  </si>
  <si>
    <t>Hỗ trợ vật phẩm và tiền mặt</t>
  </si>
  <si>
    <t>Công ty xăng dầu Miền Trung</t>
  </si>
  <si>
    <t>Phối hợp hội ND tỉnh thành lập mới được 01 THT chăn nuôi bò theo chương trình giảm nghèo</t>
  </si>
  <si>
    <t>Ủng hộ XD NTM</t>
  </si>
  <si>
    <t>Ban chỉ huy quân sự tỉnh</t>
  </si>
  <si>
    <t>Hỗ trợ ngày công XDNTM</t>
  </si>
  <si>
    <t>Ủng hộ xã xây dựng NTM</t>
  </si>
  <si>
    <t>Ủng hộ xây dựng nhà ăn bán trú</t>
  </si>
  <si>
    <t>Ủng hộ xây dựng bưu điện xã</t>
  </si>
  <si>
    <t>Hướng dẫn, định hướng xây dựng XD KDCM, hỗ trợ tiền mặt</t>
  </si>
  <si>
    <t>Chỉnh trang nhà ở công trình phụ trợ, nhà ở và công trình chăn nuôi cho các hộ vườn mẫu</t>
  </si>
  <si>
    <t>Trường THPT Nguyễn Công Trứ</t>
  </si>
  <si>
    <t>Ủng hộ vật liệu xây dựng</t>
  </si>
  <si>
    <t>Lập hồ sơ thiết kế bản vẽ thi công nhà văn hóa thôn Trường Lam; Lập dự toán phương án các tuyến đường trục thôn, ngõ xóm, rãnh thoát nước.</t>
  </si>
  <si>
    <t>Tổ chức điều tra rà soát thực trạng thôn Đông Biên, Lam Long; Hỗ trợ tiền mặt.</t>
  </si>
  <si>
    <t>Ngân hàng Nông nghiệp Agribank Hà Thành - Hà Nội</t>
  </si>
  <si>
    <t>hỗ trợ 50 chiếc xe đạp</t>
  </si>
  <si>
    <t>Đầu tư trang thiết bị trạm y tế</t>
  </si>
  <si>
    <t>Hỗ trợ phân bón XD vườn mẫu (5 tạ), 1,5 triệu tiền mặt</t>
  </si>
  <si>
    <t>Tập huấn xây dựng KDCM, khảo sát, quy hoạch vườn mẫu</t>
  </si>
  <si>
    <t>Hỗ trợ ngày công của đoàn viên UBND huyện (hỗ trợ tiền mặt)</t>
  </si>
  <si>
    <t>Bà Trần Thị Toàn- Quỳ Hợp</t>
  </si>
  <si>
    <t>Ủng hộ nâng cấp tu sửa khu di tích</t>
  </si>
  <si>
    <t>100 ngày công chỉnh trang KDCM thôn An Phúc Lộc</t>
  </si>
  <si>
    <t>Hỗ trợ 100 ngày công cải tạo vườn tạp</t>
  </si>
  <si>
    <t>Hỗ trợ 20 ngày công chỉnh trang KDCM An phúc Lộc</t>
  </si>
  <si>
    <t>Hỗ trợ 10 ngày công chỉnh trang KDC</t>
  </si>
  <si>
    <t>Nhân dân trên địa bàn xã, ủng hộ lễ phát động</t>
  </si>
  <si>
    <t>Hỗ trợ làm 450m đường giao thông trục thôn</t>
  </si>
  <si>
    <t>Hỗ trợ làm đèn thắp sáng đường giao thông, thùng rác; Làm cổng chào thôn Cam Lâm</t>
  </si>
  <si>
    <t xml:space="preserve"> Hỗ trợ xã, thôn xóm xây dựng NTM</t>
  </si>
  <si>
    <t>Hỗ trợ xây dựng nhà cho hộ nghèo (tiền mặt)</t>
  </si>
  <si>
    <t>Hỗ trợ 300m đường dây điện thắp sáng (trị giá 20 triệu), 10 thùng rác (trị giá 3,6 triệu), hỗ trợ tiền mặt 20.000.000</t>
  </si>
  <si>
    <t>Đỡ đầu xây dựng tuyến đường ngõ xóm, tiền mặt (5.000.000)</t>
  </si>
  <si>
    <t>Mua bàn ghế cho nhà văn hoá xã</t>
  </si>
  <si>
    <t>Doanh nghiệp ô tô Hoàng Hà</t>
  </si>
  <si>
    <t>Hỗ trợ chỉnh trang và làm sân  thể thao nhà văn hóa 2 thôn Gia Ngãi I, II</t>
  </si>
  <si>
    <t>Cty cây cảnh Bình Minh</t>
  </si>
  <si>
    <t>Hỗ trợ  500 cây bóng mát cho xã</t>
  </si>
  <si>
    <t>Hội CCB xã, con em Thạch Long</t>
  </si>
  <si>
    <t>Tu sửa đài tưởng niệm</t>
  </si>
  <si>
    <t>Tập đoàn HASCO (bà Trang)</t>
  </si>
  <si>
    <t>Hỗ trợ toàn bộ lát gạch sân văn hóa thôn Đại Đồng</t>
  </si>
  <si>
    <t>Công an huyện Thạch Hà</t>
  </si>
  <si>
    <t>Hỗ trợ xây dựng nhà ở cho đối tượng hộ nghèo, hộ CS</t>
  </si>
  <si>
    <t>Hội đồng hương Miền Đông Nam bộ</t>
  </si>
  <si>
    <t>Hỗ trợ 83 triệu đồng làm đường nghĩa trang</t>
  </si>
  <si>
    <t>Ngân hàng BIDV chi nhánh Hà Tĩnh</t>
  </si>
  <si>
    <t>Hỗ trợ tiền mặt cựu thanh niên xung phòng nhân 70 năm ngày TBLS</t>
  </si>
  <si>
    <t>Bệnh viện Trung ương Quân đội 108</t>
  </si>
  <si>
    <t>Bộ CHQS tỉnh</t>
  </si>
  <si>
    <t>Tặng sổ tiết kiệm và tiền mặt cho đối tượng bà mẹ VN</t>
  </si>
  <si>
    <t>Công an Hà Tĩnh</t>
  </si>
  <si>
    <t>NH chính sách XH tỉnh</t>
  </si>
  <si>
    <t>Tặng sổ tiết kiệm cho đối tượng bà mẹ VN</t>
  </si>
  <si>
    <t>Sở Lao động thương binh và Xã hội</t>
  </si>
  <si>
    <t>Hỗ trợ kinh phí xây dựng 02 ngôi “nhà tình nghĩa” nhân ngày thương binh liệt sỹ; hỗ xây dựng 2 đường điện thắp sáng dài 1 km</t>
  </si>
  <si>
    <t>Cty TNHH MTV Bia Sài gòn Hà Tĩnh</t>
  </si>
  <si>
    <t>Hỗ trợ xây dựng trường Mầm non</t>
  </si>
  <si>
    <t>Chi cục Thi hành án Hà Tĩnh</t>
  </si>
  <si>
    <t>Hỗ trợ xây dựng nhà ở 1 hộ chính sách</t>
  </si>
  <si>
    <t>Văn phòng HĐND tỉnh</t>
  </si>
  <si>
    <t>Tặng quà  cho các gia đình chính sách, hộ nghèo, hỗ trợ cây xanh trên các tuyến đường trục xã, thôn; phối hợp với tuyên truyền, kiểm tra soát xét, hướng dẫn xây dựng NTM</t>
  </si>
  <si>
    <t>Đoàn thanh niên khối doanh nghiệp tỉnh</t>
  </si>
  <si>
    <t>Hỗ trợ làm đường điện thắp sáng làng quê</t>
  </si>
  <si>
    <t>Bộ chỉ huy bộ đội biên phòng tĩnh Hà Tĩnh</t>
  </si>
  <si>
    <t>Trao tặng số tiền xây dựng nhà bia tưởng niệm các anh hùng Liệt sỹ</t>
  </si>
  <si>
    <t>Các DN, HTX đóng trên địa bàn</t>
  </si>
  <si>
    <t>Hỗ trợ xây dựng đài tưởng niệm</t>
  </si>
  <si>
    <t>Công ty Vantech và nhóm cộng đồng</t>
  </si>
  <si>
    <t>Hỗ trợ xóa nhà tạm 2 hộ nghèo và cận nghèo. Trao tặng bò giống cho 1 hộ nghèo.</t>
  </si>
  <si>
    <t>Cơ quan huyện ủy</t>
  </si>
  <si>
    <t>Làm việc với khu dân cư thôn Tân Phong ngày 7/6/2017</t>
  </si>
  <si>
    <t>Đồn Biên Phòng Kỳ Khang</t>
  </si>
  <si>
    <t>Giúp đỡ ngày công về giải tỏa hành lang ATGT, đảm bảo ANTT trên địa bàn 16/03/2017</t>
  </si>
  <si>
    <t xml:space="preserve"> Kỳ Lạc</t>
  </si>
  <si>
    <t>TT Y tế dự phòng Huyện Kỳ Anh</t>
  </si>
  <si>
    <t xml:space="preserve">Hỗ trợ kinh phí mua thẻ BHYT cho người dân </t>
  </si>
  <si>
    <t>Kỳ Tây</t>
  </si>
  <si>
    <t>Ban chỉ huy quân sự huyện Kỳ Anh</t>
  </si>
  <si>
    <t>Phối hợp với Bộ chỉ huy quân sự tỉnh Hà Tĩnh, Trung Đoàn 841 huy động 70 đồng chí và nhân dân làm 6 ngày, 600 công hoàn thiện gần 1.100m mương thoát nước tại thôn Trường xuân.</t>
  </si>
  <si>
    <t xml:space="preserve"> Kỳ Hải</t>
  </si>
  <si>
    <t>Chi nhánh điện Lực Kỳ Anh</t>
  </si>
  <si>
    <t>Đã thực hiện ký kết ngày 6/5/2017</t>
  </si>
  <si>
    <t>Khối MTTQ Huyện và Phòng giáo dục huyện</t>
  </si>
  <si>
    <t>Đã làm việc với xã để hỗ trỡ ngày công và vật chất giúp đỡ các trường và nhân dân</t>
  </si>
  <si>
    <t>Kỳ Thượng</t>
  </si>
  <si>
    <t>Hạt kiểm lâm Kỳ Anh</t>
  </si>
  <si>
    <t>Hỗ trợ 6.000 cây giống chè tàu cho 2 thôn Bắc Tiến và Phúc Môn; Phối hợp ra quân trồng hàng rào cây xanh trên tuyến đường mẫu thôn Phúc Môn.</t>
  </si>
  <si>
    <t>Kỳ Xuân</t>
  </si>
  <si>
    <t>Cơ quan ủy ban nhân dân huyện</t>
  </si>
  <si>
    <t>Đã thực hiện ký kết đỡ đầu, tài trợ (thời gian tới sẽ hỗ trợ)</t>
  </si>
  <si>
    <t>Kỳ Sơn</t>
  </si>
  <si>
    <t>Ban quản lý rừng phòng hộ Nam Hà Tĩnh</t>
  </si>
  <si>
    <t>Hỗ trợ làm 1 nhà ở hộ nghèo trị giá 20 triệu đồng và ngày công làm nhà ở</t>
  </si>
  <si>
    <t>Kỳ Thọ</t>
  </si>
  <si>
    <t>Trường THPT Nguyễn Thị Bích Châu</t>
  </si>
  <si>
    <t>Hỗ trợ về 600 công (HS tham gia dọn vệ sinh)</t>
  </si>
  <si>
    <t>Kỳ Tiến</t>
  </si>
  <si>
    <t xml:space="preserve">Trường THPT Nguyễn Huệ </t>
  </si>
  <si>
    <t xml:space="preserve">Đã thực hiện ký kết đỡ đầu, tài trợ </t>
  </si>
  <si>
    <t>Kỳ Phong</t>
  </si>
  <si>
    <t xml:space="preserve">Công An huyện </t>
  </si>
  <si>
    <t>Kỳ Văn</t>
  </si>
  <si>
    <t>Hội doanh nghiệp huyện</t>
  </si>
  <si>
    <t>Kỳ Hợp</t>
  </si>
  <si>
    <t>Trường THPT Kỳ Lam</t>
  </si>
  <si>
    <t>Kỳ Phú</t>
  </si>
  <si>
    <t>Chi cục thuế huyện Kỳ Anh</t>
  </si>
  <si>
    <t>Kho Bạc nhà nước Kỳ Anh</t>
  </si>
  <si>
    <t>Kỳ Bắc</t>
  </si>
  <si>
    <t>Ngân hàng NN Voi</t>
  </si>
  <si>
    <t>Trung tâm viễn thông huyện</t>
  </si>
  <si>
    <t>Giúp đỡ ngày công về giải tỏa hành lang ATGT, đảm bảo ANTT trên địa bàn</t>
  </si>
  <si>
    <t>Đã tài trợ 6000 bầu cây chè tàu cho 2 thôn Bắc Tiến và Phúc Môn đồng thời ra quân hỗ trợ trồng hàng rào cây xanh trên tuyến đường mẫu thôn Phúc Môn.</t>
  </si>
  <si>
    <t>Tặng 10 suất quà cho gia đình chính sách nhân kỷ niệm 70 năm ngày TB-LS</t>
  </si>
  <si>
    <t>Quỹ Tấm lòng vàng lao động của Tổng Liên đoàn Lao động Việt Nam </t>
  </si>
  <si>
    <t xml:space="preserve">Hỗ trợ xây dựng nhà ăn bán trú cho Trường Mầm non </t>
  </si>
  <si>
    <t>Ngân hàng Chính sách Xã hội huyện Kỳ Anh</t>
  </si>
  <si>
    <t>Trao tặng quà cho 9 gia đình chính sách, hộ nghèo, người có  công với cách mạng tại các xã</t>
  </si>
  <si>
    <t>Các xã</t>
  </si>
  <si>
    <r>
      <t xml:space="preserve">BIỂU 1. KẾT QUẢ ĐỠ ĐẦU, TÀI TRỢ XÂY DỰNG NTM CỦA CÁC SỞ, BAN, NGÀNH, 
TỔ CHỨC ĐOÀN THỂ  ĐƯỢC UBND TỈNH GIAO, CHẤP THUẬN
</t>
    </r>
    <r>
      <rPr>
        <i/>
        <sz val="12"/>
        <rFont val="Times New Roman"/>
        <family val="1"/>
      </rPr>
      <t xml:space="preserve"> (Từ ngày 01 tháng 01 năm 2017 đến ngày 15 tháng 9 năm 2017) </t>
    </r>
    <r>
      <rPr>
        <b/>
        <sz val="12"/>
        <rFont val="Times New Roman"/>
        <family val="1"/>
      </rPr>
      <t xml:space="preserve">
  </t>
    </r>
  </si>
  <si>
    <t>Hỗ trợ 7 tủ sách cho 7 thôn</t>
  </si>
  <si>
    <t>Công đoàn UBND thị xã Hồng Lĩnh</t>
  </si>
  <si>
    <t>XII</t>
  </si>
  <si>
    <t xml:space="preserve">Công ty TNHH cấp nước  một thành viên  Hà Tĩnh </t>
  </si>
  <si>
    <t>Tặng quà tết cho đối tượng hộ nghèo, hộ chính sách; Hỗ trợ xây dựng nhà tình nghĩa.</t>
  </si>
  <si>
    <t>Hỗ trợ chỉnh trang tua tuyến;  Hỗ trợ 300 cây bí.</t>
  </si>
  <si>
    <t>Ngân Hàng Đầu tư</t>
  </si>
  <si>
    <t xml:space="preserve"> Hỗ trợ 20 suất quà cho đối tượng hộ nghèo</t>
  </si>
  <si>
    <t>Tổng CT Khoáng sản và thương mại Hà Tĩnh</t>
  </si>
  <si>
    <t xml:space="preserve">Tổ chức 03 đợt tình nguyện huy động lực lượng gần 200 ĐVTN huyện Đoàn xây dựng 600m hàng rào xanh thôn Việt Yê,; di chuyển vật liệu, xây dựng công trình phụ trợ tại các hộ gia đình; Phối hợp DN trao tặng 150 bộ quần áo, 150 dép nhựa và 1500 quyển vở cùng bánh kẹo cho các em học sinh nghèo vượt khó; phối hợp trao tặng 30 bộ sách giáo khoa, 200 đầu sách cho các em học sinh tại Trường Tiểu học </t>
  </si>
  <si>
    <t>Hỗ trợ 15 suất quà cho đối tượng hộ nghèo</t>
  </si>
  <si>
    <t>Ngân hàng NN&amp;PTNT Hà Tĩnh</t>
  </si>
  <si>
    <t>Hỗ trợ làm nhà ở chính sách</t>
  </si>
  <si>
    <t>Hội đồng hương Thạch Khê ở TP Hà Tĩnh</t>
  </si>
  <si>
    <t>Vinaphone Hà Tĩnh</t>
  </si>
  <si>
    <t>Hỗ trợ biển pano, apphich</t>
  </si>
  <si>
    <t>CTCP XNK ngũ Cốc Sài Gòn</t>
  </si>
  <si>
    <t>Hỗ trợ làm đường giao thông</t>
  </si>
  <si>
    <t>Bệnh viện 108</t>
  </si>
  <si>
    <t>CT 28 Bộ quốc phòng</t>
  </si>
  <si>
    <t>Bà Lan</t>
  </si>
  <si>
    <t>Hỗ trợ tiền mặt giúp xã tổ chức Đại hội thể dục thể thao; hỗ trợ quà 27/7</t>
  </si>
  <si>
    <t>Công ty xây dựng Nga Chức</t>
  </si>
  <si>
    <t>Hỗ trợ làm nhà hộ nghèo</t>
  </si>
  <si>
    <t>Đoàn cơ quan chính quyền huyện</t>
  </si>
  <si>
    <t>Xây dựng 01 vườn mẫu nhà ông Hoàng Liên</t>
  </si>
  <si>
    <t>Huyện đoàn, đoàn trường Việt Đức</t>
  </si>
  <si>
    <t>Xây dựng 120m móng, dựng cọc hàng rào NVH thôn Trung Trinh</t>
  </si>
  <si>
    <t>Hỗ trợ làm tượng đài liệt sỹ</t>
  </si>
  <si>
    <t>Đoàn TN ĐBQH, HĐND, BQL dự án ISDP-ICDP-HIRDP</t>
  </si>
  <si>
    <t>Hỗ trợ 15 triệu làm sân bóng chuyền thôn Trung Phú</t>
  </si>
  <si>
    <t>Nguyễn Tất Nam
Nguyễn Tất Liêu
Nguyễn Tất Uyển
Nguyễn Tất Nhân</t>
  </si>
  <si>
    <t>Hỗ trợ làm đường GTNT</t>
  </si>
  <si>
    <t>Đ/c Trần Nhật Tân - Bí thư huyện ủy</t>
  </si>
  <si>
    <t>Động viên nhân dân thôn Nam Thắng</t>
  </si>
  <si>
    <t>Đ/c Nguyễn Bá Dũng - Công an Tỉnh</t>
  </si>
  <si>
    <t>Hỗ trợ đất đổ lề đường thôn Trung Phú</t>
  </si>
  <si>
    <t>Ông Nguyễn Văn Anh - Thôn Trung Phú</t>
  </si>
  <si>
    <t>Hỗ trợ bê tông đổ sân bóng nhà VH Trung Phú</t>
  </si>
  <si>
    <t>Ông Nguyễn Văn Chí - Thôn Trung Phú</t>
  </si>
  <si>
    <t>Hỗ trợ làm đường điện thắp sáng thôn Trung Phú</t>
  </si>
  <si>
    <t>Hỗ trợ 100 suất quà cho đối tượng hộ nghèo, hộ chính sách.
Hỗ trợ XD nhà ở cho đối tượng khó khăn</t>
  </si>
  <si>
    <t>Hỗ trợ xã chỉnh trang sau bão</t>
  </si>
  <si>
    <t>Liên đoàn LĐ huyện</t>
  </si>
  <si>
    <t>Công ty Việt séc</t>
  </si>
  <si>
    <t>Hỗ trợ tiền làm nhà ở hộ nghèo</t>
  </si>
  <si>
    <t xml:space="preserve">Công ty truyền tải điện Hà Tĩnh </t>
  </si>
  <si>
    <t xml:space="preserve">Hỗ trợ tiền mặt </t>
  </si>
  <si>
    <t xml:space="preserve">Nhà máy gạch Tuy nen Bình Hà </t>
  </si>
  <si>
    <t xml:space="preserve">Gạch làm sân vận động </t>
  </si>
  <si>
    <t>Hỗ trợ mua sắm loa máy tại hội trường xã, hỗ trợ trồng cây bóng mát trên trục đường xã</t>
  </si>
  <si>
    <t>Hỗ trợ làm nhà văn hóa các thôn: Xuân Sơn, Kim Sơn, Đồng Vĩnh</t>
  </si>
  <si>
    <t>Tập đoàn Cenco4</t>
  </si>
  <si>
    <t>Công ty Đại Thắng</t>
  </si>
  <si>
    <t>Công tyXăng dầu Tiến Lợi</t>
  </si>
  <si>
    <t>Công tyThành Mạnh</t>
  </si>
  <si>
    <t>Công ty Đức Tài</t>
  </si>
  <si>
    <t>Hỗ trợ tiền làm đường điện thắp sáng làng quê và nhà văn hóa các thôn</t>
  </si>
  <si>
    <t xml:space="preserve">Tổ chức cho cán bộ cốt cán xã tham quan học tập kinh nghiệm xây dựng NTM tại  các xã Thạch Hà, Cẩm Xuyên; hàng tuần tổ chức kiểm tra, tổ chức giao ban với xã để soát xét các nội dung, đề xuất giải pháp tổ chức thực hiện; hỗ trợ Tạp chí kiểm tra của  Đảng cho 7 Chi bộ trực thuộc; phát động cán bộ đảng viên hỗ trợ tủ sách, cổng chào; tặng quà cho các gia đình chính sách, kêu gọi các doanh nghiệp hỗ trợ 1,5 vạn viên gạch, 10 tấn xi măng, 50 m3 cát để xây dựng mương thoát nước...; kết nối với các sở, ngành, đơn vị kêu gọi nguồn lực để hỗ trợ xây dựng đường điện thắp sáng làng quê, công trình nước sạch (dự kiến triển khai trong quy 4), ... </t>
  </si>
  <si>
    <t>Sở Nông nghiệp và Phát triển nông thôn</t>
  </si>
  <si>
    <t>Phối hợp với địa phương rà soát các nội dung thực hiện, xây dựng kế hoạch, lộ trình hoàn thành các tiêu chí; tổ chức ký kết chương trình phối hợp thực hiện chương trình xây dựng NTM tại địa phương; Tổ chức tập huấn xây dựng NTM, tư vấn cho địa phương các giải pháp , các làm cụ thể, phát huy vai trò đoàn thể,.... để thực hiện có hiệu quả quy chế dân chủ trong huy động nguồn lực xây dựng NTM; phối hợp Bộ chỉ huy quân sự tỉnh huy động cán bộ, chiến sỹ tham gia giúp đỡ địa phương làm GTNT,kênh mương nội đồng;phối hợp với Sở Y tế tư vấn giúp xã  thực hiện tiêu chí y tế, vận động người dân tham gia bảo hiểm y tế; Công ty điện lực Hà Tĩnh giúp đã xã hoàn thành tiêu chí điện; kêu gọi các DNh hỗ trợ 40 triệu làm nhà hộ nghèo, tặng quà cho các gia đình chính sách; chỉ đạo UBMTTQ và các tổ chức chính trị - xã hội giúp đỡ xã cải tạo vườn tạp, chỉnh trang vườn hộ, đạt kết quả khá cao...</t>
  </si>
  <si>
    <t>Phối hợp địa phương tổ chức ký kết chương trình phối hợp đỡ đầu NTM giai đoạn 2016-2020; sau lễ ký kết xây dựng kế hoạch, lộ trình thực hiện các tiêu chí... Phối hợp các sở, ngành rà soát, xác định nội dung,  hỗ trợ địa phương; kêu gọi các tổ chức, DN đầu tư xây dựng các công trình, cơ sở hạ tầng... tập huấn triển khai xây dựng NTM; tặng  xã 03 bộ máy tính; hỗ trợ kinh phí đoàn tham quan học tập  tại các địa phương</t>
  </si>
  <si>
    <t>Tổ chức làm việc, ký kết chương trình đỡ đầu xây dựng NTM; xây dựng kế hoạch lộ trình thực hiện, hỗ trợ Tivi 40", kêu gọi các tổ chức, cá nhân, con em xa quê tài trợ cho xã xây dựng NTM, định kỳ hàng tháng tổ chức giao ban giúp đỡ, phối hợp với các sở, ngành tháo gỡ những vướng mắc khó khăn trong xây dựng NTM; thường xuyên kiểm tra giúp đỡ, tháo gỡ những vướng mắc khó khăn trong xây dựng NTM; Kêu gọi con em xa quê, Doanh nghiệp hỗ trợ địa phương xây dựng NTM (Trạm Y tế, tặng thẻ bảo hiểm Y tế, cây xanh...)</t>
  </si>
  <si>
    <t xml:space="preserve"> Đức Đồng</t>
  </si>
  <si>
    <t xml:space="preserve">Hỗ trợ xây dựng 06 nhà ở cho đồng bào dân tộc Chứt bản Rào Tre </t>
  </si>
  <si>
    <t>Tiến hành làm việc, ký kết Chương trình phối hợp công tác với Ban Thường vụ Thành ủy Hà Tĩnh hỗ trợ xã xây dựng nông thôn mới.; Tiến hành khảo sát, đánh giá các công trình, hạng mục trên địa bàn để kêu gọi, vận động các tập thể, cá nhân, các doanh nghiệp trong và ngoài tỉnh hỗ trợ xây dựng; hỗ trợ kinh phí xây 8 nhà tình nghĩa cho hộ nghèo, gia đình chính sách, có hoàn cảnh đặc biệt khó khă; 03 đường điện Thanh niên thắp sáng làng quê; hỗ trợ 498 Thẻ BHYT cho hộ nghèo, 02 tủ sách  và 200 đầu sách,  pano tuyên truyền  xây dựng nông thôn mới; tặng 01 bộ máy tính; Tặng quà ngày thương binh liệt sỹ, tết nguyên đán;  tổ chức các đợt tình nguyện hỗ trợ làm đường giao thông nông thôn, kênh mương nội đồng, chỉnh trang vườn hộ.,...</t>
  </si>
  <si>
    <t>Tổ chức ký kết đỡ đầu xây dựng NTM, hỗ trợ tư vấn trong việc lập kế hoạch, lộ trình và triển khai thực hiện chương trình tại xã; tập huấn về kiến thức quản lý, kiểm soát thanh toán vốn, phối hợp kêu gọi, huy động các nguồn lực hỗ trợ xây dựng cơ sở hạ tầng, phát triển sản xuất trên địa bàn xã; thường xuyên trao đổi thông tin, phối hợp với UBND huyện Đức Thọ và các sở, ban, ngành liên quan cùng tham gia hỗ trợ, giải quyết khó khăn, vướng mắc trong quá trình thực hiện Chương trình; trao tặng cho Liên Minh 1 bộ máy vi tính và 30 triệu đồng để mua sắm các trang thiết bị văn phòng, đồng thời, tặng quà cho 10 gia đình có hoàn cảnh khó khăn ở xã Liên Minh, mỗi suất quà trị giá 500 nghìn đồng.</t>
  </si>
  <si>
    <t>Tổ chức 02 cuộc kiểm tra, soát xét hướng dẫn thực hiện các tiêu chí xây dựng NTM (theo QĐ 05), tư vấn kế hoạch tổ chức thực hiện, hoàn thiện hồ sơ các tiêu chí, xây dựng Khu dân cư NTM kiểu mẫu, vườn mẫu...</t>
  </si>
  <si>
    <t>Tổ chức kiểm tra, soát xét hướng dẫn thực hiện các tiêu chí xây dựng NTM (theo QĐ 05), tư vấn kế hoạch tổ chức thực hiện, hoàn thiện hồ sơ các tiêu chí, xây dựng Khu dân cư NTM kiểu mẫu, vườn mẫu....</t>
  </si>
  <si>
    <t>Đoàn  thanh niên Văn phòng Điều phối NTM phối hợp với Đoàn thanh niên Công an tỉnh tổ chức hoạt động tình nguyện, hỗ trợ ngày công và tặng quà cho gia đình chính sách trên địa bàn xã;  Tổ chức tập huấn lập phương án dự toán  và hướng dẫn xây dựng vườn mẫu, khu dân cư mẫu và văn hóa ứng xử trong NTM; xây dựng tuyến đường mẫu; hỗ trợ  2 ca máy, hỗ trợ 5000 cây chuổi ngọc trồng hàng rào xanh tại khu dân cư mẫu, hỗ trợ máy múc, nhân lực cải tạo vườn hộ.</t>
  </si>
  <si>
    <t xml:space="preserve">Tổ chức ký kết chương trình phối hợp xây dựng NTM;  phối hợp địa phương tổ chức rà soát các tiêu chí, tư vấn hướng dẫn xây dưng Kế hoạch, lộ trình thực hiện, tháo gỡ những khó khăn vướng mắc trong quá tổ chức thực hiện xây dựng NTM, phối hợp tuyên truyền xây dựng NTM; hỗ trợ 2 bộ máy vi tính;.... </t>
  </si>
  <si>
    <t>Tổ chức làm việc, ký kết đỡ đầu xây dựng NTM, hỗ trợ hiện vật: bóng đèn, dây sau công tơ, hướng dẫn quy hoạch lại chợ Trỗ, hướng dẫn các nội dung, hạng mục tại chợ Trỗ, huy động cán bộ phát quang hàng lang, chỉnh trang hệ thống điện sau công tơ....</t>
  </si>
  <si>
    <t>Phối hợp với địa phương xây dựng kế hoạch, lộ trình, triển khai các giải pháp nâng cao hiệu lực, hiệu quả quản lý nhà nước trên các lĩnh vực; tư vấn giải quyết khiếu nại, tố cáo; tập huấn cho cán bộ xã, thôn nâng cao kiến thức quả lý nhà nước; giúp đỡ địa phương xây dựng kế hoạch phát triển kinh tế - xã hội, kế hoạch phát triển sản xuất..., tổ chức tặng quà, khảo sát hỗ trợ đường điện thắp sáng làng quê (1,5km)</t>
  </si>
  <si>
    <t>Tổ chức ký kết chương trình phối hợp xây dựng NTM, phối hợp với địa phương xây dựng kế hoạch, lộ trình, triển khai các giải pháp nâng cao phát triển sản xuất, tăng thu nhập cho người dân; hỗ trợ tiền mặt</t>
  </si>
  <si>
    <t>Tổ chức giải quần vợt cúp Truyền hình lần thứ II, thông qua giải đã huy động các tổ chức cá nhân ủng hộ xã; Phối hợp với xã tiêu thụ 600kg thịt lợn cho người chăn nuôi trên địa bàn</t>
  </si>
  <si>
    <t>Tổ chức giải quần vợt cúp Truyền hình lần thứ II, thông qua giải đã huy động các tổ chức cá nhân ủng hộ xã;phối hợp với huyện đoàn cấp phát thuốc miễn phí và tặng quà cho người dân</t>
  </si>
  <si>
    <t>Tổ chức lễ ký kết phối hợp đỡ đầu xây dựng NTM; Tổ chức 15 cuộc tuyên truyền 5 không 3 sạch; Hướng dẫn Hội phụ nữ tập trung nguồn lực, phối hợp vận động, hỗ trợ hội viên phụ nữ và cộng đồng tham gia thực hiện các tiêu chí xây dựng NTM... thường xuyên phối hợp các sở, ngành để tháo gỡ khó khăn vướng mắc trong quá trình xây dựng NTM; Huy động nguồn lực từ các đơn vị, cán bộ cơ quan Văn phòng tỉnh Hội quyên góp ủng hộ xây dựng 01 Mái ấm tình thương Kết nối kinh phí tham quan học tập kinh nghiệm xây dựng NTM tại các địa phương; Điều chuyển nguồn lực của Quỹ phát triển phụ nữ Hà Tĩnh 1,44 tỷ đồng hỗ trợ cho 60 hội viên phụ nữ vay phát triển kinh tế gia đình....</t>
  </si>
  <si>
    <t xml:space="preserve"> Cẩm Phúc</t>
  </si>
  <si>
    <t>Vận động, kêu gọi các doanh nghiệp, các nhà tài trợ trong và ngoài tỉnh hỗ trợ kinh phí xây dựng, hoàn thiện hệ thống cơ sở hạ tầng, ủng hộ gia đình chính sách, người có công với cách mạng, hộ nghèo xây dựng nhà ở; huy động cán bộ, công chức trong Cơ quan ủng hộ cho một số đối tượng chính sách trên địa bàn, vận động cán bộ, công chức hỗ trợ xã để đóng lại bàn ghế tại phòng họp trụ sở xã và 2 thôn xây dựng KCD kiểu mẫu, đầu sách về KHKT; cán bộ các phòng chuyên môn, đoàn thanh niên, nữ công,.. tham gia giúp đỡ địa phương như: Bảo trì, bảo dưỡng hệ thống máy tính; tuyên truyền về chính sách dân số, gia đình, trẻ em, công tác hội cựu chiến binh</t>
  </si>
  <si>
    <t>Ủy ban Mặt trận TQ tỉnh</t>
  </si>
  <si>
    <t>Ký kết Chương trình phối hợp đỡ đầu xây dựng NTM, sau ký kết tổ chức làm việc với xã hướng dẫn, tư vấn địa phương xây dựng Kế hoạch thực hiện Chương trình xây dựng NTM, tặng quà các đối tượng chính sách, 1 máy phô tô, 1 máy vi tính; xây dựng đường điện thắp sáng đường quê</t>
  </si>
  <si>
    <t>Phối hợp với cấp ủy Đảng, chính quyền xã tập trung tuyên truyền, nâng cao nhận thức cho nhân dân và cộng đồng về XDNTM, Hỗ trợ bộ loa, máy phục vụ hội họp tại hội trường UBND xã; kêu gọi các DN xây dựng 03 nhà tình nghĩa cho các gia đình chính sách, học sinh học giỏi, tặng 2 tủ sách cho trường Tiểu học, hỗ trợ xã xây dựng Đài tưởng niệm liệt sỹ, vận động CB-CNV đóng góp trao 10 suất quà cho các gia đình chính sách… trên địa bàn xã nhân kỷ niệm 70 năm ngày TB-LS</t>
  </si>
  <si>
    <t xml:space="preserve">Phối hợp địa phương xây dựng kế hoạch hỗ trợ, đỡ đầu xây dựng NTM,  hỗ trợ 400 ngày công xây dựng khuôn viên nhà văn hóa thôn Đồng Hòa, Tân Tiến, Trẩm Bàng, làm sân bòng chuyền xã, phát quang thôn Tân Xuyên...; các xã khác tặng 200 suất quà , tặng điện </t>
  </si>
  <si>
    <t>Hỗ trợ sách và 1 bộ máy tính; trao tặng 200 cuốn sách; hỗ trợ xây dựng khu vui chơi trẻ em, xây dựng đường điện thắp sáng làng quê, trao quà cho các hộ gia đình chính sách trên địa bàn</t>
  </si>
  <si>
    <t xml:space="preserve">Ký kết chương trình phối hợp đỡ đầu xây dựng NTM, Hướng dẫn hồ sơ công nhận quyền sử dụng đất của các nhà văn hóa thôn, hướng dẫn thực hiện các nội dung trong tiêu chí môi trường, tặng quà cho các gia đình chính sách, vận động cán bộ công chức đóng góp hỗ trợ xã xây dựng NTM,kêu gọi các DN hỗ trợ địa phương cây bóng mát.... </t>
  </si>
  <si>
    <t>Hội cựu chiến binh</t>
  </si>
  <si>
    <t>Kêu gọi Tập đoàn dầu khí hỗ trợ kinh phí  làm 3 nhà tình nghĩa cho hộ nghèo ở địa phương; phối hợp với địa phương vận động nhân dân, CCB tham gia xây dựng NTM</t>
  </si>
  <si>
    <t>Phát động cán bộ quyên góp hỗ trợ xã xây dựng NTM, hỗ trợ 2 xây dựng tuyến đường điện cho khu dân cư mẫu, trao tặng 2 thùng rác; Viện kiểm soát các cấp hỗ trợ các thiết chế văn hóa, ghế đá....huy động cán bộ giúp các xã chỉnh trang vườn hộ, xây dựng Khu dân cư NTM kiểu mẫu...</t>
  </si>
  <si>
    <t>Hỗ trợ vay vốn tại quỹ hỗ trợ phát triển HTX SXKD;  hướng dẫn hỗ sơ và thẩm định dự án cho Quỹ TDND, hỗ trợ thành lập mới 2 HTX, Hướng dẫn các HTX cũng cố, nâng cao năng lực hoạt động, chuẩn hóa một số cán bộ ở một số HTX;  thành lập mới HTX Đức Cường - Thôn Tân Phong; tặng 2 bộ máy vi tính trị; tổ chức cho cán bộ HTX tham quan mô hình tại Thanh Hóa, Nghệ An.</t>
  </si>
  <si>
    <t>Hỗ trợ 150 triệu đồng từ Quỹ Hỗ trợ XDNTM ngành để hỗ trợ cải tạo nhà văn hóa thôn 7;lồng ghép chương trình hỗ trợ trang thiết bị cơ bản cho trạm y tế …. tổ chức các lớp tập huấn phòng chống dịch bệnh, KHHGĐ, VSATTP….tổ chức khám cấp thuốc miễn phí cho hơn 200 đối tượng với 35 danh mục thuốc điều trị và phòng chống các loại bệnh trên với tổng kinh phí trên 40 triệu đồng tiền thuốc.</t>
  </si>
  <si>
    <t>Sở Văn hóa, Thể thao và Du lịch</t>
  </si>
  <si>
    <t>Phối hợp với các sở, ngành tổ chức 2 lớp tập huấn xây dựng NTM;  Kêu gọi hỗ trợ đường điện thôn Hồng Phong; Hỗ trợ xây dựng 7 tủ sách thôn</t>
  </si>
  <si>
    <t>Phối hợp với xã rà soát các tiêu chí, hướng dẫn xây dựng kế hoạch thực hiện; Hỗ trợ chế phẩm sinh học trong chăn nuôi (633 gói); khảo sát triển khai mô hình phát triển kinh tế</t>
  </si>
  <si>
    <t xml:space="preserve">Sở Giáo dục và Đào tạo </t>
  </si>
  <si>
    <t xml:space="preserve">Tặng 10 suất quà cho gia đình chính sách nhân kỷ niệm 70 năm ngày TB-LS; Huy động nguồn lực, tặng 3,8 tấn gạo cho các gia đình chính sách nhân kỷ niệm 70 năm ngày TB-LS. </t>
  </si>
  <si>
    <t>Tổ chức trồng cây xanh tại khuôn viên trạm y tế, tặng 9 bản tin khoa học kỹ thuật, cho các thôn, trồng và tặng vườn thuốc nam tại Trạm y tế; hỗ trợ công nghệ thông tin, phần mềm cho xã, hỗ trợ lập dự án đầu tư, ; hỗ trợ xây dựng nhà ở cho 02 hộ nghèo, tặng 25 suất quà cho các thân nhân liệt sỹ, thương bệnh binh; hỗ trợ đồ dùng cho Trường mầm non, hỗ trợ đường điện thắp sáng làng quê làng quê, xây dựng sân bóng, ...</t>
  </si>
  <si>
    <t>Ngân hàng ngoài thương Việt Nam Hà Tĩnh</t>
  </si>
  <si>
    <t>Phối hợp với BCĐ NTM các xã hướng dẫn, soát xét, xây dựng và lập kế hoạch thực hiện nhiệm vụ cân đối nguồn lực và lộ trình, giái pháp thực hiện các tiêu chí xây dựng NTM; Đoàn thanh niên phối hợp Văn phòng Điều phối NTM tỉnh hướng, giúp đỡ xã Cẩm Hà, khảo sát đánh giá và thực hiện Khu dân cư NTM; huy động Đoàn thanh niên  giúp đỡ xã cải tạo vườn, xây dựng vườn mẫu, vệ sinh môi trường; hỗ trợ xã  xây dựng đường điện 500 m tại KDC NTM kiểu mẫu....</t>
  </si>
  <si>
    <t>Tên đơn vị giao, chấp thuận</t>
  </si>
  <si>
    <t xml:space="preserve">Tên xã được đỡ đầu </t>
  </si>
  <si>
    <t xml:space="preserve"> Bảo hiển xã hội tỉnh</t>
  </si>
  <si>
    <t>Hỗ trợ 200 cây bóng mát, hỗ trợ kinh phí tham quan học tập kinh nghiệm xây dựng NTM</t>
  </si>
  <si>
    <t>Ủy ban kiểm tra Tỉnh ủy</t>
  </si>
  <si>
    <t>Tặng 01 bộ máy vi tính trị giá 10.500.000 đồng, ủng hộ 1.500.000 đồng hỗ trợ tổ bầu cử nhân ngày bầu cử, tặng 03 tủ sách pháp luật cho các thôn ở xã Đức Châu, Tặng Trung tâm hành chính công Đức Thọ 01 bộ máy vi tính.</t>
  </si>
  <si>
    <t>Tặng quà cho các gia đình chính sách ngày thương binh liệt sỹ, hỗ trợ cây bóng mát các tuyến đường, hỗ trợ thiết chế văn hóa xã; phối hợp với các sở, ngành hướng dẫn thủ tục  lập dự án xây dựng Trường Mần non,Trạm Y tế</t>
  </si>
  <si>
    <t>Cục Hải quan Hà Tĩnh</t>
  </si>
  <si>
    <t xml:space="preserve">Ký kết văn bản phối hợp đỡ đầu xây dựng NTM; hỗ trợ kinh phí thuê xe cho cán bộ cốt cán xã đi tham quan học tập kinh nghiệm xây dựng khu dân cư NTM kiểu mẫu, vườn mẫu tại một số địa phương; tổ chức giao lưu văn nghệ, bóng đá với địa phương, tài trợ 02 bộ máy tính, tặng quà cho các gia đình chính sách, </t>
  </si>
  <si>
    <t>Công ty TNHH thủy lợi Bắc Hà Tĩnh</t>
  </si>
  <si>
    <t xml:space="preserve">Giúp xã tháo gỡ những khó khăn trong quy hoạch lại hệ thống thủy lợi, tài trợ  02 đoạn kênh </t>
  </si>
  <si>
    <t>Văn phòng UBND tỉnh</t>
  </si>
  <si>
    <t>Ký kết Chương trình phối hợp đỡ đầu xây dựng nông thôn mới giai đoạn 2017-2020; Tổ chức kiểm tra, hướng dẫn địa phương thực hiện các nhiệm vụ xây dựng nông thôn mới năm 2017</t>
  </si>
  <si>
    <t xml:space="preserve">Đức Hòa </t>
  </si>
  <si>
    <t>Đảng ủy Khối Doanh nghiệp</t>
  </si>
  <si>
    <t xml:space="preserve">Ký kết đỡ đầu, triển khai  tập huấn, hỗ trợ kinh phí bằng tiền mặt.; Hỗ trợ làm cổng chào thôn 2; kêu gọi doanh nghiệp hỗ trợ xây dựng nhà ăn trường mầm non; Lắp đặt hệ thống chiếu sáng đường trục quê đoạn Từ nhà anh Tam Quang đến Trạm Y tế xã; Hỗ trợ lực lượng làm đường giao thông trục chính nội đồng, đổ rảnh thoát nước (100 người tham gia/1/2 ngày)....
</t>
  </si>
  <si>
    <t>Hỗ trợ xây dựng nhà văn hóa thôn Tân Thành, xã Kỳ Nam, huyện Kỳ Anh</t>
  </si>
  <si>
    <t>Kỳ Nam</t>
  </si>
  <si>
    <t>Hỗ trợ xây dựng nhà văn hóa thôn tại xã Hương Thọ (Vũ Quang</t>
  </si>
  <si>
    <t>Tài trợ cho xã Thạch Thanh  15 triệu đồng xây dựng khu dân cư NTM kiểu mẫu;tài trợ cho xã Xuân Liên 5 triệu đồng và huy động 100 đoàn viên thanh niên Công an tỉnh lao động giúp xã cải tạo vườn tạp, xây dựng khu dân cư NTM kiểu mẫu; Công an 13 huyện, thành phố, thị xã tài trợ cho 14 xã, triển khai các hoạt động: Làm đường điên thắp sáng làng quê, trang bị ghế ngồi cho Hội quán thôn, huy động lực lượng làm giao thông nông thôn, cải tạo vườn tạp…</t>
  </si>
  <si>
    <t>Các Doanh nghiệp</t>
  </si>
  <si>
    <t>Ngày 25/4/2017 BCH Biên phòng tỉnh đã tổ chức phát động, dự lễ phát động có các đồng chí lãnh đạo huyện Hương Khê, lãnh đạo xã Hương Vĩnh, các ban ngành, đoàn thể địa phương và nhân dân các thôn xóm trên địa bàn; điều động 100 đồng chí cán bộ, chiến sỹ thi công các công trình; kêu gọi các đơn vị, DN ủng hộ vật liệu  làm mới được 6,1 km đường bê tông GTNT; ngày 15/6/2017 tiếp tục điều động 100 đồng chí cán bộ, chiến sĩ triển khai xây dựng, sửa chữa nâng cấp các hàng mục trường học mầm non (đang xây dựng 11 phòng học Trường mầm non và 01 nhà ăn bán trú cho học sinh, Cải tạo 06 phòng học nhà 2 tầng, thành 04 phòng học)</t>
  </si>
  <si>
    <t xml:space="preserve">Ngân hàng Ngoại thương </t>
  </si>
  <si>
    <t xml:space="preserve">Hỗ trợ xây dựng Trạm y tế xã </t>
  </si>
  <si>
    <t>Hỗ trợ xây dựng trưởng học</t>
  </si>
  <si>
    <t>Các  Sở, ban, ngành cấp tỉnh</t>
  </si>
  <si>
    <t>Liên Minh HTX</t>
  </si>
  <si>
    <t xml:space="preserve">Tiếp tục thực hiện Chương trình phối hợp giữa Bảo hiểm xã hội tỉnh với xã Cẩm Dương về việc đỡ đầu xây dựng NTMi tại xã. Tổ chỉ đạo NTM của BHXH thường xuên nắm bắt tình hình thực tế tại địa phương, từ điều kiện cơ sở vật chất đến thực trạng, tiến độ thực hiện; tặng 30 suất quà cho các gia đình có hoàn cảnh khó khăn nhân dịp tết Đinh Dậu; 30 suất quà cho các gia đình thương binh liệt sỹ nhân ngày 27/7; Hàng tháng Tổ chỉ đạo, hỗ trợ xã Cẩm Dương trực tiếp trao đổi, rà soát lại các tiêu chí chưa đạt trên địa bàn xã và xây dựng giải pháp, đôn đốc xã phấn đấu thực hiện các nhiệm vụ để năm 2017 đạt thêm 04 tiêu chí.
</t>
  </si>
  <si>
    <t>Văn phòng điêu phối NTM tinh</t>
  </si>
  <si>
    <t>Tặng công trình cấp nước sạch cho 2 thôn trên địa bàn xã, trao tặng 01 bộ máy tính</t>
  </si>
  <si>
    <t>Liên Minh</t>
  </si>
  <si>
    <t>Hướng dẫn, giúp đỡ trong tuyên truyền, vận động nhân dân tham gia xây dựng nông thôn mới</t>
  </si>
  <si>
    <t>Tên xã tài trợ</t>
  </si>
  <si>
    <t>Năm thực hiện</t>
  </si>
  <si>
    <t>Tên Doanh nghiệp</t>
  </si>
  <si>
    <t>Một số  hoạt động đã thực hiện</t>
  </si>
  <si>
    <t>Tập huấn xây dựng KDC kiểu mẫu, vườn mẫu”, kỹ thuật xây dựng kênh mương nội đồng cho người dân và đoàn thanh niên xã; tổ chức phun tiêu độc, khử trùng tại thôn Thanh Hòa; hỗ trợ mua sắm thiết bị cho Trạm y tế xã; hỗ trợ 200 cây xanh trồng trên các tuyến đường xã; tặng quà các gia đình chính sách nhân ngày 27-7; xã khảo sát xây dựng mô hình NTTS</t>
  </si>
  <si>
    <t xml:space="preserve">Tổ chức 6 đợt với 700 ĐVTN tham gia xóa bỏ vườn tạp, làm hàng rào xanh, chỉnh trang vườn hộ, làm đường GTNT; tiếp nhận đội Sinh viên tình nguyện Đại học Xây dựng về hỗ trợ chỉnh trang vườn hộ, xây dựng hàng rào xanh, xây dựng 03 tuyến “Đường điện thanh niên thắp sáng làng quê”, chiều dài 4,5 km tại thôn Sơn Bình; thôn Thanh Mỹ... trao tặng 01 nhà nhân ái; bàn giao 03 tuyến đường điện, chiều dài 4,5 km; trao tặng 180 suất quà cho trẻ em có hoàn cảnh khó khăn, trẻ em khuyết tật, trao tặng 01 bộ trống độ, 20 bộ sách giáo khoa mới và một số sách tham khảo cho các em học sinh  Trường Tiểu học; hỗ trợ 100 pano tuyên truyền nông thôn mới; </t>
  </si>
  <si>
    <t>Hỗ trợ xây dựng 01 trang thông tin điện tử nhằm thực hiện tiêu chí số 8; Đào tạo cấp chứng chỉ tin học: tặng 70 suất quà, mỗi suất 500 nghìn đồng dành tặng cho các hộ khó khăn trên địa bàn 2 xã Phú Lộc và Vĩnh Lộc; kêu gọi, phối hợp với Tập đoàn Vingroup tặng quà cho các hộ nghèo, hộ có hoàn cảnh khó khăn trên địa bàn huyện Can Lộc</t>
  </si>
  <si>
    <t>Kho bạc tỉnh Hà tĩnh</t>
  </si>
  <si>
    <t xml:space="preserve"> Cẩm Minh</t>
  </si>
  <si>
    <t>Cẩm  Mỹ</t>
  </si>
  <si>
    <t xml:space="preserve">Kêu gọi hỗ trợ xây dựng 02 nhà phòng tránh thiên tai gắn với sinh hoạt cộng đồng,04 nhà đại đoàn kết; </t>
  </si>
  <si>
    <t>Hỗ trợ 100 hộ nghèo tại các xã đăng ký về đạt chuẩn nông thôn mới; hỗ trợ xây dựng nhà văn hóa thôn; hỗ trợ 800 thẻ BHYT cho học sinh (Thạch Văn, xã Thạch Trị , huyện Thạch Hà và một số xã thuộc huyện Vũ Quang)</t>
  </si>
  <si>
    <t>Tổng kinh phí huy động tháng 9  các tổ chức đơn vị là: 34,602 tỷ đồng</t>
  </si>
  <si>
    <r>
      <t xml:space="preserve">BIỂU 2. KẾT QUẢ ĐỠ ĐẦU, TÀI TRỢ XÂY DỰNG NTM CỦA CÁC 
 DOANH NGHIỆP  ĐƯỢC UBND TỈNH GIAO, CHẤP THUẬN
</t>
    </r>
    <r>
      <rPr>
        <i/>
        <sz val="11"/>
        <rFont val="Times New Roman"/>
        <family val="1"/>
      </rPr>
      <t xml:space="preserve"> (Từ ngày 01 tháng 01 năm 2017 đến ngày 15 tháng 9 năm 2017) 
</t>
    </r>
    <r>
      <rPr>
        <b/>
        <sz val="11"/>
        <rFont val="Times New Roman"/>
        <family val="1"/>
      </rPr>
      <t xml:space="preserve">
  </t>
    </r>
  </si>
  <si>
    <t>Số tiền</t>
  </si>
  <si>
    <r>
      <t xml:space="preserve">BIỂU 3: KẾT QUẢ KÊU GỌI ĐỠ ĐẦU, 
TÀI TRỢ XÂY DỰNG NTM CỦA CÁC HUYỆN, THÀNH PHỐ THỊ XÃ
</t>
    </r>
    <r>
      <rPr>
        <i/>
        <sz val="12"/>
        <rFont val="Times New Roman"/>
        <family val="1"/>
      </rPr>
      <t xml:space="preserve"> (Từ ngày 01 tháng 01 năm 2017 đến ngày 15 tháng 9 năm 2017) </t>
    </r>
    <r>
      <rPr>
        <b/>
        <sz val="12"/>
        <rFont val="Times New Roman"/>
        <family val="1"/>
      </rPr>
      <t xml:space="preserve">
  </t>
    </r>
  </si>
  <si>
    <r>
      <t xml:space="preserve">Biểu 4: TỔNG HỢP KẾT QUẢ HOẠT ĐỘNG ĐỠ ĐẦU, TÀI TRỢ XÂY DỰNG NTM 9 THÁNG ĐẦU NĂM 2017
</t>
    </r>
    <r>
      <rPr>
        <i/>
        <sz val="12"/>
        <rFont val="Times New Roman"/>
        <family val="1"/>
      </rPr>
      <t xml:space="preserve"> (Từ ngày 1/1/2017-30/9/2017)</t>
    </r>
    <r>
      <rPr>
        <b/>
        <sz val="12"/>
        <rFont val="Times New Roman"/>
        <family val="1"/>
      </rPr>
      <t xml:space="preserve">  </t>
    </r>
  </si>
  <si>
    <r>
      <t xml:space="preserve">Biểu 5: TỔNG HỢP KẾT QUẢ KÊU GỌI CÁC TỔ CHỨC, ĐƠN VỊ, CÁ NHÂN ĐỠ ĐẦU, TÀI TRỢ XÂY DỰNG NTM
</t>
    </r>
    <r>
      <rPr>
        <i/>
        <sz val="12"/>
        <rFont val="Times New Roman"/>
        <family val="1"/>
      </rPr>
      <t xml:space="preserve"> (Từ ngày 1/1/2017-30/9/2017)</t>
    </r>
    <r>
      <rPr>
        <b/>
        <sz val="12"/>
        <rFont val="Times New Roman"/>
        <family val="1"/>
      </rPr>
      <t xml:space="preserve">  </t>
    </r>
  </si>
  <si>
    <r>
      <t>Công ty </t>
    </r>
    <r>
      <rPr>
        <b/>
        <sz val="9"/>
        <rFont val="Arial"/>
        <family val="2"/>
      </rPr>
      <t>Formosa Hà Tĩnh</t>
    </r>
  </si>
  <si>
    <r>
      <t>Hỗ trợ xây dựng Nhà văn hóa thôn Tân Sơn, thiết bị Phòng cháy, chữa cháy; 200 m</t>
    </r>
    <r>
      <rPr>
        <vertAlign val="superscript"/>
        <sz val="12"/>
        <rFont val="Times New Roman"/>
        <family val="1"/>
      </rPr>
      <t xml:space="preserve">3 </t>
    </r>
    <r>
      <rPr>
        <sz val="12"/>
        <rFont val="Times New Roman"/>
        <family val="1"/>
      </rPr>
      <t>cát, đá và vật liệu xây dựng; Huy động hơn 1000 ngày công lao động của Đoàn thanh niên giúp người dân vệ sinh môi trường, làm giao thông nông thôn; tặng 55 suất quà cho các gia đình có hoàn cảnh đặc biệt khó khăn…</t>
    </r>
  </si>
</sst>
</file>

<file path=xl/styles.xml><?xml version="1.0" encoding="utf-8"?>
<styleSheet xmlns="http://schemas.openxmlformats.org/spreadsheetml/2006/main" xmlns:mc="http://schemas.openxmlformats.org/markup-compatibility/2006" xmlns:x14ac="http://schemas.microsoft.com/office/spreadsheetml/2009/9/ac" mc:Ignorable="x14ac">
  <numFmts count="127">
    <numFmt numFmtId="5" formatCode="&quot;$&quot;#,##0_);\(&quot;$&quot;#,##0\)"/>
    <numFmt numFmtId="6" formatCode="&quot;$&quot;#,##0_);[Red]\(&quot;$&quot;#,##0\)"/>
    <numFmt numFmtId="8" formatCode="&quot;$&quot;#,##0.00_);[Red]\(&quot;$&quot;#,##0.00\)"/>
    <numFmt numFmtId="42" formatCode="_(&quot;$&quot;* #,##0_);_(&quot;$&quot;* \(#,##0\);_(&quot;$&quot;* &quot;-&quot;_);_(@_)"/>
    <numFmt numFmtId="41" formatCode="_(* #,##0_);_(* \(#,##0\);_(* &quot;-&quot;_);_(@_)"/>
    <numFmt numFmtId="44" formatCode="_(&quot;$&quot;* #,##0.00_);_(&quot;$&quot;* \(#,##0.00\);_(&quot;$&quot;* &quot;-&quot;??_);_(@_)"/>
    <numFmt numFmtId="43" formatCode="_(* #,##0.00_);_(* \(#,##0.00\);_(* &quot;-&quot;??_);_(@_)"/>
    <numFmt numFmtId="164" formatCode="#,##0.0"/>
    <numFmt numFmtId="165" formatCode="_(* #,##0_);_(* \(#,##0\);_(* &quot;-&quot;??_);_(@_)"/>
    <numFmt numFmtId="166" formatCode="_(* #,##0.0_);_(* \(#,##0.0\);_(* &quot;-&quot;??_);_(@_)"/>
    <numFmt numFmtId="167" formatCode="_-&quot;Z$&quot;* #,##0_-;\-&quot;Z$&quot;* #,##0_-;_-&quot;Z$&quot;* &quot;-&quot;_-;_-@_-"/>
    <numFmt numFmtId="168" formatCode="##.##%"/>
    <numFmt numFmtId="169" formatCode="00.000"/>
    <numFmt numFmtId="170" formatCode="&quot;?&quot;#,##0;&quot;?&quot;\-#,##0"/>
    <numFmt numFmtId="171" formatCode="_ * #,##0.00_ ;_ * \-#,##0.00_ ;_ * &quot;-&quot;??_ ;_ @_ "/>
    <numFmt numFmtId="172" formatCode="_ * #,##0_ ;_ * \-#,##0_ ;_ * &quot;-&quot;_ ;_ @_ "/>
    <numFmt numFmtId="173" formatCode="_-* #,##0_-;\-* #,##0_-;_-* &quot;-&quot;_-;_-@_-"/>
    <numFmt numFmtId="174" formatCode="_-* #,##0.00_-;\-* #,##0.00_-;_-* &quot;-&quot;??_-;_-@_-"/>
    <numFmt numFmtId="175" formatCode="&quot;$&quot;#,##0;[Red]\-&quot;$&quot;#,##0"/>
    <numFmt numFmtId="176" formatCode="_-* #,##0\ _F_-;\-* #,##0\ _F_-;_-* &quot;-&quot;\ _F_-;_-@_-"/>
    <numFmt numFmtId="177" formatCode="_(&quot;Z$&quot;* #,##0_);_(&quot;Z$&quot;* \(#,##0\);_(&quot;Z$&quot;* &quot;-&quot;_);_(@_)"/>
    <numFmt numFmtId="178" formatCode="_-&quot;$&quot;* #,##0_-;\-&quot;$&quot;* #,##0_-;_-&quot;$&quot;* &quot;-&quot;_-;_-@_-"/>
    <numFmt numFmtId="179" formatCode="_-&quot;ñ&quot;* #,##0_-;\-&quot;ñ&quot;* #,##0_-;_-&quot;ñ&quot;* &quot;-&quot;_-;_-@_-"/>
    <numFmt numFmtId="180" formatCode="_-* #,##0.00\ _F_-;\-* #,##0.00\ _F_-;_-* &quot;-&quot;??\ _F_-;_-@_-"/>
    <numFmt numFmtId="181" formatCode="_-* #,##0.00\ _₫_-;\-* #,##0.00\ _₫_-;_-* &quot;-&quot;??\ _₫_-;_-@_-"/>
    <numFmt numFmtId="182" formatCode="_-* #,##0.00\ _ñ_-;\-* #,##0.00\ _ñ_-;_-* &quot;-&quot;??\ _ñ_-;_-@_-"/>
    <numFmt numFmtId="183" formatCode="_-* #,##0.00\ _V_N_D_-;\-* #,##0.00\ _V_N_D_-;_-* &quot;-&quot;??\ _V_N_D_-;_-@_-"/>
    <numFmt numFmtId="184" formatCode="_(&quot;$&quot;\ * #,##0_);_(&quot;$&quot;\ * \(#,##0\);_(&quot;$&quot;\ * &quot;-&quot;_);_(@_)"/>
    <numFmt numFmtId="185" formatCode="_-* #,##0\ &quot;F&quot;_-;\-* #,##0\ &quot;F&quot;_-;_-* &quot;-&quot;\ &quot;F&quot;_-;_-@_-"/>
    <numFmt numFmtId="186" formatCode="_-* #,##0\ &quot;ñ&quot;_-;\-* #,##0\ &quot;ñ&quot;_-;_-* &quot;-&quot;\ &quot;ñ&quot;_-;_-@_-"/>
    <numFmt numFmtId="187" formatCode="_-* #,##0\ _₫_-;\-* #,##0\ _₫_-;_-* &quot;-&quot;\ _₫_-;_-@_-"/>
    <numFmt numFmtId="188" formatCode="_-* #,##0\ _ñ_-;\-* #,##0\ _ñ_-;_-* &quot;-&quot;\ _ñ_-;_-@_-"/>
    <numFmt numFmtId="189" formatCode="_-* #,##0\ _V_N_D_-;\-* #,##0\ _V_N_D_-;_-* &quot;-&quot;\ _V_N_D_-;_-@_-"/>
    <numFmt numFmtId="190" formatCode="_ &quot;\&quot;* #,##0_ ;_ &quot;\&quot;* \-#,##0_ ;_ &quot;\&quot;* &quot;-&quot;_ ;_ @_ "/>
    <numFmt numFmtId="191" formatCode="###0"/>
    <numFmt numFmtId="192" formatCode="&quot;Z$&quot;#,##0_);[Red]\(&quot;Z$&quot;#,##0\)"/>
    <numFmt numFmtId="193" formatCode="_-&quot;Z$&quot;* #,##0.00_-;\-&quot;Z$&quot;* #,##0.00_-;_-&quot;Z$&quot;* &quot;-&quot;??_-;_-@_-"/>
    <numFmt numFmtId="194" formatCode="&quot;\&quot;#,##0.00;[Red]&quot;\&quot;\-#,##0.00"/>
    <numFmt numFmtId="195" formatCode="&quot;\&quot;#,##0;[Red]&quot;\&quot;\-#,##0"/>
    <numFmt numFmtId="196" formatCode="&quot;Z$&quot;#&quot;Z$&quot;##0_);\(&quot;Z$&quot;#&quot;Z$&quot;##0\)"/>
    <numFmt numFmtId="197" formatCode="_(&quot;RM&quot;* #,##0.00_);_(&quot;RM&quot;* \(#,##0.00\);_(&quot;RM&quot;* &quot;-&quot;??_);_(@_)"/>
    <numFmt numFmtId="198" formatCode="_(&quot;RM&quot;* #,##0_);_(&quot;RM&quot;* \(#,##0\);_(&quot;RM&quot;* &quot;-&quot;_);_(@_)"/>
    <numFmt numFmtId="199" formatCode="#,##0.000000"/>
    <numFmt numFmtId="200" formatCode="_ &quot;\&quot;* #,##0.00_ ;_ &quot;\&quot;* \-#,##0.00_ ;_ &quot;\&quot;* &quot;-&quot;??_ ;_ @_ "/>
    <numFmt numFmtId="201" formatCode="_(* #,##0.00000000_);_(* \(#,##0.00000000\);_(* &quot;-&quot;??_);_(@_)"/>
    <numFmt numFmtId="202" formatCode="0.000"/>
    <numFmt numFmtId="203" formatCode="\$#,##0_);\(\$#,##0\)"/>
    <numFmt numFmtId="204" formatCode="#,##0.0_);\(#,##0.0\)"/>
    <numFmt numFmtId="205" formatCode="0.0%"/>
    <numFmt numFmtId="206" formatCode="&quot;£&quot;#,##0.00"/>
    <numFmt numFmtId="207" formatCode="_ * #,##0.00_)&quot;£&quot;_ ;_ * \(#,##0.00\)&quot;£&quot;_ ;_ * &quot;-&quot;??_)&quot;£&quot;_ ;_ @_ "/>
    <numFmt numFmtId="208" formatCode="_-&quot;$&quot;* #,##0.00_-;\-&quot;$&quot;* #,##0.00_-;_-&quot;$&quot;* &quot;-&quot;??_-;_-@_-"/>
    <numFmt numFmtId="209" formatCode="0.0%;\(0.0%\)"/>
    <numFmt numFmtId="210" formatCode="##,###.##"/>
    <numFmt numFmtId="211" formatCode="_-* #,##0.00\ &quot;F&quot;_-;\-* #,##0.00\ &quot;F&quot;_-;_-* &quot;-&quot;??\ &quot;F&quot;_-;_-@_-"/>
    <numFmt numFmtId="212" formatCode="#0.##"/>
    <numFmt numFmtId="213" formatCode="0.000_)"/>
    <numFmt numFmtId="214" formatCode="0.0"/>
    <numFmt numFmtId="215" formatCode="#,##0.00\ &quot;F&quot;;\-#,##0.00\ &quot;F&quot;"/>
    <numFmt numFmtId="216" formatCode="_-* #,##0.00\ _$_-;_-* #,##0.00\ _$\-;_-* &quot;-&quot;??\ _$_-;_-@_-"/>
    <numFmt numFmtId="217" formatCode="#,##0;\(#,##0\)"/>
    <numFmt numFmtId="218" formatCode="#,##0.000"/>
    <numFmt numFmtId="219" formatCode="_ &quot;R&quot;\ * #,##0_ ;_ &quot;R&quot;\ * \-#,##0_ ;_ &quot;R&quot;\ * &quot;-&quot;_ ;_ @_ "/>
    <numFmt numFmtId="220" formatCode="&quot;Z$&quot;#,##0.000_);[Red]\(&quot;Z$&quot;#,##0.00\)"/>
    <numFmt numFmtId="221" formatCode="##,##0%"/>
    <numFmt numFmtId="222" formatCode="#,###%"/>
    <numFmt numFmtId="223" formatCode="##.##"/>
    <numFmt numFmtId="224" formatCode="###,###"/>
    <numFmt numFmtId="225" formatCode="###.###"/>
    <numFmt numFmtId="226" formatCode="##,###.####"/>
    <numFmt numFmtId="227" formatCode="\$#,##0\ ;\(\$#,##0\)"/>
    <numFmt numFmtId="228" formatCode="\t0.00%"/>
    <numFmt numFmtId="229" formatCode="##,##0.##"/>
    <numFmt numFmtId="230" formatCode="_(\§\g\ #,##0_);_(\§\g\ \(#,##0\);_(\§\g\ &quot;-&quot;??_);_(@_)"/>
    <numFmt numFmtId="231" formatCode="_(\§\g\ #,##0_);_(\§\g\ \(#,##0\);_(\§\g\ &quot;-&quot;_);_(@_)"/>
    <numFmt numFmtId="232" formatCode="_-&quot;F&quot;\ * #,##0.0_-;_-&quot;F&quot;\ * #,##0.0\-;_-&quot;F&quot;\ * &quot;-&quot;??_-;_-@_-"/>
    <numFmt numFmtId="233" formatCode="&quot;\&quot;#,##0.00;[Red]&quot;\&quot;&quot;\&quot;&quot;\&quot;&quot;\&quot;&quot;\&quot;&quot;\&quot;\-#,##0.00"/>
    <numFmt numFmtId="234" formatCode="\t#\ ??/??"/>
    <numFmt numFmtId="235" formatCode="\§\g#,##0_);\(\§\g#,##0\)"/>
    <numFmt numFmtId="236" formatCode="_-[$€-2]* #,##0.00_-;\-[$€-2]* #,##0.00_-;_-[$€-2]* &quot;-&quot;??_-"/>
    <numFmt numFmtId="237" formatCode="_ * #,##0.00_)_d_ ;_ * \(#,##0.00\)_d_ ;_ * &quot;-&quot;??_)_d_ ;_ @_ "/>
    <numFmt numFmtId="238" formatCode="#,##0_);\-#,##0_)"/>
    <numFmt numFmtId="239" formatCode="#."/>
    <numFmt numFmtId="240" formatCode="&quot;Z$&quot;#,##0_);\(&quot;Z$&quot;#,##0\)"/>
    <numFmt numFmtId="241" formatCode="#,##0\ &quot;$&quot;_);\(#,##0\ &quot;$&quot;\)"/>
    <numFmt numFmtId="242" formatCode="mmm"/>
    <numFmt numFmtId="243" formatCode="_-&quot;£&quot;* #,##0_-;\-&quot;£&quot;* #,##0_-;_-&quot;£&quot;* &quot;-&quot;_-;_-@_-"/>
    <numFmt numFmtId="244" formatCode="&quot;R&quot;\ #,##0.00;&quot;R&quot;\ \-#,##0.00"/>
    <numFmt numFmtId="245" formatCode="&quot;D&quot;&quot;D&quot;&quot;D&quot;\ mmm\ &quot;D&quot;__"/>
    <numFmt numFmtId="246" formatCode="#,##0\ &quot;$&quot;_);[Red]\(#,##0\ &quot;$&quot;\)"/>
    <numFmt numFmtId="247" formatCode="&quot;$&quot;###,0&quot;.&quot;00_);[Red]\(&quot;$&quot;###,0&quot;.&quot;00\)"/>
    <numFmt numFmtId="248" formatCode="&quot;\&quot;#,##0;[Red]\-&quot;\&quot;#,##0"/>
    <numFmt numFmtId="249" formatCode="&quot;\&quot;#,##0.00;\-&quot;\&quot;#,##0.00"/>
    <numFmt numFmtId="250" formatCode="#,##0\ &quot;kr&quot;;\-#,##0\ &quot;kr&quot;"/>
    <numFmt numFmtId="251" formatCode="#,##0.00_);\-#,##0.00_)"/>
    <numFmt numFmtId="252" formatCode="#,##0.000_);\(#,##0.000\)"/>
    <numFmt numFmtId="253" formatCode="#"/>
    <numFmt numFmtId="254" formatCode="&quot;¡Ì&quot;#,##0;[Red]\-&quot;¡Ì&quot;#,##0"/>
    <numFmt numFmtId="255" formatCode="_(&quot;.&quot;* #&quot;Z$&quot;##0_);_(&quot;.&quot;* \(#&quot;Z$&quot;##0\);_(&quot;.&quot;* &quot;-&quot;_);_(@_)"/>
    <numFmt numFmtId="256" formatCode="&quot;Z$&quot;#&quot;Z$&quot;##0_);[Red]\(&quot;Z$&quot;#&quot;Z$&quot;##0\)"/>
    <numFmt numFmtId="257" formatCode="#,##0.00\ &quot;F&quot;;[Red]\-#,##0.00\ &quot;F&quot;"/>
    <numFmt numFmtId="258" formatCode="&quot;.&quot;#,##0.00_);[Red]\(&quot;.&quot;#,##0.00\)"/>
    <numFmt numFmtId="259" formatCode="#&quot;,&quot;##0.00\ &quot;F&quot;;[Red]\-#&quot;,&quot;##0.00\ &quot;F&quot;"/>
    <numFmt numFmtId="260" formatCode="&quot;£&quot;#,##0;[Red]\-&quot;£&quot;#,##0"/>
    <numFmt numFmtId="261" formatCode="_-* #,##0.0\ _F_-;\-* #,##0.0\ _F_-;_-* &quot;-&quot;??\ _F_-;_-@_-"/>
    <numFmt numFmtId="262" formatCode="_-&quot;£&quot;* #,##0.00_-;\-&quot;£&quot;* #,##0.00_-;_-&quot;£&quot;* &quot;-&quot;??_-;_-@_-"/>
    <numFmt numFmtId="263" formatCode="#,##0\ &quot;F&quot;;[Red]\-#,##0\ &quot;F&quot;"/>
    <numFmt numFmtId="264" formatCode="_(* #,##0.00_ \ \ *);_(* \(#,##0.00\);_(* &quot;-&quot;??_);_(@_)"/>
    <numFmt numFmtId="265" formatCode="0.00000000000E+00;\?"/>
    <numFmt numFmtId="266" formatCode="#,##0\ &quot;FB&quot;;[Red]\-#,##0\ &quot;FB&quot;"/>
    <numFmt numFmtId="267" formatCode="#,##0.00\ \ \ \ "/>
    <numFmt numFmtId="268" formatCode="&quot;£&quot;#,##0;\-&quot;£&quot;#,##0"/>
    <numFmt numFmtId="269" formatCode="&quot;Rp&quot;#,##0.00_);[Red]\(&quot;Rp&quot;#,##0.00\)"/>
    <numFmt numFmtId="270" formatCode="_-* ###,0&quot;.&quot;00\ _F_B_-;\-* ###,0&quot;.&quot;00\ _F_B_-;_-* &quot;-&quot;??\ _F_B_-;_-@_-"/>
    <numFmt numFmtId="271" formatCode="&quot;\&quot;#,##0;&quot;\&quot;\-#,##0"/>
    <numFmt numFmtId="272" formatCode="#,##0.00\ \ "/>
    <numFmt numFmtId="273" formatCode="#,##0\ &quot;F&quot;;\-#,##0\ &quot;F&quot;"/>
    <numFmt numFmtId="274" formatCode="_-* #,##0\ _F_-;\-* #,##0\ _F_-;_-* &quot;-&quot;??\ _F_-;_-@_-"/>
    <numFmt numFmtId="275" formatCode="#,##0.0\½"/>
    <numFmt numFmtId="276" formatCode="_-* ###,0&quot;.&quot;00_-;\-* ###,0&quot;.&quot;00_-;_-* &quot;-&quot;??_-;_-@_-"/>
    <numFmt numFmtId="277" formatCode="&quot;$&quot;#,##0;\-&quot;$&quot;#,##0"/>
    <numFmt numFmtId="278" formatCode="0.000\ "/>
    <numFmt numFmtId="279" formatCode="#,##0\ &quot;Lt&quot;;[Red]\-#,##0\ &quot;Lt&quot;"/>
    <numFmt numFmtId="280" formatCode="&quot;\&quot;#,##0;&quot;\&quot;&quot;\&quot;&quot;\&quot;&quot;\&quot;&quot;\&quot;&quot;\&quot;&quot;\&quot;\-#,##0"/>
    <numFmt numFmtId="281" formatCode="_(&quot;Z$&quot;* #,##0.00_);_(&quot;Z$&quot;* \(#,##0.00\);_(&quot;Z$&quot;* &quot;-&quot;??_);_(@_)"/>
    <numFmt numFmtId="282" formatCode="_-* #,##0\ _₫_-;\-* #,##0\ _₫_-;_-* &quot;-&quot;??\ _₫_-;_-@_-"/>
    <numFmt numFmtId="283" formatCode="_-* #,##0.0\ _₫_-;\-* #,##0.0\ _₫_-;_-* &quot;-&quot;??\ _₫_-;_-@_-"/>
  </numFmts>
  <fonts count="230">
    <font>
      <sz val="11"/>
      <color theme="1"/>
      <name val="Calibri"/>
      <family val="2"/>
      <scheme val="minor"/>
    </font>
    <font>
      <sz val="10"/>
      <name val="Arial"/>
      <family val="2"/>
    </font>
    <font>
      <b/>
      <sz val="12"/>
      <name val="Times New Roman"/>
      <family val="1"/>
    </font>
    <font>
      <i/>
      <sz val="12"/>
      <name val="Times New Roman"/>
      <family val="1"/>
    </font>
    <font>
      <sz val="12"/>
      <name val="Times New Roman"/>
      <family val="1"/>
    </font>
    <font>
      <b/>
      <sz val="12"/>
      <color theme="1"/>
      <name val="Times New Roman"/>
      <family val="1"/>
    </font>
    <font>
      <sz val="12"/>
      <color theme="1"/>
      <name val="Times New Roman"/>
      <family val="1"/>
    </font>
    <font>
      <sz val="12"/>
      <color rgb="FF000000"/>
      <name val="Times New Roman"/>
      <family val="1"/>
    </font>
    <font>
      <sz val="11"/>
      <color theme="1"/>
      <name val="Calibri"/>
      <family val="2"/>
      <scheme val="minor"/>
    </font>
    <font>
      <sz val="12"/>
      <name val="Arial"/>
      <family val="2"/>
    </font>
    <font>
      <sz val="11"/>
      <color indexed="8"/>
      <name val="Calibri"/>
      <family val="2"/>
    </font>
    <font>
      <b/>
      <sz val="12"/>
      <name val="Arial"/>
      <family val="2"/>
    </font>
    <font>
      <sz val="12"/>
      <name val="Times New Roman"/>
      <family val="1"/>
      <charset val="163"/>
    </font>
    <font>
      <sz val="13"/>
      <name val="Times New Roman"/>
      <family val="1"/>
    </font>
    <font>
      <sz val="12"/>
      <name val="Cambria"/>
      <family val="1"/>
      <charset val="163"/>
      <scheme val="major"/>
    </font>
    <font>
      <sz val="11"/>
      <color indexed="8"/>
      <name val="Arial"/>
      <family val="2"/>
    </font>
    <font>
      <sz val="10"/>
      <name val="Times New Roman"/>
      <family val="1"/>
    </font>
    <font>
      <i/>
      <sz val="12"/>
      <name val="Arial"/>
      <family val="2"/>
    </font>
    <font>
      <sz val="12"/>
      <name val="VNI-Times"/>
    </font>
    <font>
      <sz val="12"/>
      <name val=".VnTime"/>
      <family val="2"/>
    </font>
    <font>
      <sz val="10"/>
      <name val=".VnArial"/>
      <family val="2"/>
    </font>
    <font>
      <sz val="12"/>
      <name val="돋움체"/>
      <family val="3"/>
      <charset val="129"/>
    </font>
    <font>
      <b/>
      <sz val="10"/>
      <name val="SVNtimes new roman"/>
      <family val="2"/>
    </font>
    <font>
      <sz val="12"/>
      <name val="VNtimes New Roman"/>
      <family val="2"/>
    </font>
    <font>
      <sz val="11"/>
      <name val="??"/>
      <family val="3"/>
    </font>
    <font>
      <sz val="10"/>
      <name val="AngsanaUPC"/>
      <family val="1"/>
    </font>
    <font>
      <sz val="10"/>
      <name val="??"/>
      <family val="3"/>
      <charset val="129"/>
    </font>
    <font>
      <sz val="12"/>
      <name val="????"/>
      <family val="1"/>
      <charset val="136"/>
    </font>
    <font>
      <sz val="12"/>
      <name val="????"/>
      <charset val="136"/>
    </font>
    <font>
      <sz val="12"/>
      <name val="Courier"/>
      <family val="3"/>
    </font>
    <font>
      <sz val="12"/>
      <name val="|??¢¥¢¬¨Ï"/>
      <family val="1"/>
      <charset val="129"/>
    </font>
    <font>
      <sz val="14"/>
      <name val="뼻뮝"/>
      <family val="3"/>
      <charset val="129"/>
    </font>
    <font>
      <sz val="10"/>
      <name val="VNI-Times"/>
    </font>
    <font>
      <sz val="10"/>
      <name val="Helv"/>
      <family val="2"/>
    </font>
    <font>
      <sz val="10"/>
      <color indexed="8"/>
      <name val="Arial"/>
      <family val="2"/>
    </font>
    <font>
      <sz val="10"/>
      <name val=".VnTime"/>
      <family val="2"/>
    </font>
    <font>
      <sz val="10"/>
      <name val="MS Sans Serif"/>
      <family val="2"/>
    </font>
    <font>
      <sz val="12"/>
      <name val="???"/>
    </font>
    <font>
      <sz val="12"/>
      <name val=".VnArial"/>
      <family val="2"/>
    </font>
    <font>
      <sz val="9"/>
      <name val="Arial"/>
      <family val="2"/>
    </font>
    <font>
      <sz val="11"/>
      <name val="‚l‚r ‚oƒSƒVƒbƒN"/>
      <family val="3"/>
      <charset val="128"/>
    </font>
    <font>
      <sz val="12"/>
      <name val="바탕체"/>
      <family val="1"/>
      <charset val="129"/>
    </font>
    <font>
      <sz val="11"/>
      <name val="–¾’©"/>
      <family val="1"/>
      <charset val="128"/>
    </font>
    <font>
      <sz val="14"/>
      <name val="VnTime"/>
    </font>
    <font>
      <b/>
      <u/>
      <sz val="14"/>
      <color indexed="8"/>
      <name val=".VnBook-AntiquaH"/>
      <family val="2"/>
    </font>
    <font>
      <sz val="11"/>
      <name val=".VnTime"/>
      <family val="2"/>
    </font>
    <font>
      <b/>
      <u/>
      <sz val="10"/>
      <name val="VNI-Times"/>
    </font>
    <font>
      <b/>
      <sz val="10"/>
      <name val=".VnArial"/>
      <family val="2"/>
    </font>
    <font>
      <sz val="12"/>
      <name val="???"/>
      <family val="3"/>
    </font>
    <font>
      <sz val="12"/>
      <name val="바탕체"/>
      <family val="3"/>
    </font>
    <font>
      <sz val="11"/>
      <color indexed="10"/>
      <name val=".VnArial Narrow"/>
      <family val="2"/>
    </font>
    <font>
      <sz val="12"/>
      <name val=".VnArial Narrow"/>
      <family val="2"/>
    </font>
    <font>
      <sz val="10"/>
      <name val="VnTimes"/>
    </font>
    <font>
      <sz val="12"/>
      <color indexed="8"/>
      <name val="¹ÙÅÁÃ¼"/>
      <family val="1"/>
      <charset val="129"/>
    </font>
    <font>
      <i/>
      <sz val="12"/>
      <color indexed="8"/>
      <name val=".VnBook-AntiquaH"/>
      <family val="2"/>
    </font>
    <font>
      <sz val="13"/>
      <color indexed="8"/>
      <name val="Times New Roman"/>
      <family val="2"/>
    </font>
    <font>
      <b/>
      <sz val="12"/>
      <color indexed="8"/>
      <name val=".VnBook-Antiqua"/>
      <family val="2"/>
    </font>
    <font>
      <i/>
      <sz val="12"/>
      <color indexed="8"/>
      <name val=".VnBook-Antiqua"/>
      <family val="2"/>
    </font>
    <font>
      <sz val="11"/>
      <color indexed="9"/>
      <name val="Calibri"/>
      <family val="2"/>
    </font>
    <font>
      <sz val="13"/>
      <color indexed="9"/>
      <name val="Times New Roman"/>
      <family val="2"/>
    </font>
    <font>
      <sz val="11"/>
      <name val="VNtimes new roman"/>
      <family val="2"/>
    </font>
    <font>
      <sz val="12"/>
      <name val="¹UAAA¼"/>
      <family val="3"/>
      <charset val="129"/>
    </font>
    <font>
      <sz val="11"/>
      <name val="±¼¸²Ã¼"/>
      <family val="3"/>
      <charset val="129"/>
    </font>
    <font>
      <sz val="8"/>
      <name val="Times New Roman"/>
      <family val="1"/>
    </font>
    <font>
      <sz val="11"/>
      <name val="Arial"/>
      <family val="2"/>
    </font>
    <font>
      <sz val="12"/>
      <name val="¹ÙÅÁÃ¼"/>
      <charset val="129"/>
    </font>
    <font>
      <sz val="11"/>
      <color indexed="20"/>
      <name val="Calibri"/>
      <family val="2"/>
    </font>
    <font>
      <sz val="12"/>
      <name val="Tms Rmn"/>
    </font>
    <font>
      <sz val="11"/>
      <name val="µ¸¿ò"/>
      <charset val="129"/>
    </font>
    <font>
      <sz val="12"/>
      <name val="System"/>
      <family val="1"/>
      <charset val="129"/>
    </font>
    <font>
      <sz val="12"/>
      <name val="Helv"/>
      <family val="2"/>
    </font>
    <font>
      <sz val="10"/>
      <name val="±¼¸²A¼"/>
      <family val="3"/>
      <charset val="129"/>
    </font>
    <font>
      <sz val="12"/>
      <name val="¹ÙÅÁÃ¼"/>
      <family val="1"/>
      <charset val="129"/>
    </font>
    <font>
      <sz val="10"/>
      <name val="Arial"/>
      <family val="2"/>
      <charset val="163"/>
    </font>
    <font>
      <sz val="10"/>
      <name val="Helv"/>
    </font>
    <font>
      <b/>
      <sz val="11"/>
      <color indexed="52"/>
      <name val="Calibri"/>
      <family val="2"/>
    </font>
    <font>
      <b/>
      <sz val="10"/>
      <name val="Helv"/>
    </font>
    <font>
      <b/>
      <sz val="8"/>
      <color indexed="12"/>
      <name val="Arial"/>
      <family val="2"/>
    </font>
    <font>
      <sz val="8"/>
      <color indexed="8"/>
      <name val="Arial"/>
      <family val="2"/>
    </font>
    <font>
      <sz val="8"/>
      <name val="SVNtimes new roman"/>
      <family val="2"/>
    </font>
    <font>
      <b/>
      <sz val="11"/>
      <color indexed="9"/>
      <name val="Calibri"/>
      <family val="2"/>
    </font>
    <font>
      <sz val="10"/>
      <name val="VNI-Aptima"/>
    </font>
    <font>
      <sz val="11"/>
      <name val="Tms Rmn"/>
    </font>
    <font>
      <b/>
      <sz val="13"/>
      <name val=".VnArial Narrow"/>
      <family val="2"/>
    </font>
    <font>
      <sz val="13"/>
      <name val=".VnTime"/>
      <family val="2"/>
    </font>
    <font>
      <sz val="10"/>
      <color indexed="8"/>
      <name val=".VnTime"/>
      <family val="2"/>
    </font>
    <font>
      <sz val="11"/>
      <color indexed="8"/>
      <name val="Calibri"/>
      <family val="2"/>
      <charset val="163"/>
    </font>
    <font>
      <sz val="12"/>
      <color indexed="8"/>
      <name val="Times New Roman"/>
      <family val="2"/>
    </font>
    <font>
      <sz val="14"/>
      <name val="Times New Roman"/>
      <family val="1"/>
    </font>
    <font>
      <sz val="14"/>
      <name val=".VnTime"/>
      <family val="2"/>
    </font>
    <font>
      <sz val="11"/>
      <color indexed="8"/>
      <name val="Times New Roman"/>
      <family val="2"/>
    </font>
    <font>
      <sz val="10"/>
      <name val="MS Serif"/>
      <family val="1"/>
    </font>
    <font>
      <sz val="10"/>
      <name val="Courier"/>
      <family val="3"/>
    </font>
    <font>
      <sz val="11"/>
      <name val="VNcentury Gothic"/>
      <family val="2"/>
    </font>
    <font>
      <b/>
      <sz val="15"/>
      <name val="VNcentury Gothic"/>
      <family val="2"/>
    </font>
    <font>
      <sz val="12"/>
      <name val="SVNtimes new roman"/>
      <family val="2"/>
    </font>
    <font>
      <sz val="10"/>
      <name val="SVNtimes new roman"/>
      <family val="2"/>
    </font>
    <font>
      <b/>
      <sz val="13"/>
      <color indexed="63"/>
      <name val="Times New Roman"/>
      <family val="2"/>
    </font>
    <font>
      <sz val="13"/>
      <color indexed="62"/>
      <name val="Times New Roman"/>
      <family val="2"/>
    </font>
    <font>
      <b/>
      <sz val="15"/>
      <color indexed="56"/>
      <name val="Times New Roman"/>
      <family val="2"/>
    </font>
    <font>
      <b/>
      <sz val="13"/>
      <color indexed="56"/>
      <name val="Times New Roman"/>
      <family val="2"/>
    </font>
    <font>
      <b/>
      <sz val="11"/>
      <color indexed="56"/>
      <name val="Times New Roman"/>
      <family val="2"/>
    </font>
    <font>
      <sz val="10"/>
      <color indexed="8"/>
      <name val="MS Sans Serif"/>
      <family val="2"/>
    </font>
    <font>
      <sz val="10"/>
      <name val="Arial CE"/>
      <charset val="238"/>
    </font>
    <font>
      <i/>
      <sz val="10"/>
      <name val="Times New Roman"/>
      <family val="1"/>
    </font>
    <font>
      <sz val="10"/>
      <color indexed="16"/>
      <name val="MS Serif"/>
      <family val="1"/>
    </font>
    <font>
      <i/>
      <sz val="11"/>
      <color indexed="23"/>
      <name val="Calibri"/>
      <family val="2"/>
    </font>
    <font>
      <b/>
      <sz val="16"/>
      <color indexed="16"/>
      <name val="VNbritannic"/>
      <family val="2"/>
    </font>
    <font>
      <b/>
      <sz val="18"/>
      <color indexed="12"/>
      <name val="VNbritannic"/>
      <family val="2"/>
    </font>
    <font>
      <b/>
      <sz val="18"/>
      <name val="VNnew Century Cond"/>
      <family val="2"/>
    </font>
    <font>
      <b/>
      <sz val="20"/>
      <color indexed="12"/>
      <name val="VNnew Century Cond"/>
      <family val="2"/>
    </font>
    <font>
      <b/>
      <sz val="16"/>
      <name val="VNlucida sans"/>
      <family val="2"/>
    </font>
    <font>
      <b/>
      <sz val="18"/>
      <color indexed="10"/>
      <name val="VNnew Century Cond"/>
      <family val="2"/>
    </font>
    <font>
      <b/>
      <sz val="14"/>
      <color indexed="14"/>
      <name val="VNottawa"/>
      <family val="2"/>
    </font>
    <font>
      <b/>
      <sz val="16"/>
      <color indexed="14"/>
      <name val="VNottawa"/>
      <family val="2"/>
    </font>
    <font>
      <sz val="11"/>
      <color indexed="17"/>
      <name val="Calibri"/>
      <family val="2"/>
    </font>
    <font>
      <sz val="8"/>
      <name val="Arial"/>
      <family val="2"/>
    </font>
    <font>
      <b/>
      <sz val="11"/>
      <name val="Times New Roman"/>
      <family val="1"/>
    </font>
    <font>
      <sz val="10"/>
      <name val=".VnArialH"/>
      <family val="2"/>
    </font>
    <font>
      <b/>
      <sz val="12"/>
      <name val=".VnBook-AntiquaH"/>
      <family val="2"/>
    </font>
    <font>
      <b/>
      <sz val="12"/>
      <color indexed="9"/>
      <name val="Tms Rmn"/>
    </font>
    <font>
      <b/>
      <sz val="12"/>
      <name val="Helv"/>
    </font>
    <font>
      <b/>
      <sz val="18"/>
      <name val="Arial"/>
      <family val="2"/>
    </font>
    <font>
      <b/>
      <sz val="15"/>
      <color indexed="56"/>
      <name val="Calibri"/>
      <family val="2"/>
    </font>
    <font>
      <b/>
      <sz val="13"/>
      <color indexed="56"/>
      <name val="Calibri"/>
      <family val="2"/>
    </font>
    <font>
      <b/>
      <sz val="11"/>
      <color indexed="56"/>
      <name val="Calibri"/>
      <family val="2"/>
    </font>
    <font>
      <b/>
      <sz val="1"/>
      <color indexed="8"/>
      <name val="Courier"/>
      <family val="3"/>
    </font>
    <font>
      <b/>
      <sz val="8"/>
      <name val="MS Sans Serif"/>
      <family val="2"/>
    </font>
    <font>
      <b/>
      <sz val="10"/>
      <name val=".VnTime"/>
      <family val="2"/>
    </font>
    <font>
      <b/>
      <sz val="14"/>
      <name val=".VnTimeH"/>
      <family val="2"/>
    </font>
    <font>
      <sz val="12"/>
      <name val="??"/>
      <family val="1"/>
      <charset val="129"/>
    </font>
    <font>
      <sz val="12"/>
      <name val="±¼¸²Ã¼"/>
      <family val="3"/>
      <charset val="129"/>
    </font>
    <font>
      <sz val="10"/>
      <name val=" "/>
      <family val="1"/>
      <charset val="136"/>
    </font>
    <font>
      <sz val="11"/>
      <color indexed="62"/>
      <name val="Calibri"/>
      <family val="2"/>
    </font>
    <font>
      <sz val="10"/>
      <name val="VNI-Helve"/>
    </font>
    <font>
      <b/>
      <sz val="13"/>
      <color indexed="9"/>
      <name val="Times New Roman"/>
      <family val="2"/>
    </font>
    <font>
      <u/>
      <sz val="12"/>
      <color indexed="12"/>
      <name val=".VnTime"/>
      <family val="2"/>
    </font>
    <font>
      <sz val="11"/>
      <color indexed="52"/>
      <name val="Calibri"/>
      <family val="2"/>
    </font>
    <font>
      <sz val="8"/>
      <name val="VNarial"/>
      <family val="2"/>
    </font>
    <font>
      <b/>
      <i/>
      <sz val="12"/>
      <name val=".VnAristote"/>
      <family val="2"/>
    </font>
    <font>
      <b/>
      <sz val="11"/>
      <name val="Helv"/>
    </font>
    <font>
      <sz val="11"/>
      <color indexed="60"/>
      <name val="Calibri"/>
      <family val="2"/>
    </font>
    <font>
      <sz val="7"/>
      <name val="Small Fonts"/>
      <family val="2"/>
    </font>
    <font>
      <b/>
      <sz val="12"/>
      <name val="VN-NTime"/>
    </font>
    <font>
      <sz val="10"/>
      <name val="VNarial"/>
      <family val="2"/>
    </font>
    <font>
      <sz val="10"/>
      <color theme="1"/>
      <name val=".VnTime"/>
      <family val="2"/>
    </font>
    <font>
      <sz val="11"/>
      <color theme="1"/>
      <name val="Arial"/>
      <family val="2"/>
    </font>
    <font>
      <sz val="11"/>
      <color indexed="8"/>
      <name val=".VnTime"/>
      <family val="2"/>
      <charset val="163"/>
    </font>
    <font>
      <sz val="11"/>
      <color theme="1"/>
      <name val="Calibri"/>
      <family val="2"/>
    </font>
    <font>
      <sz val="12"/>
      <color theme="1"/>
      <name val="Times New Roman"/>
      <family val="2"/>
    </font>
    <font>
      <sz val="14"/>
      <color theme="1"/>
      <name val="Times New Roman"/>
      <family val="2"/>
    </font>
    <font>
      <sz val="11"/>
      <name val="VNI-Aptima"/>
    </font>
    <font>
      <sz val="13"/>
      <color indexed="52"/>
      <name val="Times New Roman"/>
      <family val="2"/>
    </font>
    <font>
      <b/>
      <sz val="11"/>
      <name val="Arial"/>
      <family val="2"/>
    </font>
    <font>
      <b/>
      <sz val="11"/>
      <color indexed="63"/>
      <name val="Calibri"/>
      <family val="2"/>
    </font>
    <font>
      <sz val="11"/>
      <name val="VNswitzerlandCondLight"/>
      <family val="2"/>
    </font>
    <font>
      <sz val="12"/>
      <name val="Helv"/>
    </font>
    <font>
      <b/>
      <sz val="10"/>
      <name val="MS Sans Serif"/>
      <family val="2"/>
    </font>
    <font>
      <sz val="8"/>
      <name val="Wingdings"/>
      <charset val="2"/>
    </font>
    <font>
      <sz val="8"/>
      <name val="Helv"/>
    </font>
    <font>
      <b/>
      <sz val="12"/>
      <color indexed="8"/>
      <name val="Arial"/>
      <family val="2"/>
    </font>
    <font>
      <b/>
      <i/>
      <sz val="12"/>
      <color indexed="8"/>
      <name val="Arial"/>
      <family val="2"/>
    </font>
    <font>
      <sz val="12"/>
      <color indexed="8"/>
      <name val="Arial"/>
      <family val="2"/>
    </font>
    <font>
      <i/>
      <sz val="12"/>
      <color indexed="8"/>
      <name val="Arial"/>
      <family val="2"/>
    </font>
    <font>
      <sz val="19"/>
      <color indexed="48"/>
      <name val="Arial"/>
      <family val="2"/>
    </font>
    <font>
      <sz val="12"/>
      <color indexed="14"/>
      <name val="Arial"/>
      <family val="2"/>
    </font>
    <font>
      <sz val="11"/>
      <name val="3C_Times_T"/>
    </font>
    <font>
      <u/>
      <sz val="10"/>
      <color indexed="12"/>
      <name val="Arial"/>
      <family val="2"/>
    </font>
    <font>
      <sz val="8"/>
      <name val="MS Sans Serif"/>
      <family val="2"/>
    </font>
    <font>
      <b/>
      <sz val="10.5"/>
      <name val=".VnAvantH"/>
      <family val="2"/>
    </font>
    <font>
      <sz val="10"/>
      <name val="3C_Times_T"/>
    </font>
    <font>
      <sz val="10"/>
      <name val="VNbook-Antiqua"/>
    </font>
    <font>
      <sz val="11"/>
      <color indexed="32"/>
      <name val="VNI-Times"/>
    </font>
    <font>
      <b/>
      <sz val="8"/>
      <color indexed="8"/>
      <name val="Helv"/>
    </font>
    <font>
      <sz val="10"/>
      <name val="Symbol"/>
      <family val="1"/>
      <charset val="2"/>
    </font>
    <font>
      <b/>
      <sz val="10"/>
      <name val="VNI-Univer"/>
    </font>
    <font>
      <b/>
      <sz val="12"/>
      <name val="VNI-Times"/>
    </font>
    <font>
      <sz val="11"/>
      <name val=".VnAvant"/>
      <family val="2"/>
    </font>
    <font>
      <b/>
      <sz val="13"/>
      <color indexed="8"/>
      <name val=".VnTimeH"/>
      <family val="2"/>
    </font>
    <font>
      <b/>
      <sz val="12"/>
      <name val=".VnTime"/>
      <family val="2"/>
    </font>
    <font>
      <sz val="10"/>
      <name val="VnTime"/>
    </font>
    <font>
      <b/>
      <u val="double"/>
      <sz val="12"/>
      <color indexed="12"/>
      <name val=".VnBahamasB"/>
      <family val="2"/>
    </font>
    <font>
      <b/>
      <sz val="18"/>
      <color indexed="56"/>
      <name val="Cambria"/>
      <family val="2"/>
    </font>
    <font>
      <b/>
      <i/>
      <u/>
      <sz val="12"/>
      <name val=".VnTimeH"/>
      <family val="2"/>
    </font>
    <font>
      <b/>
      <sz val="13"/>
      <color indexed="52"/>
      <name val="Times New Roman"/>
      <family val="2"/>
    </font>
    <font>
      <sz val="10"/>
      <name val=".VnArial Narrow"/>
      <family val="2"/>
    </font>
    <font>
      <sz val="9.5"/>
      <name val=".VnBlackH"/>
      <family val="2"/>
    </font>
    <font>
      <b/>
      <sz val="10"/>
      <name val=".VnBahamasBH"/>
      <family val="2"/>
    </font>
    <font>
      <b/>
      <sz val="11"/>
      <name val=".VnArialH"/>
      <family val="2"/>
    </font>
    <font>
      <b/>
      <sz val="13"/>
      <color indexed="8"/>
      <name val="Times New Roman"/>
      <family val="2"/>
    </font>
    <font>
      <b/>
      <sz val="10"/>
      <name val=".VnArialH"/>
      <family val="2"/>
    </font>
    <font>
      <sz val="13"/>
      <color indexed="17"/>
      <name val="Times New Roman"/>
      <family val="2"/>
    </font>
    <font>
      <b/>
      <sz val="11"/>
      <color indexed="8"/>
      <name val="Calibri"/>
      <family val="2"/>
    </font>
    <font>
      <sz val="13"/>
      <color indexed="60"/>
      <name val="Times New Roman"/>
      <family val="2"/>
    </font>
    <font>
      <sz val="10"/>
      <name val=".VnAvant"/>
      <family val="2"/>
    </font>
    <font>
      <sz val="13"/>
      <color indexed="10"/>
      <name val="Times New Roman"/>
      <family val="2"/>
    </font>
    <font>
      <i/>
      <sz val="13"/>
      <color indexed="23"/>
      <name val="Times New Roman"/>
      <family val="2"/>
    </font>
    <font>
      <sz val="8"/>
      <name val="VNI-Helve"/>
    </font>
    <font>
      <sz val="10"/>
      <name val="VNtimes new roman"/>
      <family val="2"/>
    </font>
    <font>
      <sz val="14"/>
      <name val="VnTime"/>
      <family val="2"/>
    </font>
    <font>
      <sz val="8"/>
      <name val=".VnTime"/>
      <family val="2"/>
    </font>
    <font>
      <b/>
      <sz val="8"/>
      <name val="VN Helvetica"/>
    </font>
    <font>
      <b/>
      <sz val="10"/>
      <name val="VN AvantGBook"/>
    </font>
    <font>
      <b/>
      <sz val="16"/>
      <name val=".VnTime"/>
      <family val="2"/>
    </font>
    <font>
      <sz val="9"/>
      <name val=".VnTime"/>
      <family val="2"/>
    </font>
    <font>
      <sz val="11"/>
      <color indexed="10"/>
      <name val="Calibri"/>
      <family val="2"/>
    </font>
    <font>
      <b/>
      <i/>
      <sz val="12"/>
      <name val=".VnTime"/>
      <family val="2"/>
    </font>
    <font>
      <sz val="13"/>
      <color indexed="20"/>
      <name val="Times New Roman"/>
      <family val="2"/>
    </font>
    <font>
      <sz val="14"/>
      <name val=".VnArial"/>
      <family val="2"/>
    </font>
    <font>
      <sz val="14"/>
      <name val="뼻뮝"/>
      <family val="3"/>
    </font>
    <font>
      <sz val="12"/>
      <name val="뼻뮝"/>
      <family val="3"/>
    </font>
    <font>
      <sz val="10"/>
      <name val="명조"/>
      <family val="3"/>
      <charset val="129"/>
    </font>
    <font>
      <u/>
      <sz val="12"/>
      <color indexed="12"/>
      <name val="Times New Roman"/>
      <family val="1"/>
    </font>
    <font>
      <u/>
      <sz val="12"/>
      <color indexed="36"/>
      <name val="Times New Roman"/>
      <family val="1"/>
    </font>
    <font>
      <sz val="11"/>
      <name val="Times New Roman"/>
      <family val="1"/>
    </font>
    <font>
      <sz val="11"/>
      <name val="Times New Roman"/>
      <family val="1"/>
      <charset val="163"/>
    </font>
    <font>
      <b/>
      <sz val="14"/>
      <name val="Times New Roman"/>
      <family val="1"/>
    </font>
    <font>
      <b/>
      <sz val="12"/>
      <name val="Cambria"/>
      <family val="1"/>
      <scheme val="major"/>
    </font>
    <font>
      <sz val="10"/>
      <name val="Times New Roman"/>
      <family val="1"/>
      <charset val="163"/>
    </font>
    <font>
      <sz val="12"/>
      <color rgb="FFC00000"/>
      <name val="Times New Roman"/>
      <family val="1"/>
    </font>
    <font>
      <sz val="14"/>
      <name val="Times New Roman"/>
      <family val="1"/>
      <charset val="163"/>
    </font>
    <font>
      <sz val="14"/>
      <name val="Arial"/>
      <family val="2"/>
    </font>
    <font>
      <u/>
      <sz val="12"/>
      <color theme="1"/>
      <name val="Times New Roman"/>
      <family val="1"/>
    </font>
    <font>
      <i/>
      <sz val="13"/>
      <name val="Times New Roman"/>
      <family val="1"/>
    </font>
    <font>
      <i/>
      <sz val="11"/>
      <name val="Times New Roman"/>
      <family val="1"/>
    </font>
    <font>
      <sz val="12"/>
      <name val="Cambria"/>
      <family val="1"/>
      <scheme val="major"/>
    </font>
    <font>
      <b/>
      <sz val="9"/>
      <name val="Arial"/>
      <family val="2"/>
    </font>
    <font>
      <vertAlign val="superscript"/>
      <sz val="12"/>
      <name val="Times New Roman"/>
      <family val="1"/>
    </font>
    <font>
      <sz val="12"/>
      <name val="Calibri"/>
      <family val="2"/>
      <scheme val="minor"/>
    </font>
    <font>
      <sz val="14"/>
      <name val="Calibri"/>
      <family val="2"/>
      <scheme val="minor"/>
    </font>
  </fonts>
  <fills count="52">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00"/>
        <bgColor indexed="64"/>
      </patternFill>
    </fill>
    <fill>
      <patternFill patternType="solid">
        <fgColor indexed="2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65"/>
        <bgColor indexed="64"/>
      </patternFill>
    </fill>
    <fill>
      <patternFill patternType="solid">
        <fgColor indexed="40"/>
        <bgColor indexed="64"/>
      </patternFill>
    </fill>
    <fill>
      <patternFill patternType="solid">
        <fgColor indexed="26"/>
        <bgColor indexed="64"/>
      </patternFill>
    </fill>
    <fill>
      <patternFill patternType="solid">
        <fgColor indexed="15"/>
      </patternFill>
    </fill>
    <fill>
      <patternFill patternType="solid">
        <fgColor indexed="12"/>
      </patternFill>
    </fill>
    <fill>
      <patternFill patternType="solid">
        <fgColor indexed="43"/>
      </patternFill>
    </fill>
    <fill>
      <patternFill patternType="darkVertical"/>
    </fill>
    <fill>
      <patternFill patternType="solid">
        <fgColor indexed="43"/>
        <bgColor indexed="64"/>
      </patternFill>
    </fill>
    <fill>
      <patternFill patternType="solid">
        <fgColor indexed="54"/>
        <bgColor indexed="64"/>
      </patternFill>
    </fill>
    <fill>
      <patternFill patternType="solid">
        <fgColor indexed="10"/>
        <bgColor indexed="64"/>
      </patternFill>
    </fill>
    <fill>
      <patternFill patternType="solid">
        <fgColor indexed="45"/>
        <bgColor indexed="64"/>
      </patternFill>
    </fill>
    <fill>
      <patternFill patternType="solid">
        <fgColor indexed="29"/>
        <bgColor indexed="64"/>
      </patternFill>
    </fill>
    <fill>
      <patternFill patternType="solid">
        <fgColor indexed="42"/>
        <bgColor indexed="64"/>
      </patternFill>
    </fill>
    <fill>
      <patternFill patternType="solid">
        <fgColor indexed="51"/>
        <bgColor indexed="64"/>
      </patternFill>
    </fill>
    <fill>
      <patternFill patternType="solid">
        <fgColor indexed="47"/>
        <bgColor indexed="64"/>
      </patternFill>
    </fill>
    <fill>
      <patternFill patternType="solid">
        <fgColor indexed="50"/>
        <bgColor indexed="64"/>
      </patternFill>
    </fill>
    <fill>
      <patternFill patternType="solid">
        <fgColor indexed="57"/>
        <bgColor indexed="64"/>
      </patternFill>
    </fill>
    <fill>
      <patternFill patternType="solid">
        <fgColor indexed="21"/>
        <bgColor indexed="64"/>
      </patternFill>
    </fill>
    <fill>
      <patternFill patternType="lightUp">
        <fgColor indexed="48"/>
        <bgColor indexed="44"/>
      </patternFill>
    </fill>
    <fill>
      <patternFill patternType="solid">
        <fgColor indexed="44"/>
        <bgColor indexed="64"/>
      </patternFill>
    </fill>
    <fill>
      <patternFill patternType="solid">
        <fgColor indexed="41"/>
        <bgColor indexed="64"/>
      </patternFill>
    </fill>
    <fill>
      <patternFill patternType="solid">
        <fgColor indexed="35"/>
        <bgColor indexed="64"/>
      </patternFill>
    </fill>
    <fill>
      <patternFill patternType="gray125">
        <fgColor indexed="15"/>
      </patternFill>
    </fill>
    <fill>
      <patternFill patternType="solid">
        <fgColor indexed="26"/>
        <bgColor indexed="9"/>
      </patternFill>
    </fill>
    <fill>
      <patternFill patternType="solid">
        <fgColor indexed="9"/>
        <bgColor indexed="10"/>
      </patternFill>
    </fill>
  </fills>
  <borders count="4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uble">
        <color indexed="64"/>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64"/>
      </left>
      <right/>
      <top/>
      <bottom/>
      <diagonal/>
    </border>
    <border>
      <left/>
      <right style="double">
        <color indexed="64"/>
      </right>
      <top/>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ck">
        <color indexed="64"/>
      </left>
      <right/>
      <top style="thick">
        <color indexed="64"/>
      </top>
      <bottom/>
      <diagonal/>
    </border>
    <border>
      <left style="thin">
        <color indexed="22"/>
      </left>
      <right style="thin">
        <color indexed="22"/>
      </right>
      <top style="thin">
        <color indexed="22"/>
      </top>
      <bottom style="thin">
        <color indexed="22"/>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8"/>
      </top>
      <bottom style="thin">
        <color indexed="64"/>
      </bottom>
      <diagonal/>
    </border>
    <border>
      <left/>
      <right/>
      <top/>
      <bottom style="double">
        <color indexed="52"/>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right/>
      <top style="medium">
        <color indexed="64"/>
      </top>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right/>
      <top style="thin">
        <color indexed="48"/>
      </top>
      <bottom style="thin">
        <color indexed="48"/>
      </bottom>
      <diagonal/>
    </border>
    <border>
      <left/>
      <right/>
      <top style="double">
        <color indexed="64"/>
      </top>
      <bottom/>
      <diagonal/>
    </border>
    <border>
      <left style="thin">
        <color indexed="64"/>
      </left>
      <right style="medium">
        <color indexed="64"/>
      </right>
      <top style="medium">
        <color indexed="64"/>
      </top>
      <bottom style="thin">
        <color indexed="64"/>
      </bottom>
      <diagonal/>
    </border>
    <border>
      <left/>
      <right style="medium">
        <color indexed="0"/>
      </right>
      <top/>
      <bottom/>
      <diagonal/>
    </border>
    <border>
      <left style="double">
        <color indexed="64"/>
      </left>
      <right style="thin">
        <color indexed="64"/>
      </right>
      <top style="double">
        <color indexed="64"/>
      </top>
      <bottom/>
      <diagonal/>
    </border>
    <border>
      <left/>
      <right/>
      <top style="thin">
        <color indexed="62"/>
      </top>
      <bottom style="double">
        <color indexed="62"/>
      </bottom>
      <diagonal/>
    </border>
    <border>
      <left style="double">
        <color indexed="64"/>
      </left>
      <right style="thin">
        <color indexed="64"/>
      </right>
      <top style="hair">
        <color indexed="64"/>
      </top>
      <bottom style="double">
        <color indexed="64"/>
      </bottom>
      <diagonal/>
    </border>
    <border>
      <left style="medium">
        <color indexed="64"/>
      </left>
      <right style="thin">
        <color indexed="64"/>
      </right>
      <top/>
      <bottom/>
      <diagonal/>
    </border>
    <border>
      <left style="hair">
        <color indexed="13"/>
      </left>
      <right style="hair">
        <color indexed="13"/>
      </right>
      <top style="hair">
        <color indexed="13"/>
      </top>
      <bottom style="hair">
        <color indexed="13"/>
      </bottom>
      <diagonal/>
    </border>
    <border>
      <left style="thin">
        <color indexed="64"/>
      </left>
      <right/>
      <top style="thin">
        <color indexed="64"/>
      </top>
      <bottom/>
      <diagonal/>
    </border>
  </borders>
  <cellStyleXfs count="2045">
    <xf numFmtId="0" fontId="0" fillId="0" borderId="0"/>
    <xf numFmtId="0" fontId="1" fillId="0" borderId="0"/>
    <xf numFmtId="0" fontId="1" fillId="0" borderId="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5" fillId="0" borderId="0" applyFont="0" applyFill="0" applyBorder="0" applyAlignment="0" applyProtection="0"/>
    <xf numFmtId="0" fontId="10" fillId="0" borderId="0"/>
    <xf numFmtId="167" fontId="18" fillId="0" borderId="0" applyFont="0" applyFill="0" applyBorder="0" applyAlignment="0" applyProtection="0"/>
    <xf numFmtId="0" fontId="19" fillId="0" borderId="0" applyNumberFormat="0" applyFill="0" applyBorder="0" applyAlignment="0" applyProtection="0"/>
    <xf numFmtId="0" fontId="20" fillId="0" borderId="0"/>
    <xf numFmtId="3" fontId="21" fillId="0" borderId="2"/>
    <xf numFmtId="168" fontId="22" fillId="0" borderId="12">
      <alignment horizontal="center"/>
      <protection hidden="1"/>
    </xf>
    <xf numFmtId="168" fontId="22" fillId="0" borderId="12">
      <alignment horizontal="center"/>
      <protection hidden="1"/>
    </xf>
    <xf numFmtId="165" fontId="23" fillId="0" borderId="13" applyFont="0" applyBorder="0"/>
    <xf numFmtId="169" fontId="24" fillId="0" borderId="0" applyFont="0" applyFill="0" applyBorder="0" applyAlignment="0" applyProtection="0"/>
    <xf numFmtId="0" fontId="25" fillId="0" borderId="0" applyFont="0" applyFill="0" applyBorder="0" applyAlignment="0" applyProtection="0"/>
    <xf numFmtId="170" fontId="24" fillId="0" borderId="0" applyFont="0" applyFill="0" applyBorder="0" applyAlignment="0" applyProtection="0"/>
    <xf numFmtId="0" fontId="1" fillId="0" borderId="0" applyNumberFormat="0" applyFill="0" applyBorder="0" applyAlignment="0" applyProtection="0"/>
    <xf numFmtId="171" fontId="25" fillId="0" borderId="0" applyFont="0" applyFill="0" applyBorder="0" applyAlignment="0" applyProtection="0"/>
    <xf numFmtId="0" fontId="26" fillId="0" borderId="14"/>
    <xf numFmtId="172" fontId="25" fillId="0" borderId="0" applyFont="0" applyFill="0" applyBorder="0" applyAlignment="0" applyProtection="0"/>
    <xf numFmtId="173" fontId="27" fillId="0" borderId="0" applyFont="0" applyFill="0" applyBorder="0" applyAlignment="0" applyProtection="0"/>
    <xf numFmtId="174" fontId="27" fillId="0" borderId="0" applyFont="0" applyFill="0" applyBorder="0" applyAlignment="0" applyProtection="0"/>
    <xf numFmtId="174" fontId="28" fillId="0" borderId="0" applyFont="0" applyFill="0" applyBorder="0" applyAlignment="0" applyProtection="0"/>
    <xf numFmtId="175" fontId="29" fillId="0" borderId="0" applyFont="0" applyFill="0" applyBorder="0" applyAlignment="0" applyProtection="0"/>
    <xf numFmtId="0" fontId="25" fillId="0" borderId="0" applyFont="0" applyFill="0" applyBorder="0" applyAlignment="0" applyProtection="0"/>
    <xf numFmtId="0" fontId="1" fillId="0" borderId="0" applyFont="0" applyFill="0" applyBorder="0" applyAlignment="0" applyProtection="0"/>
    <xf numFmtId="0" fontId="1" fillId="0" borderId="0" applyFont="0" applyFill="0" applyBorder="0" applyAlignment="0" applyProtection="0"/>
    <xf numFmtId="0" fontId="30" fillId="0" borderId="0"/>
    <xf numFmtId="40" fontId="31" fillId="0" borderId="0" applyFont="0" applyFill="0" applyBorder="0" applyAlignment="0" applyProtection="0"/>
    <xf numFmtId="38" fontId="31" fillId="0" borderId="0" applyFont="0" applyFill="0" applyBorder="0" applyAlignment="0" applyProtection="0"/>
    <xf numFmtId="0" fontId="1" fillId="0" borderId="0" applyNumberFormat="0" applyFill="0" applyBorder="0" applyAlignment="0" applyProtection="0"/>
    <xf numFmtId="173" fontId="19" fillId="0" borderId="0" applyFont="0" applyFill="0" applyBorder="0" applyAlignment="0" applyProtection="0"/>
    <xf numFmtId="0" fontId="1" fillId="0" borderId="0"/>
    <xf numFmtId="42" fontId="32" fillId="0" borderId="0" applyFont="0" applyFill="0" applyBorder="0" applyAlignment="0" applyProtection="0"/>
    <xf numFmtId="0" fontId="33" fillId="0" borderId="0"/>
    <xf numFmtId="176" fontId="19" fillId="0" borderId="0" applyFont="0" applyFill="0" applyBorder="0" applyAlignment="0" applyProtection="0"/>
    <xf numFmtId="42" fontId="32" fillId="0" borderId="0" applyFont="0" applyFill="0" applyBorder="0" applyAlignment="0" applyProtection="0"/>
    <xf numFmtId="0" fontId="33" fillId="0" borderId="0"/>
    <xf numFmtId="42" fontId="32" fillId="0" borderId="0" applyFont="0" applyFill="0" applyBorder="0" applyAlignment="0" applyProtection="0"/>
    <xf numFmtId="0" fontId="34" fillId="0" borderId="0">
      <alignment vertical="top"/>
    </xf>
    <xf numFmtId="0" fontId="35" fillId="0" borderId="0" applyNumberFormat="0" applyFill="0" applyBorder="0" applyAlignment="0" applyProtection="0"/>
    <xf numFmtId="177" fontId="32" fillId="0" borderId="0" applyFont="0" applyFill="0" applyBorder="0" applyAlignment="0" applyProtection="0"/>
    <xf numFmtId="0" fontId="35" fillId="0" borderId="0" applyNumberFormat="0" applyFill="0" applyBorder="0" applyAlignment="0" applyProtection="0"/>
    <xf numFmtId="0" fontId="36" fillId="0" borderId="0" applyFon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33" fillId="0" borderId="0"/>
    <xf numFmtId="0" fontId="35" fillId="0" borderId="0" applyNumberFormat="0" applyFill="0" applyBorder="0" applyAlignment="0" applyProtection="0"/>
    <xf numFmtId="0" fontId="33" fillId="0" borderId="0"/>
    <xf numFmtId="0" fontId="33" fillId="0" borderId="0"/>
    <xf numFmtId="0" fontId="36" fillId="0" borderId="0" applyFont="0" applyFill="0" applyBorder="0" applyAlignment="0" applyProtection="0"/>
    <xf numFmtId="0" fontId="36" fillId="0" borderId="0" applyFont="0" applyFill="0" applyBorder="0" applyAlignment="0" applyProtection="0"/>
    <xf numFmtId="0" fontId="33" fillId="0" borderId="0"/>
    <xf numFmtId="0" fontId="35" fillId="0" borderId="0" applyNumberFormat="0" applyFill="0" applyBorder="0" applyAlignment="0" applyProtection="0"/>
    <xf numFmtId="42" fontId="32" fillId="0" borderId="0" applyFont="0" applyFill="0" applyBorder="0" applyAlignment="0" applyProtection="0"/>
    <xf numFmtId="42" fontId="32" fillId="0" borderId="0" applyFont="0" applyFill="0" applyBorder="0" applyAlignment="0" applyProtection="0"/>
    <xf numFmtId="0" fontId="33" fillId="0" borderId="0"/>
    <xf numFmtId="0" fontId="33" fillId="0" borderId="0"/>
    <xf numFmtId="0" fontId="35" fillId="0" borderId="0" applyNumberFormat="0" applyFill="0" applyBorder="0" applyAlignment="0" applyProtection="0"/>
    <xf numFmtId="42" fontId="32" fillId="0" borderId="0" applyFont="0" applyFill="0" applyBorder="0" applyAlignment="0" applyProtection="0"/>
    <xf numFmtId="0" fontId="4" fillId="0" borderId="0"/>
    <xf numFmtId="0" fontId="36" fillId="0" borderId="0"/>
    <xf numFmtId="0" fontId="36" fillId="0" borderId="0"/>
    <xf numFmtId="0" fontId="36" fillId="0" borderId="0" applyFon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42" fontId="32" fillId="0" borderId="0" applyFont="0" applyFill="0" applyBorder="0" applyAlignment="0" applyProtection="0"/>
    <xf numFmtId="0" fontId="35" fillId="0" borderId="0" applyNumberFormat="0" applyFill="0" applyBorder="0" applyAlignment="0" applyProtection="0"/>
    <xf numFmtId="0" fontId="36" fillId="0" borderId="0" applyFont="0" applyFill="0" applyBorder="0" applyAlignment="0" applyProtection="0"/>
    <xf numFmtId="0" fontId="33" fillId="0" borderId="0"/>
    <xf numFmtId="0" fontId="33" fillId="0" borderId="0"/>
    <xf numFmtId="0" fontId="33" fillId="0" borderId="0"/>
    <xf numFmtId="0" fontId="33" fillId="0" borderId="0"/>
    <xf numFmtId="0" fontId="35" fillId="0" borderId="0" applyNumberFormat="0" applyFill="0" applyBorder="0" applyAlignment="0" applyProtection="0"/>
    <xf numFmtId="0" fontId="35" fillId="0" borderId="0" applyNumberFormat="0" applyFill="0" applyBorder="0" applyAlignment="0" applyProtection="0"/>
    <xf numFmtId="42" fontId="32" fillId="0" borderId="0" applyFont="0" applyFill="0" applyBorder="0" applyAlignment="0" applyProtection="0"/>
    <xf numFmtId="0" fontId="35" fillId="0" borderId="0" applyNumberFormat="0" applyFill="0" applyBorder="0" applyAlignment="0" applyProtection="0"/>
    <xf numFmtId="42" fontId="32" fillId="0" borderId="0" applyFont="0" applyFill="0" applyBorder="0" applyAlignment="0" applyProtection="0"/>
    <xf numFmtId="178" fontId="18" fillId="0" borderId="0" applyFont="0" applyFill="0" applyBorder="0" applyAlignment="0" applyProtection="0"/>
    <xf numFmtId="178" fontId="18" fillId="0" borderId="0" applyFont="0" applyFill="0" applyBorder="0" applyAlignment="0" applyProtection="0"/>
    <xf numFmtId="179" fontId="18" fillId="0" borderId="0" applyFont="0" applyFill="0" applyBorder="0" applyAlignment="0" applyProtection="0"/>
    <xf numFmtId="167" fontId="18" fillId="0" borderId="0" applyFont="0" applyFill="0" applyBorder="0" applyAlignment="0" applyProtection="0"/>
    <xf numFmtId="174" fontId="18" fillId="0" borderId="0" applyFont="0" applyFill="0" applyBorder="0" applyAlignment="0" applyProtection="0"/>
    <xf numFmtId="180" fontId="32" fillId="0" borderId="0" applyFont="0" applyFill="0" applyBorder="0" applyAlignment="0" applyProtection="0"/>
    <xf numFmtId="181" fontId="32" fillId="0" borderId="0" applyFont="0" applyFill="0" applyBorder="0" applyAlignment="0" applyProtection="0"/>
    <xf numFmtId="181" fontId="32" fillId="0" borderId="0" applyFont="0" applyFill="0" applyBorder="0" applyAlignment="0" applyProtection="0"/>
    <xf numFmtId="180" fontId="32" fillId="0" borderId="0" applyFont="0" applyFill="0" applyBorder="0" applyAlignment="0" applyProtection="0"/>
    <xf numFmtId="181" fontId="32" fillId="0" borderId="0" applyFont="0" applyFill="0" applyBorder="0" applyAlignment="0" applyProtection="0"/>
    <xf numFmtId="181" fontId="32" fillId="0" borderId="0" applyFont="0" applyFill="0" applyBorder="0" applyAlignment="0" applyProtection="0"/>
    <xf numFmtId="180" fontId="32" fillId="0" borderId="0" applyFont="0" applyFill="0" applyBorder="0" applyAlignment="0" applyProtection="0"/>
    <xf numFmtId="43" fontId="32" fillId="0" borderId="0" applyFont="0" applyFill="0" applyBorder="0" applyAlignment="0" applyProtection="0"/>
    <xf numFmtId="180" fontId="32" fillId="0" borderId="0" applyFont="0" applyFill="0" applyBorder="0" applyAlignment="0" applyProtection="0"/>
    <xf numFmtId="43" fontId="32" fillId="0" borderId="0" applyFont="0" applyFill="0" applyBorder="0" applyAlignment="0" applyProtection="0"/>
    <xf numFmtId="182" fontId="32" fillId="0" borderId="0" applyFont="0" applyFill="0" applyBorder="0" applyAlignment="0" applyProtection="0"/>
    <xf numFmtId="183" fontId="32" fillId="0" borderId="0" applyFont="0" applyFill="0" applyBorder="0" applyAlignment="0" applyProtection="0"/>
    <xf numFmtId="43" fontId="32" fillId="0" borderId="0" applyFont="0" applyFill="0" applyBorder="0" applyAlignment="0" applyProtection="0"/>
    <xf numFmtId="173" fontId="18" fillId="0" borderId="0" applyFont="0" applyFill="0" applyBorder="0" applyAlignment="0" applyProtection="0"/>
    <xf numFmtId="42" fontId="32" fillId="0" borderId="0" applyFont="0" applyFill="0" applyBorder="0" applyAlignment="0" applyProtection="0"/>
    <xf numFmtId="42" fontId="32" fillId="0" borderId="0" applyFont="0" applyFill="0" applyBorder="0" applyAlignment="0" applyProtection="0"/>
    <xf numFmtId="184" fontId="32" fillId="0" borderId="0" applyFont="0" applyFill="0" applyBorder="0" applyAlignment="0" applyProtection="0"/>
    <xf numFmtId="185" fontId="18" fillId="0" borderId="0" applyFont="0" applyFill="0" applyBorder="0" applyAlignment="0" applyProtection="0"/>
    <xf numFmtId="185" fontId="32" fillId="0" borderId="0" applyFont="0" applyFill="0" applyBorder="0" applyAlignment="0" applyProtection="0"/>
    <xf numFmtId="186" fontId="32" fillId="0" borderId="0" applyFont="0" applyFill="0" applyBorder="0" applyAlignment="0" applyProtection="0"/>
    <xf numFmtId="177" fontId="32" fillId="0" borderId="0" applyFont="0" applyFill="0" applyBorder="0" applyAlignment="0" applyProtection="0"/>
    <xf numFmtId="180" fontId="32" fillId="0" borderId="0" applyFont="0" applyFill="0" applyBorder="0" applyAlignment="0" applyProtection="0"/>
    <xf numFmtId="181" fontId="32" fillId="0" borderId="0" applyFont="0" applyFill="0" applyBorder="0" applyAlignment="0" applyProtection="0"/>
    <xf numFmtId="181" fontId="32" fillId="0" borderId="0" applyFont="0" applyFill="0" applyBorder="0" applyAlignment="0" applyProtection="0"/>
    <xf numFmtId="180" fontId="32" fillId="0" borderId="0" applyFont="0" applyFill="0" applyBorder="0" applyAlignment="0" applyProtection="0"/>
    <xf numFmtId="181" fontId="32" fillId="0" borderId="0" applyFont="0" applyFill="0" applyBorder="0" applyAlignment="0" applyProtection="0"/>
    <xf numFmtId="181" fontId="32" fillId="0" borderId="0" applyFont="0" applyFill="0" applyBorder="0" applyAlignment="0" applyProtection="0"/>
    <xf numFmtId="180" fontId="32" fillId="0" borderId="0" applyFont="0" applyFill="0" applyBorder="0" applyAlignment="0" applyProtection="0"/>
    <xf numFmtId="43" fontId="32" fillId="0" borderId="0" applyFont="0" applyFill="0" applyBorder="0" applyAlignment="0" applyProtection="0"/>
    <xf numFmtId="180" fontId="32" fillId="0" borderId="0" applyFont="0" applyFill="0" applyBorder="0" applyAlignment="0" applyProtection="0"/>
    <xf numFmtId="43" fontId="32" fillId="0" borderId="0" applyFont="0" applyFill="0" applyBorder="0" applyAlignment="0" applyProtection="0"/>
    <xf numFmtId="182" fontId="32" fillId="0" borderId="0" applyFont="0" applyFill="0" applyBorder="0" applyAlignment="0" applyProtection="0"/>
    <xf numFmtId="174" fontId="18" fillId="0" borderId="0" applyFont="0" applyFill="0" applyBorder="0" applyAlignment="0" applyProtection="0"/>
    <xf numFmtId="183" fontId="32" fillId="0" borderId="0" applyFont="0" applyFill="0" applyBorder="0" applyAlignment="0" applyProtection="0"/>
    <xf numFmtId="43" fontId="32" fillId="0" borderId="0" applyFont="0" applyFill="0" applyBorder="0" applyAlignment="0" applyProtection="0"/>
    <xf numFmtId="176"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76"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76" fontId="32" fillId="0" borderId="0" applyFont="0" applyFill="0" applyBorder="0" applyAlignment="0" applyProtection="0"/>
    <xf numFmtId="41" fontId="32" fillId="0" borderId="0" applyFont="0" applyFill="0" applyBorder="0" applyAlignment="0" applyProtection="0"/>
    <xf numFmtId="176" fontId="32" fillId="0" borderId="0" applyFont="0" applyFill="0" applyBorder="0" applyAlignment="0" applyProtection="0"/>
    <xf numFmtId="41" fontId="32" fillId="0" borderId="0" applyFont="0" applyFill="0" applyBorder="0" applyAlignment="0" applyProtection="0"/>
    <xf numFmtId="188" fontId="32" fillId="0" borderId="0" applyFont="0" applyFill="0" applyBorder="0" applyAlignment="0" applyProtection="0"/>
    <xf numFmtId="189" fontId="32" fillId="0" borderId="0" applyFont="0" applyFill="0" applyBorder="0" applyAlignment="0" applyProtection="0"/>
    <xf numFmtId="41" fontId="32" fillId="0" borderId="0" applyFont="0" applyFill="0" applyBorder="0" applyAlignment="0" applyProtection="0"/>
    <xf numFmtId="42" fontId="32" fillId="0" borderId="0" applyFont="0" applyFill="0" applyBorder="0" applyAlignment="0" applyProtection="0"/>
    <xf numFmtId="184" fontId="32" fillId="0" borderId="0" applyFont="0" applyFill="0" applyBorder="0" applyAlignment="0" applyProtection="0"/>
    <xf numFmtId="185" fontId="18" fillId="0" borderId="0" applyFont="0" applyFill="0" applyBorder="0" applyAlignment="0" applyProtection="0"/>
    <xf numFmtId="185" fontId="32" fillId="0" borderId="0" applyFont="0" applyFill="0" applyBorder="0" applyAlignment="0" applyProtection="0"/>
    <xf numFmtId="186" fontId="32" fillId="0" borderId="0" applyFont="0" applyFill="0" applyBorder="0" applyAlignment="0" applyProtection="0"/>
    <xf numFmtId="173" fontId="18" fillId="0" borderId="0" applyFont="0" applyFill="0" applyBorder="0" applyAlignment="0" applyProtection="0"/>
    <xf numFmtId="177" fontId="32" fillId="0" borderId="0" applyFont="0" applyFill="0" applyBorder="0" applyAlignment="0" applyProtection="0"/>
    <xf numFmtId="174" fontId="18" fillId="0" borderId="0" applyFont="0" applyFill="0" applyBorder="0" applyAlignment="0" applyProtection="0"/>
    <xf numFmtId="176"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76"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76" fontId="32" fillId="0" borderId="0" applyFont="0" applyFill="0" applyBorder="0" applyAlignment="0" applyProtection="0"/>
    <xf numFmtId="41" fontId="32" fillId="0" borderId="0" applyFont="0" applyFill="0" applyBorder="0" applyAlignment="0" applyProtection="0"/>
    <xf numFmtId="176" fontId="32" fillId="0" borderId="0" applyFont="0" applyFill="0" applyBorder="0" applyAlignment="0" applyProtection="0"/>
    <xf numFmtId="41" fontId="32" fillId="0" borderId="0" applyFont="0" applyFill="0" applyBorder="0" applyAlignment="0" applyProtection="0"/>
    <xf numFmtId="188" fontId="32" fillId="0" borderId="0" applyFont="0" applyFill="0" applyBorder="0" applyAlignment="0" applyProtection="0"/>
    <xf numFmtId="189" fontId="32" fillId="0" borderId="0" applyFont="0" applyFill="0" applyBorder="0" applyAlignment="0" applyProtection="0"/>
    <xf numFmtId="41" fontId="32" fillId="0" borderId="0" applyFont="0" applyFill="0" applyBorder="0" applyAlignment="0" applyProtection="0"/>
    <xf numFmtId="180" fontId="32" fillId="0" borderId="0" applyFont="0" applyFill="0" applyBorder="0" applyAlignment="0" applyProtection="0"/>
    <xf numFmtId="181" fontId="32" fillId="0" borderId="0" applyFont="0" applyFill="0" applyBorder="0" applyAlignment="0" applyProtection="0"/>
    <xf numFmtId="181" fontId="32" fillId="0" borderId="0" applyFont="0" applyFill="0" applyBorder="0" applyAlignment="0" applyProtection="0"/>
    <xf numFmtId="180" fontId="32" fillId="0" borderId="0" applyFont="0" applyFill="0" applyBorder="0" applyAlignment="0" applyProtection="0"/>
    <xf numFmtId="181" fontId="32" fillId="0" borderId="0" applyFont="0" applyFill="0" applyBorder="0" applyAlignment="0" applyProtection="0"/>
    <xf numFmtId="181" fontId="32" fillId="0" borderId="0" applyFont="0" applyFill="0" applyBorder="0" applyAlignment="0" applyProtection="0"/>
    <xf numFmtId="180" fontId="32" fillId="0" borderId="0" applyFont="0" applyFill="0" applyBorder="0" applyAlignment="0" applyProtection="0"/>
    <xf numFmtId="43" fontId="32" fillId="0" borderId="0" applyFont="0" applyFill="0" applyBorder="0" applyAlignment="0" applyProtection="0"/>
    <xf numFmtId="180" fontId="32" fillId="0" borderId="0" applyFont="0" applyFill="0" applyBorder="0" applyAlignment="0" applyProtection="0"/>
    <xf numFmtId="43" fontId="32" fillId="0" borderId="0" applyFont="0" applyFill="0" applyBorder="0" applyAlignment="0" applyProtection="0"/>
    <xf numFmtId="182" fontId="32" fillId="0" borderId="0" applyFont="0" applyFill="0" applyBorder="0" applyAlignment="0" applyProtection="0"/>
    <xf numFmtId="183" fontId="32" fillId="0" borderId="0" applyFont="0" applyFill="0" applyBorder="0" applyAlignment="0" applyProtection="0"/>
    <xf numFmtId="43" fontId="32" fillId="0" borderId="0" applyFont="0" applyFill="0" applyBorder="0" applyAlignment="0" applyProtection="0"/>
    <xf numFmtId="173" fontId="18" fillId="0" borderId="0" applyFont="0" applyFill="0" applyBorder="0" applyAlignment="0" applyProtection="0"/>
    <xf numFmtId="178" fontId="18" fillId="0" borderId="0" applyFont="0" applyFill="0" applyBorder="0" applyAlignment="0" applyProtection="0"/>
    <xf numFmtId="178" fontId="18" fillId="0" borderId="0" applyFont="0" applyFill="0" applyBorder="0" applyAlignment="0" applyProtection="0"/>
    <xf numFmtId="179" fontId="18" fillId="0" borderId="0" applyFont="0" applyFill="0" applyBorder="0" applyAlignment="0" applyProtection="0"/>
    <xf numFmtId="167" fontId="18" fillId="0" borderId="0" applyFont="0" applyFill="0" applyBorder="0" applyAlignment="0" applyProtection="0"/>
    <xf numFmtId="42" fontId="32" fillId="0" borderId="0" applyFont="0" applyFill="0" applyBorder="0" applyAlignment="0" applyProtection="0"/>
    <xf numFmtId="184" fontId="32" fillId="0" borderId="0" applyFont="0" applyFill="0" applyBorder="0" applyAlignment="0" applyProtection="0"/>
    <xf numFmtId="185" fontId="18" fillId="0" borderId="0" applyFont="0" applyFill="0" applyBorder="0" applyAlignment="0" applyProtection="0"/>
    <xf numFmtId="185" fontId="32" fillId="0" borderId="0" applyFont="0" applyFill="0" applyBorder="0" applyAlignment="0" applyProtection="0"/>
    <xf numFmtId="178" fontId="18" fillId="0" borderId="0" applyFont="0" applyFill="0" applyBorder="0" applyAlignment="0" applyProtection="0"/>
    <xf numFmtId="42" fontId="32" fillId="0" borderId="0" applyFont="0" applyFill="0" applyBorder="0" applyAlignment="0" applyProtection="0"/>
    <xf numFmtId="42" fontId="32" fillId="0" borderId="0" applyFont="0" applyFill="0" applyBorder="0" applyAlignment="0" applyProtection="0"/>
    <xf numFmtId="0" fontId="33" fillId="0" borderId="0"/>
    <xf numFmtId="186" fontId="32" fillId="0" borderId="0" applyFont="0" applyFill="0" applyBorder="0" applyAlignment="0" applyProtection="0"/>
    <xf numFmtId="0" fontId="33" fillId="0" borderId="0"/>
    <xf numFmtId="0" fontId="33" fillId="0" borderId="0"/>
    <xf numFmtId="42" fontId="32" fillId="0" borderId="0" applyFont="0" applyFill="0" applyBorder="0" applyAlignment="0" applyProtection="0"/>
    <xf numFmtId="42" fontId="32" fillId="0" borderId="0" applyFont="0" applyFill="0" applyBorder="0" applyAlignment="0" applyProtection="0"/>
    <xf numFmtId="42" fontId="32" fillId="0" borderId="0" applyFont="0" applyFill="0" applyBorder="0" applyAlignment="0" applyProtection="0"/>
    <xf numFmtId="42" fontId="32" fillId="0" borderId="0" applyFont="0" applyFill="0" applyBorder="0" applyAlignment="0" applyProtection="0"/>
    <xf numFmtId="173" fontId="18" fillId="0" borderId="0" applyFont="0" applyFill="0" applyBorder="0" applyAlignment="0" applyProtection="0"/>
    <xf numFmtId="176"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76" fontId="32" fillId="0" borderId="0" applyFont="0" applyFill="0" applyBorder="0" applyAlignment="0" applyProtection="0"/>
    <xf numFmtId="187" fontId="32" fillId="0" borderId="0" applyFont="0" applyFill="0" applyBorder="0" applyAlignment="0" applyProtection="0"/>
    <xf numFmtId="187" fontId="32" fillId="0" borderId="0" applyFont="0" applyFill="0" applyBorder="0" applyAlignment="0" applyProtection="0"/>
    <xf numFmtId="176" fontId="32" fillId="0" borderId="0" applyFont="0" applyFill="0" applyBorder="0" applyAlignment="0" applyProtection="0"/>
    <xf numFmtId="41" fontId="32" fillId="0" borderId="0" applyFont="0" applyFill="0" applyBorder="0" applyAlignment="0" applyProtection="0"/>
    <xf numFmtId="176" fontId="32" fillId="0" borderId="0" applyFont="0" applyFill="0" applyBorder="0" applyAlignment="0" applyProtection="0"/>
    <xf numFmtId="41" fontId="32" fillId="0" borderId="0" applyFont="0" applyFill="0" applyBorder="0" applyAlignment="0" applyProtection="0"/>
    <xf numFmtId="188" fontId="32" fillId="0" borderId="0" applyFont="0" applyFill="0" applyBorder="0" applyAlignment="0" applyProtection="0"/>
    <xf numFmtId="189" fontId="32" fillId="0" borderId="0" applyFont="0" applyFill="0" applyBorder="0" applyAlignment="0" applyProtection="0"/>
    <xf numFmtId="41" fontId="32" fillId="0" borderId="0" applyFont="0" applyFill="0" applyBorder="0" applyAlignment="0" applyProtection="0"/>
    <xf numFmtId="180" fontId="32" fillId="0" borderId="0" applyFont="0" applyFill="0" applyBorder="0" applyAlignment="0" applyProtection="0"/>
    <xf numFmtId="181" fontId="32" fillId="0" borderId="0" applyFont="0" applyFill="0" applyBorder="0" applyAlignment="0" applyProtection="0"/>
    <xf numFmtId="181" fontId="32" fillId="0" borderId="0" applyFont="0" applyFill="0" applyBorder="0" applyAlignment="0" applyProtection="0"/>
    <xf numFmtId="180" fontId="32" fillId="0" borderId="0" applyFont="0" applyFill="0" applyBorder="0" applyAlignment="0" applyProtection="0"/>
    <xf numFmtId="181" fontId="32" fillId="0" borderId="0" applyFont="0" applyFill="0" applyBorder="0" applyAlignment="0" applyProtection="0"/>
    <xf numFmtId="181" fontId="32" fillId="0" borderId="0" applyFont="0" applyFill="0" applyBorder="0" applyAlignment="0" applyProtection="0"/>
    <xf numFmtId="180" fontId="32" fillId="0" borderId="0" applyFont="0" applyFill="0" applyBorder="0" applyAlignment="0" applyProtection="0"/>
    <xf numFmtId="43" fontId="32" fillId="0" borderId="0" applyFont="0" applyFill="0" applyBorder="0" applyAlignment="0" applyProtection="0"/>
    <xf numFmtId="180" fontId="32" fillId="0" borderId="0" applyFont="0" applyFill="0" applyBorder="0" applyAlignment="0" applyProtection="0"/>
    <xf numFmtId="43" fontId="32" fillId="0" borderId="0" applyFont="0" applyFill="0" applyBorder="0" applyAlignment="0" applyProtection="0"/>
    <xf numFmtId="182" fontId="32" fillId="0" borderId="0" applyFont="0" applyFill="0" applyBorder="0" applyAlignment="0" applyProtection="0"/>
    <xf numFmtId="183" fontId="32" fillId="0" borderId="0" applyFont="0" applyFill="0" applyBorder="0" applyAlignment="0" applyProtection="0"/>
    <xf numFmtId="43" fontId="32" fillId="0" borderId="0" applyFont="0" applyFill="0" applyBorder="0" applyAlignment="0" applyProtection="0"/>
    <xf numFmtId="178" fontId="18" fillId="0" borderId="0" applyFont="0" applyFill="0" applyBorder="0" applyAlignment="0" applyProtection="0"/>
    <xf numFmtId="178" fontId="18" fillId="0" borderId="0" applyFont="0" applyFill="0" applyBorder="0" applyAlignment="0" applyProtection="0"/>
    <xf numFmtId="179" fontId="18" fillId="0" borderId="0" applyFont="0" applyFill="0" applyBorder="0" applyAlignment="0" applyProtection="0"/>
    <xf numFmtId="167" fontId="18" fillId="0" borderId="0" applyFont="0" applyFill="0" applyBorder="0" applyAlignment="0" applyProtection="0"/>
    <xf numFmtId="174" fontId="18" fillId="0" borderId="0" applyFont="0" applyFill="0" applyBorder="0" applyAlignment="0" applyProtection="0"/>
    <xf numFmtId="0" fontId="33" fillId="0" borderId="0"/>
    <xf numFmtId="42" fontId="32" fillId="0" borderId="0" applyFont="0" applyFill="0" applyBorder="0" applyAlignment="0" applyProtection="0"/>
    <xf numFmtId="0" fontId="35" fillId="0" borderId="0" applyNumberFormat="0" applyFill="0" applyBorder="0" applyAlignment="0" applyProtection="0"/>
    <xf numFmtId="0" fontId="33" fillId="0" borderId="0"/>
    <xf numFmtId="0" fontId="33" fillId="0" borderId="0"/>
    <xf numFmtId="0" fontId="34" fillId="0" borderId="0">
      <alignment vertical="top"/>
    </xf>
    <xf numFmtId="0" fontId="35" fillId="0" borderId="0" applyNumberFormat="0" applyFill="0" applyBorder="0" applyAlignment="0" applyProtection="0"/>
    <xf numFmtId="0" fontId="33" fillId="0" borderId="0"/>
    <xf numFmtId="0" fontId="35" fillId="0" borderId="0" applyNumberFormat="0" applyFill="0" applyBorder="0" applyAlignment="0" applyProtection="0"/>
    <xf numFmtId="0" fontId="33" fillId="0" borderId="0"/>
    <xf numFmtId="190" fontId="37" fillId="0" borderId="0" applyFont="0" applyFill="0" applyBorder="0" applyAlignment="0" applyProtection="0"/>
    <xf numFmtId="191" fontId="38" fillId="0" borderId="0" applyFont="0" applyFill="0" applyBorder="0" applyAlignment="0" applyProtection="0"/>
    <xf numFmtId="192" fontId="29" fillId="0" borderId="0" applyFont="0" applyFill="0" applyBorder="0" applyAlignment="0" applyProtection="0"/>
    <xf numFmtId="193" fontId="39" fillId="0" borderId="0" applyFont="0" applyFill="0" applyBorder="0" applyAlignment="0" applyProtection="0"/>
    <xf numFmtId="167" fontId="39" fillId="0" borderId="0" applyFont="0" applyFill="0" applyBorder="0" applyAlignment="0" applyProtection="0"/>
    <xf numFmtId="192" fontId="29" fillId="0" borderId="0" applyFont="0" applyFill="0" applyBorder="0" applyAlignment="0" applyProtection="0"/>
    <xf numFmtId="193" fontId="39" fillId="0" borderId="0" applyFont="0" applyFill="0" applyBorder="0" applyAlignment="0" applyProtection="0"/>
    <xf numFmtId="194" fontId="40" fillId="0" borderId="0" applyFont="0" applyFill="0" applyBorder="0" applyAlignment="0" applyProtection="0"/>
    <xf numFmtId="195" fontId="40" fillId="0" borderId="0" applyFont="0" applyFill="0" applyBorder="0" applyAlignment="0" applyProtection="0"/>
    <xf numFmtId="196" fontId="35" fillId="0" borderId="0" applyFont="0" applyFill="0" applyBorder="0" applyAlignment="0" applyProtection="0"/>
    <xf numFmtId="195" fontId="41" fillId="0" borderId="0" applyFont="0" applyFill="0" applyBorder="0" applyAlignment="0" applyProtection="0"/>
    <xf numFmtId="0" fontId="42" fillId="0" borderId="0"/>
    <xf numFmtId="0" fontId="42" fillId="0" borderId="0"/>
    <xf numFmtId="0" fontId="42" fillId="0" borderId="0"/>
    <xf numFmtId="0" fontId="16" fillId="0" borderId="0"/>
    <xf numFmtId="1" fontId="43" fillId="0" borderId="2" applyBorder="0" applyAlignment="0">
      <alignment horizontal="center"/>
    </xf>
    <xf numFmtId="3" fontId="21" fillId="0" borderId="2"/>
    <xf numFmtId="3" fontId="21" fillId="0" borderId="2"/>
    <xf numFmtId="0" fontId="44" fillId="5" borderId="0"/>
    <xf numFmtId="0" fontId="45" fillId="5" borderId="0"/>
    <xf numFmtId="0" fontId="44" fillId="5" borderId="0"/>
    <xf numFmtId="0" fontId="44" fillId="5" borderId="0"/>
    <xf numFmtId="0" fontId="45" fillId="5" borderId="0"/>
    <xf numFmtId="0" fontId="44" fillId="5" borderId="0"/>
    <xf numFmtId="0" fontId="44" fillId="5" borderId="0"/>
    <xf numFmtId="0" fontId="45" fillId="5" borderId="0"/>
    <xf numFmtId="0" fontId="44" fillId="5" borderId="0"/>
    <xf numFmtId="0" fontId="45" fillId="5" borderId="0"/>
    <xf numFmtId="0" fontId="45" fillId="5" borderId="0"/>
    <xf numFmtId="0" fontId="45" fillId="5" borderId="0"/>
    <xf numFmtId="0" fontId="45" fillId="5" borderId="0"/>
    <xf numFmtId="0" fontId="44" fillId="5" borderId="0"/>
    <xf numFmtId="0" fontId="45" fillId="5" borderId="0"/>
    <xf numFmtId="0" fontId="45" fillId="5" borderId="0"/>
    <xf numFmtId="0" fontId="45" fillId="5" borderId="0"/>
    <xf numFmtId="0" fontId="45" fillId="5" borderId="0"/>
    <xf numFmtId="0" fontId="44" fillId="5" borderId="0"/>
    <xf numFmtId="0" fontId="45" fillId="5" borderId="0"/>
    <xf numFmtId="0" fontId="44" fillId="5" borderId="0"/>
    <xf numFmtId="0" fontId="44" fillId="5" borderId="0"/>
    <xf numFmtId="0" fontId="44" fillId="5" borderId="0"/>
    <xf numFmtId="0" fontId="45" fillId="5" borderId="0"/>
    <xf numFmtId="0" fontId="44" fillId="5" borderId="0"/>
    <xf numFmtId="0" fontId="44" fillId="5" borderId="0"/>
    <xf numFmtId="0" fontId="45" fillId="5" borderId="0"/>
    <xf numFmtId="0" fontId="44" fillId="5" borderId="0"/>
    <xf numFmtId="0" fontId="44" fillId="5" borderId="0"/>
    <xf numFmtId="0" fontId="44" fillId="5" borderId="0"/>
    <xf numFmtId="0" fontId="45" fillId="5" borderId="0"/>
    <xf numFmtId="0" fontId="44" fillId="5" borderId="0"/>
    <xf numFmtId="0" fontId="44" fillId="5" borderId="0"/>
    <xf numFmtId="0" fontId="44" fillId="5" borderId="0"/>
    <xf numFmtId="0" fontId="45" fillId="5" borderId="0"/>
    <xf numFmtId="0" fontId="44" fillId="5" borderId="0"/>
    <xf numFmtId="0" fontId="45" fillId="5" borderId="0"/>
    <xf numFmtId="0" fontId="45" fillId="5" borderId="0"/>
    <xf numFmtId="0" fontId="45" fillId="5" borderId="0"/>
    <xf numFmtId="0" fontId="44" fillId="5" borderId="0"/>
    <xf numFmtId="0" fontId="45" fillId="5" borderId="0"/>
    <xf numFmtId="0" fontId="44" fillId="5" borderId="0"/>
    <xf numFmtId="0" fontId="45" fillId="5" borderId="0"/>
    <xf numFmtId="0" fontId="44" fillId="5" borderId="0"/>
    <xf numFmtId="0" fontId="44" fillId="5" borderId="0"/>
    <xf numFmtId="0" fontId="45" fillId="5" borderId="0"/>
    <xf numFmtId="0" fontId="44" fillId="5" borderId="0"/>
    <xf numFmtId="0" fontId="44" fillId="5" borderId="0"/>
    <xf numFmtId="0" fontId="44" fillId="5" borderId="0"/>
    <xf numFmtId="0" fontId="44" fillId="5" borderId="0"/>
    <xf numFmtId="0" fontId="36" fillId="0" borderId="15"/>
    <xf numFmtId="0" fontId="45" fillId="5" borderId="0"/>
    <xf numFmtId="0" fontId="44" fillId="5" borderId="0"/>
    <xf numFmtId="0" fontId="45" fillId="5" borderId="0"/>
    <xf numFmtId="0" fontId="44" fillId="5" borderId="0"/>
    <xf numFmtId="0" fontId="45" fillId="5" borderId="0"/>
    <xf numFmtId="0" fontId="45" fillId="5" borderId="0"/>
    <xf numFmtId="0" fontId="45" fillId="5" borderId="0"/>
    <xf numFmtId="0" fontId="45" fillId="5" borderId="0"/>
    <xf numFmtId="0" fontId="44" fillId="5" borderId="0"/>
    <xf numFmtId="0" fontId="44" fillId="5" borderId="0"/>
    <xf numFmtId="0" fontId="44" fillId="5" borderId="0"/>
    <xf numFmtId="0" fontId="44" fillId="5" borderId="0"/>
    <xf numFmtId="0" fontId="44" fillId="5" borderId="0"/>
    <xf numFmtId="0" fontId="44" fillId="5" borderId="0"/>
    <xf numFmtId="0" fontId="44" fillId="5" borderId="0"/>
    <xf numFmtId="0" fontId="45" fillId="5" borderId="0"/>
    <xf numFmtId="0" fontId="45" fillId="5" borderId="0"/>
    <xf numFmtId="0" fontId="44" fillId="5" borderId="0"/>
    <xf numFmtId="0" fontId="46" fillId="0" borderId="0" applyFont="0" applyFill="0" applyBorder="0" applyAlignment="0">
      <alignment horizontal="left"/>
    </xf>
    <xf numFmtId="0" fontId="44" fillId="5" borderId="0"/>
    <xf numFmtId="0" fontId="44" fillId="5" borderId="0"/>
    <xf numFmtId="0" fontId="44" fillId="5" borderId="0"/>
    <xf numFmtId="0" fontId="44" fillId="5" borderId="0"/>
    <xf numFmtId="0" fontId="45" fillId="5" borderId="0"/>
    <xf numFmtId="0" fontId="45" fillId="5" borderId="0"/>
    <xf numFmtId="0" fontId="44" fillId="5" borderId="0"/>
    <xf numFmtId="0" fontId="45" fillId="5" borderId="0"/>
    <xf numFmtId="0" fontId="45" fillId="5" borderId="0"/>
    <xf numFmtId="0" fontId="19" fillId="5" borderId="0"/>
    <xf numFmtId="0" fontId="19" fillId="5" borderId="0"/>
    <xf numFmtId="0" fontId="44" fillId="5" borderId="0"/>
    <xf numFmtId="0" fontId="44" fillId="5" borderId="0"/>
    <xf numFmtId="0" fontId="44" fillId="5" borderId="0"/>
    <xf numFmtId="0" fontId="45" fillId="5" borderId="0"/>
    <xf numFmtId="0" fontId="45" fillId="5" borderId="0"/>
    <xf numFmtId="0" fontId="45" fillId="5" borderId="0"/>
    <xf numFmtId="0" fontId="44" fillId="5" borderId="0"/>
    <xf numFmtId="0" fontId="45" fillId="5" borderId="0"/>
    <xf numFmtId="0" fontId="45" fillId="5" borderId="0"/>
    <xf numFmtId="0" fontId="44" fillId="5" borderId="0"/>
    <xf numFmtId="0" fontId="45" fillId="5" borderId="0"/>
    <xf numFmtId="0" fontId="45" fillId="5" borderId="0"/>
    <xf numFmtId="0" fontId="45" fillId="5" borderId="0"/>
    <xf numFmtId="0" fontId="45" fillId="5" borderId="0"/>
    <xf numFmtId="0" fontId="44" fillId="5" borderId="0"/>
    <xf numFmtId="0" fontId="45" fillId="5" borderId="0"/>
    <xf numFmtId="0" fontId="45" fillId="5" borderId="0"/>
    <xf numFmtId="0" fontId="44" fillId="5" borderId="0"/>
    <xf numFmtId="0" fontId="45" fillId="5" borderId="0"/>
    <xf numFmtId="0" fontId="44" fillId="5" borderId="0"/>
    <xf numFmtId="0" fontId="45" fillId="5" borderId="0"/>
    <xf numFmtId="0" fontId="45" fillId="5" borderId="0"/>
    <xf numFmtId="0" fontId="45" fillId="5" borderId="0"/>
    <xf numFmtId="0" fontId="45" fillId="5" borderId="0"/>
    <xf numFmtId="0" fontId="45" fillId="5" borderId="0"/>
    <xf numFmtId="0" fontId="44" fillId="5" borderId="0"/>
    <xf numFmtId="0" fontId="45" fillId="5" borderId="0"/>
    <xf numFmtId="0" fontId="45" fillId="5" borderId="0"/>
    <xf numFmtId="0" fontId="45" fillId="5" borderId="0"/>
    <xf numFmtId="0" fontId="46" fillId="0" borderId="0" applyFont="0" applyFill="0" applyBorder="0" applyAlignment="0">
      <alignment horizontal="left"/>
    </xf>
    <xf numFmtId="0" fontId="44" fillId="5" borderId="0"/>
    <xf numFmtId="0" fontId="45" fillId="5" borderId="0"/>
    <xf numFmtId="0" fontId="45" fillId="5" borderId="0"/>
    <xf numFmtId="0" fontId="45" fillId="5" borderId="0"/>
    <xf numFmtId="0" fontId="44" fillId="5" borderId="0"/>
    <xf numFmtId="0" fontId="44" fillId="5" borderId="0"/>
    <xf numFmtId="0" fontId="44" fillId="5" borderId="0"/>
    <xf numFmtId="0" fontId="45" fillId="5" borderId="0"/>
    <xf numFmtId="0" fontId="44" fillId="5" borderId="0"/>
    <xf numFmtId="0" fontId="44" fillId="5" borderId="0"/>
    <xf numFmtId="0" fontId="45" fillId="5" borderId="0"/>
    <xf numFmtId="0" fontId="45" fillId="5" borderId="0"/>
    <xf numFmtId="0" fontId="45" fillId="5" borderId="0"/>
    <xf numFmtId="0" fontId="45" fillId="5" borderId="0"/>
    <xf numFmtId="0" fontId="45" fillId="5" borderId="0"/>
    <xf numFmtId="0" fontId="44" fillId="5" borderId="0"/>
    <xf numFmtId="0" fontId="45" fillId="5" borderId="0"/>
    <xf numFmtId="0" fontId="44" fillId="5" borderId="0"/>
    <xf numFmtId="0" fontId="45" fillId="5" borderId="0"/>
    <xf numFmtId="0" fontId="45" fillId="5" borderId="0"/>
    <xf numFmtId="0" fontId="45" fillId="5" borderId="0"/>
    <xf numFmtId="0" fontId="44" fillId="5" borderId="0"/>
    <xf numFmtId="0" fontId="45" fillId="5" borderId="0"/>
    <xf numFmtId="0" fontId="44" fillId="5" borderId="0"/>
    <xf numFmtId="0" fontId="45" fillId="5" borderId="0"/>
    <xf numFmtId="0" fontId="44" fillId="5" borderId="0"/>
    <xf numFmtId="0" fontId="44" fillId="5" borderId="0"/>
    <xf numFmtId="0" fontId="45" fillId="5" borderId="0"/>
    <xf numFmtId="0" fontId="44" fillId="5" borderId="0"/>
    <xf numFmtId="0" fontId="44" fillId="5" borderId="0"/>
    <xf numFmtId="0" fontId="45" fillId="5" borderId="0"/>
    <xf numFmtId="0" fontId="45" fillId="5" borderId="0"/>
    <xf numFmtId="0" fontId="44" fillId="5" borderId="0"/>
    <xf numFmtId="0" fontId="44" fillId="5" borderId="0"/>
    <xf numFmtId="0" fontId="44" fillId="5" borderId="0"/>
    <xf numFmtId="0" fontId="45" fillId="5" borderId="0"/>
    <xf numFmtId="0" fontId="44" fillId="5" borderId="0"/>
    <xf numFmtId="0" fontId="44" fillId="5" borderId="0"/>
    <xf numFmtId="0" fontId="44" fillId="5" borderId="0"/>
    <xf numFmtId="0" fontId="45" fillId="5" borderId="0"/>
    <xf numFmtId="0" fontId="44" fillId="5" borderId="0"/>
    <xf numFmtId="0" fontId="44" fillId="5" borderId="0"/>
    <xf numFmtId="0" fontId="44" fillId="5" borderId="0"/>
    <xf numFmtId="0" fontId="45" fillId="5" borderId="0"/>
    <xf numFmtId="0" fontId="45" fillId="5" borderId="0"/>
    <xf numFmtId="0" fontId="44" fillId="5" borderId="0"/>
    <xf numFmtId="0" fontId="44" fillId="5" borderId="0"/>
    <xf numFmtId="0" fontId="45" fillId="5" borderId="0"/>
    <xf numFmtId="0" fontId="44" fillId="5" borderId="0"/>
    <xf numFmtId="0" fontId="44" fillId="5" borderId="0"/>
    <xf numFmtId="0" fontId="45" fillId="5" borderId="0"/>
    <xf numFmtId="0" fontId="44" fillId="5" borderId="0"/>
    <xf numFmtId="0" fontId="45" fillId="5" borderId="0"/>
    <xf numFmtId="0" fontId="44" fillId="5" borderId="0"/>
    <xf numFmtId="0" fontId="45" fillId="5" borderId="0"/>
    <xf numFmtId="190" fontId="37" fillId="0" borderId="0" applyFont="0" applyFill="0" applyBorder="0" applyAlignment="0" applyProtection="0"/>
    <xf numFmtId="190" fontId="37" fillId="0" borderId="0" applyFont="0" applyFill="0" applyBorder="0" applyAlignment="0" applyProtection="0"/>
    <xf numFmtId="190" fontId="37" fillId="0" borderId="0" applyFont="0" applyFill="0" applyBorder="0" applyAlignment="0" applyProtection="0"/>
    <xf numFmtId="0" fontId="45" fillId="5" borderId="0"/>
    <xf numFmtId="0" fontId="45" fillId="5" borderId="0"/>
    <xf numFmtId="0" fontId="44" fillId="5" borderId="0"/>
    <xf numFmtId="0" fontId="45" fillId="5" borderId="0"/>
    <xf numFmtId="0" fontId="45" fillId="5" borderId="0"/>
    <xf numFmtId="0" fontId="44" fillId="5" borderId="0"/>
    <xf numFmtId="0" fontId="44" fillId="5" borderId="0"/>
    <xf numFmtId="0" fontId="45" fillId="5" borderId="0"/>
    <xf numFmtId="0" fontId="44" fillId="5" borderId="0"/>
    <xf numFmtId="0" fontId="44" fillId="5" borderId="0"/>
    <xf numFmtId="0" fontId="44" fillId="5" borderId="0"/>
    <xf numFmtId="190" fontId="37" fillId="0" borderId="0" applyFont="0" applyFill="0" applyBorder="0" applyAlignment="0" applyProtection="0"/>
    <xf numFmtId="190" fontId="37" fillId="0" borderId="0" applyFont="0" applyFill="0" applyBorder="0" applyAlignment="0" applyProtection="0"/>
    <xf numFmtId="0" fontId="45" fillId="5" borderId="0"/>
    <xf numFmtId="0" fontId="45" fillId="5" borderId="0"/>
    <xf numFmtId="0" fontId="45" fillId="5" borderId="0"/>
    <xf numFmtId="0" fontId="45" fillId="5" borderId="0"/>
    <xf numFmtId="0" fontId="45" fillId="5" borderId="0"/>
    <xf numFmtId="0" fontId="45" fillId="5" borderId="0"/>
    <xf numFmtId="0" fontId="45" fillId="5" borderId="0"/>
    <xf numFmtId="0" fontId="44" fillId="5" borderId="0"/>
    <xf numFmtId="0" fontId="45" fillId="5" borderId="0"/>
    <xf numFmtId="0" fontId="47" fillId="0" borderId="2" applyNumberFormat="0" applyFont="0" applyBorder="0">
      <alignment horizontal="left" indent="2"/>
    </xf>
    <xf numFmtId="0" fontId="47" fillId="0" borderId="2" applyNumberFormat="0" applyFont="0" applyBorder="0">
      <alignment horizontal="left" indent="2"/>
    </xf>
    <xf numFmtId="0" fontId="44" fillId="5" borderId="0"/>
    <xf numFmtId="0" fontId="46" fillId="0" borderId="0" applyFont="0" applyFill="0" applyBorder="0" applyAlignment="0">
      <alignment horizontal="left"/>
    </xf>
    <xf numFmtId="0" fontId="47" fillId="0" borderId="2" applyNumberFormat="0" applyFont="0" applyBorder="0">
      <alignment horizontal="left" indent="2"/>
    </xf>
    <xf numFmtId="0" fontId="47" fillId="0" borderId="2" applyNumberFormat="0" applyFont="0" applyBorder="0">
      <alignment horizontal="left" indent="2"/>
    </xf>
    <xf numFmtId="0" fontId="44" fillId="5" borderId="0"/>
    <xf numFmtId="0" fontId="46" fillId="0" borderId="0" applyFont="0" applyFill="0" applyBorder="0" applyAlignment="0">
      <alignment horizontal="left"/>
    </xf>
    <xf numFmtId="0" fontId="47" fillId="0" borderId="2" applyNumberFormat="0" applyFont="0" applyBorder="0">
      <alignment horizontal="left" indent="2"/>
    </xf>
    <xf numFmtId="0" fontId="47" fillId="0" borderId="2" applyNumberFormat="0" applyFont="0" applyBorder="0">
      <alignment horizontal="left" indent="2"/>
    </xf>
    <xf numFmtId="9" fontId="48" fillId="0" borderId="0" applyFont="0" applyFill="0" applyBorder="0" applyAlignment="0" applyProtection="0"/>
    <xf numFmtId="9" fontId="49" fillId="0" borderId="0" applyFont="0" applyFill="0" applyBorder="0" applyAlignment="0" applyProtection="0"/>
    <xf numFmtId="49" fontId="50" fillId="0" borderId="16" applyNumberFormat="0" applyFont="0" applyAlignment="0">
      <alignment horizontal="center" vertical="center"/>
    </xf>
    <xf numFmtId="0" fontId="51" fillId="0" borderId="17" applyNumberFormat="0" applyFont="0" applyFill="0" applyBorder="0" applyAlignment="0">
      <alignment horizontal="center"/>
    </xf>
    <xf numFmtId="0" fontId="33" fillId="0" borderId="0">
      <alignment wrapText="1"/>
    </xf>
    <xf numFmtId="0" fontId="52" fillId="0" borderId="0"/>
    <xf numFmtId="9" fontId="53" fillId="0" borderId="0" applyBorder="0" applyAlignment="0" applyProtection="0"/>
    <xf numFmtId="0" fontId="54" fillId="5" borderId="0"/>
    <xf numFmtId="0" fontId="45" fillId="5" borderId="0"/>
    <xf numFmtId="0" fontId="54" fillId="5" borderId="0"/>
    <xf numFmtId="0" fontId="54" fillId="5" borderId="0"/>
    <xf numFmtId="0" fontId="45" fillId="5" borderId="0"/>
    <xf numFmtId="0" fontId="54" fillId="5" borderId="0"/>
    <xf numFmtId="0" fontId="45" fillId="5" borderId="0"/>
    <xf numFmtId="0" fontId="54" fillId="5" borderId="0"/>
    <xf numFmtId="0" fontId="45" fillId="5" borderId="0"/>
    <xf numFmtId="0" fontId="45" fillId="5" borderId="0"/>
    <xf numFmtId="0" fontId="45" fillId="5" borderId="0"/>
    <xf numFmtId="0" fontId="45" fillId="5" borderId="0"/>
    <xf numFmtId="0" fontId="54" fillId="5" borderId="0"/>
    <xf numFmtId="0" fontId="45" fillId="5" borderId="0"/>
    <xf numFmtId="0" fontId="45" fillId="5" borderId="0"/>
    <xf numFmtId="0" fontId="45" fillId="5" borderId="0"/>
    <xf numFmtId="0" fontId="45" fillId="5" borderId="0"/>
    <xf numFmtId="0" fontId="54" fillId="5" borderId="0"/>
    <xf numFmtId="0" fontId="45" fillId="5" borderId="0"/>
    <xf numFmtId="0" fontId="54" fillId="5" borderId="0"/>
    <xf numFmtId="0" fontId="54" fillId="5" borderId="0"/>
    <xf numFmtId="0" fontId="54" fillId="5" borderId="0"/>
    <xf numFmtId="0" fontId="45" fillId="5" borderId="0"/>
    <xf numFmtId="0" fontId="54" fillId="5" borderId="0"/>
    <xf numFmtId="0" fontId="54" fillId="5" borderId="0"/>
    <xf numFmtId="0" fontId="45" fillId="5" borderId="0"/>
    <xf numFmtId="0" fontId="54" fillId="5" borderId="0"/>
    <xf numFmtId="0" fontId="54" fillId="5" borderId="0"/>
    <xf numFmtId="0" fontId="54" fillId="5" borderId="0"/>
    <xf numFmtId="0" fontId="45" fillId="5" borderId="0"/>
    <xf numFmtId="0" fontId="54" fillId="5" borderId="0"/>
    <xf numFmtId="0" fontId="54" fillId="5" borderId="0"/>
    <xf numFmtId="0" fontId="54" fillId="5" borderId="0"/>
    <xf numFmtId="0" fontId="45" fillId="5" borderId="0"/>
    <xf numFmtId="0" fontId="54" fillId="5" borderId="0"/>
    <xf numFmtId="0" fontId="45" fillId="5" borderId="0"/>
    <xf numFmtId="0" fontId="45" fillId="5" borderId="0"/>
    <xf numFmtId="0" fontId="45" fillId="5" borderId="0"/>
    <xf numFmtId="0" fontId="54" fillId="5" borderId="0"/>
    <xf numFmtId="0" fontId="45" fillId="5" borderId="0"/>
    <xf numFmtId="0" fontId="54" fillId="5" borderId="0"/>
    <xf numFmtId="0" fontId="45" fillId="5" borderId="0"/>
    <xf numFmtId="0" fontId="54" fillId="5" borderId="0"/>
    <xf numFmtId="0" fontId="54" fillId="5" borderId="0"/>
    <xf numFmtId="0" fontId="45" fillId="5" borderId="0"/>
    <xf numFmtId="0" fontId="54" fillId="5" borderId="0"/>
    <xf numFmtId="0" fontId="54" fillId="5" borderId="0"/>
    <xf numFmtId="0" fontId="54" fillId="5" borderId="0"/>
    <xf numFmtId="0" fontId="54" fillId="5" borderId="0"/>
    <xf numFmtId="0" fontId="45" fillId="5" borderId="0"/>
    <xf numFmtId="0" fontId="54" fillId="5" borderId="0"/>
    <xf numFmtId="0" fontId="45" fillId="5" borderId="0"/>
    <xf numFmtId="0" fontId="54" fillId="5" borderId="0"/>
    <xf numFmtId="0" fontId="45" fillId="5" borderId="0"/>
    <xf numFmtId="0" fontId="45" fillId="5" borderId="0"/>
    <xf numFmtId="0" fontId="45" fillId="5" borderId="0"/>
    <xf numFmtId="0" fontId="45" fillId="5" borderId="0"/>
    <xf numFmtId="0" fontId="54" fillId="5" borderId="0"/>
    <xf numFmtId="0" fontId="54" fillId="5" borderId="0"/>
    <xf numFmtId="0" fontId="54" fillId="5" borderId="0"/>
    <xf numFmtId="0" fontId="54" fillId="5" borderId="0"/>
    <xf numFmtId="0" fontId="54" fillId="5" borderId="0"/>
    <xf numFmtId="0" fontId="54" fillId="5" borderId="0"/>
    <xf numFmtId="0" fontId="54" fillId="5" borderId="0"/>
    <xf numFmtId="0" fontId="45" fillId="5" borderId="0"/>
    <xf numFmtId="0" fontId="45" fillId="5" borderId="0"/>
    <xf numFmtId="0" fontId="54" fillId="5" borderId="0"/>
    <xf numFmtId="0" fontId="54" fillId="5" borderId="0"/>
    <xf numFmtId="0" fontId="54" fillId="5" borderId="0"/>
    <xf numFmtId="0" fontId="54" fillId="5" borderId="0"/>
    <xf numFmtId="0" fontId="54" fillId="5" borderId="0"/>
    <xf numFmtId="0" fontId="45" fillId="5" borderId="0"/>
    <xf numFmtId="0" fontId="45" fillId="5" borderId="0"/>
    <xf numFmtId="0" fontId="54" fillId="5" borderId="0"/>
    <xf numFmtId="0" fontId="45" fillId="5" borderId="0"/>
    <xf numFmtId="0" fontId="45" fillId="5" borderId="0"/>
    <xf numFmtId="0" fontId="19" fillId="5" borderId="0"/>
    <xf numFmtId="0" fontId="19" fillId="5" borderId="0"/>
    <xf numFmtId="0" fontId="54" fillId="5" borderId="0"/>
    <xf numFmtId="0" fontId="54" fillId="5" borderId="0"/>
    <xf numFmtId="0" fontId="54" fillId="5" borderId="0"/>
    <xf numFmtId="0" fontId="45" fillId="5" borderId="0"/>
    <xf numFmtId="0" fontId="45" fillId="5" borderId="0"/>
    <xf numFmtId="0" fontId="45" fillId="5" borderId="0"/>
    <xf numFmtId="0" fontId="54" fillId="5" borderId="0"/>
    <xf numFmtId="0" fontId="45" fillId="5" borderId="0"/>
    <xf numFmtId="0" fontId="45" fillId="5" borderId="0"/>
    <xf numFmtId="0" fontId="54" fillId="5" borderId="0"/>
    <xf numFmtId="0" fontId="45" fillId="5" borderId="0"/>
    <xf numFmtId="0" fontId="45" fillId="5" borderId="0"/>
    <xf numFmtId="0" fontId="45" fillId="5" borderId="0"/>
    <xf numFmtId="0" fontId="45" fillId="5" borderId="0"/>
    <xf numFmtId="0" fontId="54" fillId="5" borderId="0"/>
    <xf numFmtId="0" fontId="45" fillId="5" borderId="0"/>
    <xf numFmtId="0" fontId="45" fillId="5" borderId="0"/>
    <xf numFmtId="0" fontId="54" fillId="5" borderId="0"/>
    <xf numFmtId="0" fontId="45" fillId="5" borderId="0"/>
    <xf numFmtId="0" fontId="54" fillId="5" borderId="0"/>
    <xf numFmtId="0" fontId="45" fillId="5" borderId="0"/>
    <xf numFmtId="0" fontId="45" fillId="5" borderId="0"/>
    <xf numFmtId="0" fontId="45" fillId="5" borderId="0"/>
    <xf numFmtId="0" fontId="45" fillId="5" borderId="0"/>
    <xf numFmtId="0" fontId="45" fillId="5" borderId="0"/>
    <xf numFmtId="0" fontId="54" fillId="5" borderId="0"/>
    <xf numFmtId="0" fontId="45" fillId="5" borderId="0"/>
    <xf numFmtId="0" fontId="45" fillId="5" borderId="0"/>
    <xf numFmtId="0" fontId="45" fillId="5" borderId="0"/>
    <xf numFmtId="0" fontId="54" fillId="5" borderId="0"/>
    <xf numFmtId="0" fontId="45" fillId="5" borderId="0"/>
    <xf numFmtId="0" fontId="45" fillId="5" borderId="0"/>
    <xf numFmtId="0" fontId="45" fillId="5" borderId="0"/>
    <xf numFmtId="0" fontId="54" fillId="5" borderId="0"/>
    <xf numFmtId="0" fontId="54" fillId="5" borderId="0"/>
    <xf numFmtId="0" fontId="54" fillId="5" borderId="0"/>
    <xf numFmtId="0" fontId="45" fillId="5" borderId="0"/>
    <xf numFmtId="0" fontId="54" fillId="5" borderId="0"/>
    <xf numFmtId="0" fontId="54" fillId="5" borderId="0"/>
    <xf numFmtId="0" fontId="45" fillId="5" borderId="0"/>
    <xf numFmtId="0" fontId="45" fillId="5" borderId="0"/>
    <xf numFmtId="0" fontId="45" fillId="5" borderId="0"/>
    <xf numFmtId="0" fontId="45" fillId="5" borderId="0"/>
    <xf numFmtId="0" fontId="45" fillId="5" borderId="0"/>
    <xf numFmtId="0" fontId="54" fillId="5" borderId="0"/>
    <xf numFmtId="0" fontId="45" fillId="5" borderId="0"/>
    <xf numFmtId="0" fontId="45" fillId="5" borderId="0"/>
    <xf numFmtId="0" fontId="45" fillId="5" borderId="0"/>
    <xf numFmtId="0" fontId="45" fillId="5" borderId="0"/>
    <xf numFmtId="0" fontId="54" fillId="5" borderId="0"/>
    <xf numFmtId="0" fontId="45" fillId="5" borderId="0"/>
    <xf numFmtId="0" fontId="54" fillId="5" borderId="0"/>
    <xf numFmtId="0" fontId="45" fillId="5" borderId="0"/>
    <xf numFmtId="0" fontId="54" fillId="5" borderId="0"/>
    <xf numFmtId="0" fontId="54" fillId="5" borderId="0"/>
    <xf numFmtId="0" fontId="45" fillId="5" borderId="0"/>
    <xf numFmtId="0" fontId="54" fillId="5" borderId="0"/>
    <xf numFmtId="0" fontId="54" fillId="5" borderId="0"/>
    <xf numFmtId="0" fontId="45" fillId="5" borderId="0"/>
    <xf numFmtId="0" fontId="45" fillId="5" borderId="0"/>
    <xf numFmtId="0" fontId="54" fillId="5" borderId="0"/>
    <xf numFmtId="0" fontId="54" fillId="5" borderId="0"/>
    <xf numFmtId="0" fontId="54" fillId="5" borderId="0"/>
    <xf numFmtId="0" fontId="45" fillId="5" borderId="0"/>
    <xf numFmtId="0" fontId="54" fillId="5" borderId="0"/>
    <xf numFmtId="0" fontId="54" fillId="5" borderId="0"/>
    <xf numFmtId="0" fontId="45" fillId="5" borderId="0"/>
    <xf numFmtId="0" fontId="54" fillId="5" borderId="0"/>
    <xf numFmtId="0" fontId="54" fillId="5" borderId="0"/>
    <xf numFmtId="0" fontId="54" fillId="5" borderId="0"/>
    <xf numFmtId="0" fontId="45" fillId="5" borderId="0"/>
    <xf numFmtId="0" fontId="45" fillId="5" borderId="0"/>
    <xf numFmtId="0" fontId="54" fillId="5" borderId="0"/>
    <xf numFmtId="0" fontId="54" fillId="5" borderId="0"/>
    <xf numFmtId="0" fontId="45" fillId="5" borderId="0"/>
    <xf numFmtId="0" fontId="54" fillId="5" borderId="0"/>
    <xf numFmtId="0" fontId="54" fillId="5" borderId="0"/>
    <xf numFmtId="0" fontId="45" fillId="5" borderId="0"/>
    <xf numFmtId="0" fontId="54" fillId="5" borderId="0"/>
    <xf numFmtId="0" fontId="45" fillId="5" borderId="0"/>
    <xf numFmtId="0" fontId="54" fillId="5" borderId="0"/>
    <xf numFmtId="0" fontId="45" fillId="5" borderId="0"/>
    <xf numFmtId="0" fontId="45" fillId="5" borderId="0"/>
    <xf numFmtId="0" fontId="45" fillId="5" borderId="0"/>
    <xf numFmtId="0" fontId="54" fillId="5" borderId="0"/>
    <xf numFmtId="0" fontId="45" fillId="5" borderId="0"/>
    <xf numFmtId="0" fontId="45" fillId="5" borderId="0"/>
    <xf numFmtId="0" fontId="54" fillId="5" borderId="0"/>
    <xf numFmtId="0" fontId="54" fillId="5" borderId="0"/>
    <xf numFmtId="0" fontId="45" fillId="5" borderId="0"/>
    <xf numFmtId="0" fontId="54" fillId="5" borderId="0"/>
    <xf numFmtId="0" fontId="54" fillId="5" borderId="0"/>
    <xf numFmtId="0" fontId="54" fillId="5" borderId="0"/>
    <xf numFmtId="0" fontId="45" fillId="5" borderId="0"/>
    <xf numFmtId="0" fontId="45" fillId="5" borderId="0"/>
    <xf numFmtId="0" fontId="45" fillId="5" borderId="0"/>
    <xf numFmtId="0" fontId="45" fillId="5" borderId="0"/>
    <xf numFmtId="0" fontId="45" fillId="5" borderId="0"/>
    <xf numFmtId="0" fontId="45" fillId="5" borderId="0"/>
    <xf numFmtId="0" fontId="45" fillId="5" borderId="0"/>
    <xf numFmtId="0" fontId="54" fillId="5" borderId="0"/>
    <xf numFmtId="0" fontId="45" fillId="5" borderId="0"/>
    <xf numFmtId="0" fontId="47" fillId="0" borderId="2" applyNumberFormat="0" applyFont="0" applyBorder="0" applyAlignment="0">
      <alignment horizontal="center"/>
    </xf>
    <xf numFmtId="0" fontId="47" fillId="0" borderId="2" applyNumberFormat="0" applyFont="0" applyBorder="0" applyAlignment="0">
      <alignment horizontal="center"/>
    </xf>
    <xf numFmtId="0" fontId="54" fillId="5" borderId="0"/>
    <xf numFmtId="0" fontId="47" fillId="0" borderId="2" applyNumberFormat="0" applyFont="0" applyBorder="0" applyAlignment="0">
      <alignment horizontal="center"/>
    </xf>
    <xf numFmtId="0" fontId="47" fillId="0" borderId="2" applyNumberFormat="0" applyFont="0" applyBorder="0" applyAlignment="0">
      <alignment horizontal="center"/>
    </xf>
    <xf numFmtId="0" fontId="54" fillId="5" borderId="0"/>
    <xf numFmtId="0" fontId="47" fillId="0" borderId="2" applyNumberFormat="0" applyFont="0" applyBorder="0" applyAlignment="0">
      <alignment horizontal="center"/>
    </xf>
    <xf numFmtId="0" fontId="47" fillId="0" borderId="2" applyNumberFormat="0" applyFont="0" applyBorder="0" applyAlignment="0">
      <alignment horizontal="center"/>
    </xf>
    <xf numFmtId="0" fontId="19" fillId="0" borderId="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55" fillId="6" borderId="0" applyNumberFormat="0" applyBorder="0" applyAlignment="0" applyProtection="0"/>
    <xf numFmtId="0" fontId="55" fillId="7" borderId="0" applyNumberFormat="0" applyBorder="0" applyAlignment="0" applyProtection="0"/>
    <xf numFmtId="0" fontId="55" fillId="8" borderId="0" applyNumberFormat="0" applyBorder="0" applyAlignment="0" applyProtection="0"/>
    <xf numFmtId="0" fontId="55" fillId="9" borderId="0" applyNumberFormat="0" applyBorder="0" applyAlignment="0" applyProtection="0"/>
    <xf numFmtId="0" fontId="55" fillId="10" borderId="0" applyNumberFormat="0" applyBorder="0" applyAlignment="0" applyProtection="0"/>
    <xf numFmtId="0" fontId="55" fillId="11" borderId="0" applyNumberFormat="0" applyBorder="0" applyAlignment="0" applyProtection="0"/>
    <xf numFmtId="0" fontId="56" fillId="5" borderId="0"/>
    <xf numFmtId="0" fontId="45" fillId="5" borderId="0"/>
    <xf numFmtId="0" fontId="56" fillId="5" borderId="0"/>
    <xf numFmtId="0" fontId="56" fillId="5" borderId="0"/>
    <xf numFmtId="0" fontId="45" fillId="5" borderId="0"/>
    <xf numFmtId="0" fontId="56" fillId="5" borderId="0"/>
    <xf numFmtId="0" fontId="45" fillId="5" borderId="0"/>
    <xf numFmtId="0" fontId="56" fillId="5" borderId="0"/>
    <xf numFmtId="0" fontId="45" fillId="5" borderId="0"/>
    <xf numFmtId="0" fontId="45" fillId="5" borderId="0"/>
    <xf numFmtId="0" fontId="45" fillId="5" borderId="0"/>
    <xf numFmtId="0" fontId="45" fillId="5" borderId="0"/>
    <xf numFmtId="0" fontId="56" fillId="5" borderId="0"/>
    <xf numFmtId="0" fontId="45" fillId="5" borderId="0"/>
    <xf numFmtId="0" fontId="45" fillId="5" borderId="0"/>
    <xf numFmtId="0" fontId="45" fillId="5" borderId="0"/>
    <xf numFmtId="0" fontId="45" fillId="5" borderId="0"/>
    <xf numFmtId="0" fontId="56" fillId="5" borderId="0"/>
    <xf numFmtId="0" fontId="45" fillId="5" borderId="0"/>
    <xf numFmtId="0" fontId="56" fillId="5" borderId="0"/>
    <xf numFmtId="0" fontId="56" fillId="5" borderId="0"/>
    <xf numFmtId="0" fontId="56" fillId="5" borderId="0"/>
    <xf numFmtId="0" fontId="45" fillId="5" borderId="0"/>
    <xf numFmtId="0" fontId="56" fillId="5" borderId="0"/>
    <xf numFmtId="0" fontId="56" fillId="5" borderId="0"/>
    <xf numFmtId="0" fontId="45" fillId="5" borderId="0"/>
    <xf numFmtId="0" fontId="56" fillId="5" borderId="0"/>
    <xf numFmtId="0" fontId="56" fillId="5" borderId="0"/>
    <xf numFmtId="0" fontId="56" fillId="5" borderId="0"/>
    <xf numFmtId="0" fontId="45" fillId="5" borderId="0"/>
    <xf numFmtId="0" fontId="56" fillId="5" borderId="0"/>
    <xf numFmtId="0" fontId="56" fillId="5" borderId="0"/>
    <xf numFmtId="0" fontId="56" fillId="5" borderId="0"/>
    <xf numFmtId="0" fontId="45" fillId="5" borderId="0"/>
    <xf numFmtId="0" fontId="56" fillId="5" borderId="0"/>
    <xf numFmtId="0" fontId="45" fillId="5" borderId="0"/>
    <xf numFmtId="0" fontId="45" fillId="5" borderId="0"/>
    <xf numFmtId="0" fontId="45" fillId="5" borderId="0"/>
    <xf numFmtId="0" fontId="56" fillId="5" borderId="0"/>
    <xf numFmtId="0" fontId="45" fillId="5" borderId="0"/>
    <xf numFmtId="0" fontId="56" fillId="5" borderId="0"/>
    <xf numFmtId="0" fontId="45" fillId="5" borderId="0"/>
    <xf numFmtId="0" fontId="56" fillId="5" borderId="0"/>
    <xf numFmtId="0" fontId="56" fillId="5" borderId="0"/>
    <xf numFmtId="0" fontId="45" fillId="5" borderId="0"/>
    <xf numFmtId="0" fontId="56" fillId="5" borderId="0"/>
    <xf numFmtId="0" fontId="56" fillId="5" borderId="0"/>
    <xf numFmtId="0" fontId="56" fillId="5" borderId="0"/>
    <xf numFmtId="0" fontId="56" fillId="5" borderId="0"/>
    <xf numFmtId="0" fontId="45" fillId="5" borderId="0"/>
    <xf numFmtId="0" fontId="56" fillId="5" borderId="0"/>
    <xf numFmtId="0" fontId="45" fillId="5" borderId="0"/>
    <xf numFmtId="0" fontId="56" fillId="5" borderId="0"/>
    <xf numFmtId="0" fontId="45" fillId="5" borderId="0"/>
    <xf numFmtId="0" fontId="45" fillId="5" borderId="0"/>
    <xf numFmtId="0" fontId="45" fillId="5" borderId="0"/>
    <xf numFmtId="0" fontId="45" fillId="5" borderId="0"/>
    <xf numFmtId="0" fontId="56" fillId="5" borderId="0"/>
    <xf numFmtId="0" fontId="56" fillId="5" borderId="0"/>
    <xf numFmtId="0" fontId="56" fillId="5" borderId="0"/>
    <xf numFmtId="0" fontId="56" fillId="5" borderId="0"/>
    <xf numFmtId="0" fontId="56" fillId="5" borderId="0"/>
    <xf numFmtId="0" fontId="56" fillId="5" borderId="0"/>
    <xf numFmtId="0" fontId="56" fillId="5" borderId="0"/>
    <xf numFmtId="0" fontId="45" fillId="5" borderId="0"/>
    <xf numFmtId="0" fontId="45" fillId="5" borderId="0"/>
    <xf numFmtId="0" fontId="56" fillId="5" borderId="0"/>
    <xf numFmtId="0" fontId="56" fillId="5" borderId="0"/>
    <xf numFmtId="0" fontId="56" fillId="5" borderId="0"/>
    <xf numFmtId="0" fontId="56" fillId="5" borderId="0"/>
    <xf numFmtId="0" fontId="56" fillId="5" borderId="0"/>
    <xf numFmtId="0" fontId="45" fillId="5" borderId="0"/>
    <xf numFmtId="0" fontId="45" fillId="5" borderId="0"/>
    <xf numFmtId="0" fontId="56" fillId="5" borderId="0"/>
    <xf numFmtId="0" fontId="45" fillId="5" borderId="0"/>
    <xf numFmtId="0" fontId="45" fillId="5" borderId="0"/>
    <xf numFmtId="0" fontId="19" fillId="5" borderId="0"/>
    <xf numFmtId="0" fontId="19" fillId="5" borderId="0"/>
    <xf numFmtId="0" fontId="56" fillId="5" borderId="0"/>
    <xf numFmtId="0" fontId="56" fillId="5" borderId="0"/>
    <xf numFmtId="0" fontId="56" fillId="5" borderId="0"/>
    <xf numFmtId="0" fontId="45" fillId="5" borderId="0"/>
    <xf numFmtId="0" fontId="45" fillId="5" borderId="0"/>
    <xf numFmtId="0" fontId="45" fillId="5" borderId="0"/>
    <xf numFmtId="0" fontId="56" fillId="5" borderId="0"/>
    <xf numFmtId="0" fontId="45" fillId="5" borderId="0"/>
    <xf numFmtId="0" fontId="45" fillId="5" borderId="0"/>
    <xf numFmtId="0" fontId="56" fillId="5" borderId="0"/>
    <xf numFmtId="0" fontId="45" fillId="5" borderId="0"/>
    <xf numFmtId="0" fontId="45" fillId="5" borderId="0"/>
    <xf numFmtId="0" fontId="45" fillId="5" borderId="0"/>
    <xf numFmtId="0" fontId="45" fillId="5" borderId="0"/>
    <xf numFmtId="0" fontId="56" fillId="5" borderId="0"/>
    <xf numFmtId="0" fontId="45" fillId="5" borderId="0"/>
    <xf numFmtId="0" fontId="45" fillId="5" borderId="0"/>
    <xf numFmtId="0" fontId="56" fillId="5" borderId="0"/>
    <xf numFmtId="0" fontId="45" fillId="5" borderId="0"/>
    <xf numFmtId="0" fontId="56" fillId="5" borderId="0"/>
    <xf numFmtId="0" fontId="45" fillId="5" borderId="0"/>
    <xf numFmtId="0" fontId="45" fillId="5" borderId="0"/>
    <xf numFmtId="0" fontId="45" fillId="5" borderId="0"/>
    <xf numFmtId="0" fontId="45" fillId="5" borderId="0"/>
    <xf numFmtId="0" fontId="45" fillId="5" borderId="0"/>
    <xf numFmtId="0" fontId="56" fillId="5" borderId="0"/>
    <xf numFmtId="0" fontId="45" fillId="5" borderId="0"/>
    <xf numFmtId="0" fontId="45" fillId="5" borderId="0"/>
    <xf numFmtId="0" fontId="45" fillId="5" borderId="0"/>
    <xf numFmtId="0" fontId="56" fillId="5" borderId="0"/>
    <xf numFmtId="0" fontId="45" fillId="5" borderId="0"/>
    <xf numFmtId="0" fontId="45" fillId="5" borderId="0"/>
    <xf numFmtId="0" fontId="45" fillId="5" borderId="0"/>
    <xf numFmtId="0" fontId="56" fillId="5" borderId="0"/>
    <xf numFmtId="0" fontId="56" fillId="5" borderId="0"/>
    <xf numFmtId="0" fontId="56" fillId="5" borderId="0"/>
    <xf numFmtId="0" fontId="45" fillId="5" borderId="0"/>
    <xf numFmtId="0" fontId="56" fillId="5" borderId="0"/>
    <xf numFmtId="0" fontId="56" fillId="5" borderId="0"/>
    <xf numFmtId="0" fontId="45" fillId="5" borderId="0"/>
    <xf numFmtId="0" fontId="45" fillId="5" borderId="0"/>
    <xf numFmtId="0" fontId="45" fillId="5" borderId="0"/>
    <xf numFmtId="0" fontId="45" fillId="5" borderId="0"/>
    <xf numFmtId="0" fontId="45" fillId="5" borderId="0"/>
    <xf numFmtId="0" fontId="56" fillId="5" borderId="0"/>
    <xf numFmtId="0" fontId="45" fillId="5" borderId="0"/>
    <xf numFmtId="0" fontId="45" fillId="5" borderId="0"/>
    <xf numFmtId="0" fontId="45" fillId="5" borderId="0"/>
    <xf numFmtId="0" fontId="45" fillId="5" borderId="0"/>
    <xf numFmtId="0" fontId="56" fillId="5" borderId="0"/>
    <xf numFmtId="0" fontId="45" fillId="5" borderId="0"/>
    <xf numFmtId="0" fontId="56" fillId="5" borderId="0"/>
    <xf numFmtId="0" fontId="45" fillId="5" borderId="0"/>
    <xf numFmtId="0" fontId="56" fillId="5" borderId="0"/>
    <xf numFmtId="0" fontId="56" fillId="5" borderId="0"/>
    <xf numFmtId="0" fontId="45" fillId="5" borderId="0"/>
    <xf numFmtId="0" fontId="56" fillId="5" borderId="0"/>
    <xf numFmtId="0" fontId="56" fillId="5" borderId="0"/>
    <xf numFmtId="0" fontId="45" fillId="5" borderId="0"/>
    <xf numFmtId="0" fontId="45" fillId="5" borderId="0"/>
    <xf numFmtId="0" fontId="56" fillId="5" borderId="0"/>
    <xf numFmtId="0" fontId="56" fillId="5" borderId="0"/>
    <xf numFmtId="0" fontId="56" fillId="5" borderId="0"/>
    <xf numFmtId="0" fontId="45" fillId="5" borderId="0"/>
    <xf numFmtId="0" fontId="56" fillId="5" borderId="0"/>
    <xf numFmtId="0" fontId="56" fillId="5" borderId="0"/>
    <xf numFmtId="0" fontId="45" fillId="5" borderId="0"/>
    <xf numFmtId="0" fontId="56" fillId="5" borderId="0"/>
    <xf numFmtId="0" fontId="56" fillId="5" borderId="0"/>
    <xf numFmtId="0" fontId="56" fillId="5" borderId="0"/>
    <xf numFmtId="0" fontId="45" fillId="5" borderId="0"/>
    <xf numFmtId="0" fontId="45" fillId="5" borderId="0"/>
    <xf numFmtId="0" fontId="56" fillId="5" borderId="0"/>
    <xf numFmtId="0" fontId="56" fillId="5" borderId="0"/>
    <xf numFmtId="0" fontId="45" fillId="5" borderId="0"/>
    <xf numFmtId="0" fontId="56" fillId="5" borderId="0"/>
    <xf numFmtId="0" fontId="56" fillId="5" borderId="0"/>
    <xf numFmtId="0" fontId="45" fillId="5" borderId="0"/>
    <xf numFmtId="0" fontId="56" fillId="5" borderId="0"/>
    <xf numFmtId="0" fontId="45" fillId="5" borderId="0"/>
    <xf numFmtId="0" fontId="56" fillId="5" borderId="0"/>
    <xf numFmtId="0" fontId="45" fillId="5" borderId="0"/>
    <xf numFmtId="0" fontId="45" fillId="5" borderId="0"/>
    <xf numFmtId="0" fontId="45" fillId="5" borderId="0"/>
    <xf numFmtId="0" fontId="56" fillId="5" borderId="0"/>
    <xf numFmtId="0" fontId="45" fillId="5" borderId="0"/>
    <xf numFmtId="0" fontId="45" fillId="5" borderId="0"/>
    <xf numFmtId="0" fontId="56" fillId="5" borderId="0"/>
    <xf numFmtId="0" fontId="56" fillId="5" borderId="0"/>
    <xf numFmtId="0" fontId="45" fillId="5" borderId="0"/>
    <xf numFmtId="0" fontId="56" fillId="5" borderId="0"/>
    <xf numFmtId="0" fontId="56" fillId="5" borderId="0"/>
    <xf numFmtId="0" fontId="45" fillId="5" borderId="0"/>
    <xf numFmtId="0" fontId="45" fillId="5" borderId="0"/>
    <xf numFmtId="0" fontId="45" fillId="5" borderId="0"/>
    <xf numFmtId="0" fontId="45" fillId="5" borderId="0"/>
    <xf numFmtId="0" fontId="45" fillId="5" borderId="0"/>
    <xf numFmtId="0" fontId="45" fillId="5" borderId="0"/>
    <xf numFmtId="0" fontId="45" fillId="5" borderId="0"/>
    <xf numFmtId="0" fontId="56" fillId="5" borderId="0"/>
    <xf numFmtId="0" fontId="45" fillId="5" borderId="0"/>
    <xf numFmtId="0" fontId="57" fillId="0" borderId="0">
      <alignment wrapText="1"/>
    </xf>
    <xf numFmtId="0" fontId="45"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57" fillId="0" borderId="0">
      <alignment wrapText="1"/>
    </xf>
    <xf numFmtId="0" fontId="57" fillId="0" borderId="0">
      <alignment wrapText="1"/>
    </xf>
    <xf numFmtId="0" fontId="57"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45" fillId="0" borderId="0">
      <alignment wrapText="1"/>
    </xf>
    <xf numFmtId="0" fontId="57" fillId="0" borderId="0">
      <alignment wrapText="1"/>
    </xf>
    <xf numFmtId="0" fontId="57"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19" fillId="0" borderId="0">
      <alignment wrapText="1"/>
    </xf>
    <xf numFmtId="0" fontId="19"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57" fillId="0" borderId="0">
      <alignment vertical="top"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45" fillId="0" borderId="0">
      <alignment wrapText="1"/>
    </xf>
    <xf numFmtId="0" fontId="45"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vertical="top" wrapText="1"/>
    </xf>
    <xf numFmtId="0" fontId="45" fillId="0" borderId="0">
      <alignment wrapText="1"/>
    </xf>
    <xf numFmtId="0" fontId="57" fillId="0" borderId="0">
      <alignment wrapText="1"/>
    </xf>
    <xf numFmtId="0" fontId="57" fillId="0" borderId="0">
      <alignment wrapText="1"/>
    </xf>
    <xf numFmtId="0" fontId="57" fillId="0" borderId="0">
      <alignment wrapText="1"/>
    </xf>
    <xf numFmtId="0" fontId="45" fillId="0" borderId="0">
      <alignment wrapText="1"/>
    </xf>
    <xf numFmtId="0" fontId="45"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45" fillId="0" borderId="0">
      <alignment wrapText="1"/>
    </xf>
    <xf numFmtId="0" fontId="57" fillId="0" borderId="0">
      <alignment wrapText="1"/>
    </xf>
    <xf numFmtId="0" fontId="57" fillId="0" borderId="0">
      <alignment wrapText="1"/>
    </xf>
    <xf numFmtId="0" fontId="45" fillId="0" borderId="0">
      <alignment wrapText="1"/>
    </xf>
    <xf numFmtId="0" fontId="57" fillId="0" borderId="0">
      <alignment wrapText="1"/>
    </xf>
    <xf numFmtId="0" fontId="57"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45" fillId="0" borderId="0">
      <alignment wrapText="1"/>
    </xf>
    <xf numFmtId="0" fontId="57" fillId="0" borderId="0">
      <alignment wrapText="1"/>
    </xf>
    <xf numFmtId="0" fontId="45" fillId="0" borderId="0">
      <alignment wrapText="1"/>
    </xf>
    <xf numFmtId="0" fontId="10" fillId="12"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9" borderId="0" applyNumberFormat="0" applyBorder="0" applyAlignment="0" applyProtection="0"/>
    <xf numFmtId="0" fontId="10" fillId="12" borderId="0" applyNumberFormat="0" applyBorder="0" applyAlignment="0" applyProtection="0"/>
    <xf numFmtId="0" fontId="10" fillId="15" borderId="0" applyNumberFormat="0" applyBorder="0" applyAlignment="0" applyProtection="0"/>
    <xf numFmtId="0" fontId="55" fillId="12" borderId="0" applyNumberFormat="0" applyBorder="0" applyAlignment="0" applyProtection="0"/>
    <xf numFmtId="0" fontId="55" fillId="13" borderId="0" applyNumberFormat="0" applyBorder="0" applyAlignment="0" applyProtection="0"/>
    <xf numFmtId="0" fontId="55" fillId="14" borderId="0" applyNumberFormat="0" applyBorder="0" applyAlignment="0" applyProtection="0"/>
    <xf numFmtId="0" fontId="55" fillId="9" borderId="0" applyNumberFormat="0" applyBorder="0" applyAlignment="0" applyProtection="0"/>
    <xf numFmtId="0" fontId="55" fillId="12" borderId="0" applyNumberFormat="0" applyBorder="0" applyAlignment="0" applyProtection="0"/>
    <xf numFmtId="0" fontId="55" fillId="15" borderId="0" applyNumberFormat="0" applyBorder="0" applyAlignment="0" applyProtection="0"/>
    <xf numFmtId="0" fontId="19" fillId="0" borderId="0"/>
    <xf numFmtId="0" fontId="35" fillId="0" borderId="0"/>
    <xf numFmtId="0" fontId="19" fillId="0" borderId="0"/>
    <xf numFmtId="0" fontId="19" fillId="0" borderId="0"/>
    <xf numFmtId="0" fontId="35" fillId="0" borderId="0"/>
    <xf numFmtId="0" fontId="35" fillId="0" borderId="0"/>
    <xf numFmtId="0" fontId="35" fillId="0" borderId="0"/>
    <xf numFmtId="0" fontId="35" fillId="0" borderId="0"/>
    <xf numFmtId="0" fontId="35" fillId="0" borderId="0"/>
    <xf numFmtId="0" fontId="58" fillId="16" borderId="0" applyNumberFormat="0" applyBorder="0" applyAlignment="0" applyProtection="0"/>
    <xf numFmtId="0" fontId="58" fillId="13" borderId="0" applyNumberFormat="0" applyBorder="0" applyAlignment="0" applyProtection="0"/>
    <xf numFmtId="0" fontId="58" fillId="14"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19" borderId="0" applyNumberFormat="0" applyBorder="0" applyAlignment="0" applyProtection="0"/>
    <xf numFmtId="0" fontId="59" fillId="16" borderId="0" applyNumberFormat="0" applyBorder="0" applyAlignment="0" applyProtection="0"/>
    <xf numFmtId="0" fontId="59" fillId="13" borderId="0" applyNumberFormat="0" applyBorder="0" applyAlignment="0" applyProtection="0"/>
    <xf numFmtId="0" fontId="59" fillId="14"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19" borderId="0" applyNumberFormat="0" applyBorder="0" applyAlignment="0" applyProtection="0"/>
    <xf numFmtId="0" fontId="60" fillId="0" borderId="0"/>
    <xf numFmtId="0" fontId="31" fillId="0" borderId="0" applyFont="0" applyFill="0" applyBorder="0" applyAlignment="0" applyProtection="0"/>
    <xf numFmtId="0" fontId="31" fillId="0" borderId="0" applyFont="0" applyFill="0" applyBorder="0" applyAlignment="0" applyProtection="0"/>
    <xf numFmtId="0" fontId="58" fillId="20" borderId="0" applyNumberFormat="0" applyBorder="0" applyAlignment="0" applyProtection="0"/>
    <xf numFmtId="0" fontId="58" fillId="21" borderId="0" applyNumberFormat="0" applyBorder="0" applyAlignment="0" applyProtection="0"/>
    <xf numFmtId="0" fontId="58" fillId="22" borderId="0" applyNumberFormat="0" applyBorder="0" applyAlignment="0" applyProtection="0"/>
    <xf numFmtId="0" fontId="58" fillId="17" borderId="0" applyNumberFormat="0" applyBorder="0" applyAlignment="0" applyProtection="0"/>
    <xf numFmtId="0" fontId="58" fillId="18" borderId="0" applyNumberFormat="0" applyBorder="0" applyAlignment="0" applyProtection="0"/>
    <xf numFmtId="0" fontId="58" fillId="23" borderId="0" applyNumberFormat="0" applyBorder="0" applyAlignment="0" applyProtection="0"/>
    <xf numFmtId="197" fontId="1" fillId="0" borderId="0" applyFont="0" applyFill="0" applyBorder="0" applyAlignment="0" applyProtection="0"/>
    <xf numFmtId="198" fontId="1" fillId="0" borderId="0" applyFont="0" applyFill="0" applyBorder="0" applyAlignment="0" applyProtection="0"/>
    <xf numFmtId="0" fontId="61" fillId="0" borderId="0" applyFont="0" applyFill="0" applyBorder="0" applyAlignment="0" applyProtection="0"/>
    <xf numFmtId="199" fontId="32" fillId="0" borderId="0" applyFont="0" applyFill="0" applyBorder="0" applyAlignment="0" applyProtection="0"/>
    <xf numFmtId="200" fontId="62" fillId="0" borderId="0" applyFont="0" applyFill="0" applyBorder="0" applyAlignment="0" applyProtection="0"/>
    <xf numFmtId="0" fontId="61" fillId="0" borderId="0" applyFont="0" applyFill="0" applyBorder="0" applyAlignment="0" applyProtection="0"/>
    <xf numFmtId="201" fontId="18" fillId="0" borderId="0" applyFont="0" applyFill="0" applyBorder="0" applyAlignment="0" applyProtection="0"/>
    <xf numFmtId="0" fontId="63" fillId="0" borderId="0">
      <alignment horizontal="center" wrapText="1"/>
      <protection locked="0"/>
    </xf>
    <xf numFmtId="0" fontId="64" fillId="0" borderId="0" applyFont="0"/>
    <xf numFmtId="41" fontId="1" fillId="0" borderId="0" applyFont="0" applyFill="0" applyBorder="0" applyAlignment="0" applyProtection="0"/>
    <xf numFmtId="0" fontId="61" fillId="0" borderId="0" applyFont="0" applyFill="0" applyBorder="0" applyAlignment="0" applyProtection="0"/>
    <xf numFmtId="172" fontId="65" fillId="0" borderId="0" applyFont="0" applyFill="0" applyBorder="0" applyAlignment="0" applyProtection="0"/>
    <xf numFmtId="171" fontId="62" fillId="0" borderId="0" applyFont="0" applyFill="0" applyBorder="0" applyAlignment="0" applyProtection="0"/>
    <xf numFmtId="0" fontId="61" fillId="0" borderId="0" applyFont="0" applyFill="0" applyBorder="0" applyAlignment="0" applyProtection="0"/>
    <xf numFmtId="171" fontId="65" fillId="0" borderId="0" applyFont="0" applyFill="0" applyBorder="0" applyAlignment="0" applyProtection="0"/>
    <xf numFmtId="178" fontId="18" fillId="0" borderId="0" applyFont="0" applyFill="0" applyBorder="0" applyAlignment="0" applyProtection="0"/>
    <xf numFmtId="0" fontId="66" fillId="7" borderId="0" applyNumberFormat="0" applyBorder="0" applyAlignment="0" applyProtection="0"/>
    <xf numFmtId="0" fontId="67" fillId="0" borderId="0" applyNumberFormat="0" applyFill="0" applyBorder="0" applyAlignment="0" applyProtection="0"/>
    <xf numFmtId="0" fontId="61" fillId="0" borderId="0"/>
    <xf numFmtId="0" fontId="62" fillId="0" borderId="0"/>
    <xf numFmtId="0" fontId="61" fillId="0" borderId="0"/>
    <xf numFmtId="0" fontId="68" fillId="0" borderId="0"/>
    <xf numFmtId="0" fontId="69" fillId="0" borderId="0"/>
    <xf numFmtId="37" fontId="70" fillId="0" borderId="0"/>
    <xf numFmtId="0" fontId="71" fillId="0" borderId="0"/>
    <xf numFmtId="0" fontId="72" fillId="0" borderId="0"/>
    <xf numFmtId="202" fontId="73" fillId="0" borderId="0" applyFill="0" applyBorder="0" applyAlignment="0"/>
    <xf numFmtId="202" fontId="1" fillId="0" borderId="0" applyFill="0" applyBorder="0" applyAlignment="0"/>
    <xf numFmtId="202" fontId="1" fillId="0" borderId="0" applyFill="0" applyBorder="0" applyAlignment="0"/>
    <xf numFmtId="203" fontId="19" fillId="0" borderId="0" applyFill="0" applyBorder="0" applyAlignment="0"/>
    <xf numFmtId="204" fontId="74" fillId="0" borderId="0" applyFill="0" applyBorder="0" applyAlignment="0"/>
    <xf numFmtId="205" fontId="1" fillId="0" borderId="0" applyFill="0" applyBorder="0" applyAlignment="0"/>
    <xf numFmtId="206" fontId="1" fillId="0" borderId="0" applyFill="0" applyBorder="0" applyAlignment="0"/>
    <xf numFmtId="207" fontId="1" fillId="0" borderId="0" applyFill="0" applyBorder="0" applyAlignment="0"/>
    <xf numFmtId="208" fontId="74" fillId="0" borderId="0" applyFill="0" applyBorder="0" applyAlignment="0"/>
    <xf numFmtId="209" fontId="74" fillId="0" borderId="0" applyFill="0" applyBorder="0" applyAlignment="0"/>
    <xf numFmtId="204" fontId="74" fillId="0" borderId="0" applyFill="0" applyBorder="0" applyAlignment="0"/>
    <xf numFmtId="0" fontId="75" fillId="24" borderId="18" applyNumberFormat="0" applyAlignment="0" applyProtection="0"/>
    <xf numFmtId="0" fontId="76" fillId="0" borderId="0"/>
    <xf numFmtId="210" fontId="77" fillId="0" borderId="14" applyBorder="0"/>
    <xf numFmtId="210" fontId="78" fillId="0" borderId="15">
      <protection locked="0"/>
    </xf>
    <xf numFmtId="211" fontId="32" fillId="0" borderId="0" applyFont="0" applyFill="0" applyBorder="0" applyAlignment="0" applyProtection="0"/>
    <xf numFmtId="212" fontId="79" fillId="0" borderId="15"/>
    <xf numFmtId="0" fontId="80" fillId="25" borderId="19" applyNumberFormat="0" applyAlignment="0" applyProtection="0"/>
    <xf numFmtId="173" fontId="19" fillId="0" borderId="0" applyFont="0" applyFill="0" applyBorder="0" applyAlignment="0" applyProtection="0"/>
    <xf numFmtId="1" fontId="81" fillId="0" borderId="3" applyBorder="0"/>
    <xf numFmtId="213" fontId="82" fillId="0" borderId="0"/>
    <xf numFmtId="213" fontId="82" fillId="0" borderId="0"/>
    <xf numFmtId="213" fontId="82" fillId="0" borderId="0"/>
    <xf numFmtId="213" fontId="82" fillId="0" borderId="0"/>
    <xf numFmtId="213" fontId="82" fillId="0" borderId="0"/>
    <xf numFmtId="213" fontId="82" fillId="0" borderId="0"/>
    <xf numFmtId="213" fontId="82" fillId="0" borderId="0"/>
    <xf numFmtId="213" fontId="82" fillId="0" borderId="0"/>
    <xf numFmtId="41" fontId="4" fillId="0" borderId="0" applyFont="0" applyFill="0" applyBorder="0" applyAlignment="0" applyProtection="0"/>
    <xf numFmtId="41" fontId="15" fillId="0" borderId="0" applyFont="0" applyFill="0" applyBorder="0" applyAlignment="0" applyProtection="0"/>
    <xf numFmtId="41" fontId="19" fillId="0" borderId="0" applyFont="0" applyFill="0" applyBorder="0" applyAlignment="0" applyProtection="0"/>
    <xf numFmtId="41" fontId="19" fillId="0" borderId="0" applyFont="0" applyFill="0" applyBorder="0" applyAlignment="0" applyProtection="0"/>
    <xf numFmtId="187" fontId="4" fillId="0" borderId="0" applyFont="0" applyFill="0" applyBorder="0" applyAlignment="0" applyProtection="0"/>
    <xf numFmtId="41" fontId="35" fillId="0" borderId="0" applyFont="0" applyFill="0" applyBorder="0" applyAlignment="0" applyProtection="0"/>
    <xf numFmtId="187" fontId="12" fillId="0" borderId="0" applyFont="0" applyFill="0" applyBorder="0" applyAlignment="0" applyProtection="0"/>
    <xf numFmtId="187" fontId="4" fillId="0" borderId="0" applyFont="0" applyFill="0" applyBorder="0" applyAlignment="0" applyProtection="0"/>
    <xf numFmtId="41" fontId="1" fillId="0" borderId="0" applyFont="0" applyFill="0" applyBorder="0" applyAlignment="0" applyProtection="0"/>
    <xf numFmtId="187" fontId="4" fillId="0" borderId="0" applyFont="0" applyFill="0" applyBorder="0" applyAlignment="0" applyProtection="0"/>
    <xf numFmtId="41" fontId="19" fillId="0" borderId="0" applyFont="0" applyFill="0" applyBorder="0" applyAlignment="0" applyProtection="0"/>
    <xf numFmtId="41" fontId="1" fillId="0" borderId="0" applyFont="0" applyFill="0" applyBorder="0" applyAlignment="0" applyProtection="0"/>
    <xf numFmtId="41" fontId="10" fillId="0" borderId="0" applyFont="0" applyFill="0" applyBorder="0" applyAlignment="0" applyProtection="0"/>
    <xf numFmtId="208" fontId="74" fillId="0" borderId="0" applyFont="0" applyFill="0" applyBorder="0" applyAlignment="0" applyProtection="0"/>
    <xf numFmtId="49" fontId="83" fillId="0" borderId="1" applyNumberFormat="0" applyFont="0" applyFill="0" applyBorder="0" applyProtection="0">
      <alignment horizontal="center" vertical="center" wrapText="1"/>
    </xf>
    <xf numFmtId="0" fontId="19" fillId="0" borderId="11" applyNumberFormat="0" applyBorder="0">
      <alignment horizontal="center" vertical="center" wrapText="1"/>
    </xf>
    <xf numFmtId="214" fontId="84" fillId="0" borderId="15" applyFont="0" applyAlignment="0">
      <alignment horizontal="center"/>
    </xf>
    <xf numFmtId="43" fontId="73" fillId="0" borderId="0" applyFont="0" applyFill="0" applyBorder="0" applyAlignment="0" applyProtection="0"/>
    <xf numFmtId="43" fontId="1" fillId="0" borderId="0" applyFont="0" applyFill="0" applyBorder="0" applyAlignment="0" applyProtection="0"/>
    <xf numFmtId="43" fontId="73" fillId="0" borderId="0" applyFont="0" applyFill="0" applyBorder="0" applyAlignment="0" applyProtection="0"/>
    <xf numFmtId="43" fontId="73" fillId="0" borderId="0" applyFont="0" applyFill="0" applyBorder="0" applyAlignment="0" applyProtection="0"/>
    <xf numFmtId="43" fontId="1" fillId="0" borderId="0" applyFont="0" applyFill="0" applyBorder="0" applyAlignment="0" applyProtection="0"/>
    <xf numFmtId="43" fontId="73" fillId="0" borderId="0" applyFont="0" applyFill="0" applyBorder="0" applyAlignment="0" applyProtection="0"/>
    <xf numFmtId="181" fontId="12" fillId="0" borderId="0" applyFont="0" applyFill="0" applyBorder="0" applyAlignment="0" applyProtection="0"/>
    <xf numFmtId="181" fontId="4" fillId="0" borderId="0" applyFont="0" applyFill="0" applyBorder="0" applyAlignment="0" applyProtection="0"/>
    <xf numFmtId="43" fontId="73" fillId="0" borderId="0" applyFont="0" applyFill="0" applyBorder="0" applyAlignment="0" applyProtection="0"/>
    <xf numFmtId="181"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73"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1" fontId="4" fillId="0" borderId="0" applyFont="0" applyFill="0" applyBorder="0" applyAlignment="0" applyProtection="0"/>
    <xf numFmtId="43" fontId="10" fillId="0" borderId="0" applyFont="0" applyFill="0" applyBorder="0" applyAlignment="0" applyProtection="0"/>
    <xf numFmtId="215" fontId="85" fillId="0" borderId="0" applyFont="0" applyFill="0" applyBorder="0" applyAlignment="0" applyProtection="0"/>
    <xf numFmtId="215" fontId="85"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81" fontId="1" fillId="0" borderId="0" applyFont="0" applyFill="0" applyBorder="0" applyAlignment="0" applyProtection="0"/>
    <xf numFmtId="43" fontId="1" fillId="0" borderId="0" applyFont="0" applyFill="0" applyBorder="0" applyAlignment="0" applyProtection="0"/>
    <xf numFmtId="43" fontId="85" fillId="0" borderId="0" applyFont="0" applyFill="0" applyBorder="0" applyAlignment="0" applyProtection="0"/>
    <xf numFmtId="43" fontId="85" fillId="0" borderId="0" applyFont="0" applyFill="0" applyBorder="0" applyAlignment="0" applyProtection="0"/>
    <xf numFmtId="181" fontId="1" fillId="0" borderId="0" applyFont="0" applyFill="0" applyBorder="0" applyAlignment="0" applyProtection="0"/>
    <xf numFmtId="43" fontId="4" fillId="0" borderId="0" applyFont="0" applyFill="0" applyBorder="0" applyAlignment="0" applyProtection="0"/>
    <xf numFmtId="181" fontId="4" fillId="0" borderId="0" applyFont="0" applyFill="0" applyBorder="0" applyAlignment="0" applyProtection="0"/>
    <xf numFmtId="187" fontId="4"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3" fontId="4" fillId="0" borderId="0" applyFont="0" applyFill="0" applyBorder="0" applyAlignment="0" applyProtection="0"/>
    <xf numFmtId="164" fontId="4"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64" fontId="10" fillId="0" borderId="0" applyFont="0" applyFill="0" applyBorder="0" applyAlignment="0" applyProtection="0"/>
    <xf numFmtId="215" fontId="85" fillId="0" borderId="0" applyFont="0" applyFill="0" applyBorder="0" applyAlignment="0" applyProtection="0"/>
    <xf numFmtId="43" fontId="10" fillId="0" borderId="0" applyFont="0" applyFill="0" applyBorder="0" applyAlignment="0" applyProtection="0"/>
    <xf numFmtId="215" fontId="85" fillId="0" borderId="0" applyFont="0" applyFill="0" applyBorder="0" applyAlignment="0" applyProtection="0"/>
    <xf numFmtId="43" fontId="1" fillId="0" borderId="0" applyFont="0" applyFill="0" applyBorder="0" applyAlignment="0" applyProtection="0"/>
    <xf numFmtId="181" fontId="86" fillId="0" borderId="0" applyFont="0" applyFill="0" applyBorder="0" applyAlignment="0" applyProtection="0"/>
    <xf numFmtId="43" fontId="19" fillId="0" borderId="0" applyFont="0" applyFill="0" applyBorder="0" applyAlignment="0" applyProtection="0"/>
    <xf numFmtId="215" fontId="85" fillId="0" borderId="0" applyFont="0" applyFill="0" applyBorder="0" applyAlignment="0" applyProtection="0"/>
    <xf numFmtId="43" fontId="19" fillId="0" borderId="0" applyFont="0" applyFill="0" applyBorder="0" applyAlignment="0" applyProtection="0"/>
    <xf numFmtId="43" fontId="87" fillId="0" borderId="0" applyFont="0" applyFill="0" applyBorder="0" applyAlignment="0" applyProtection="0"/>
    <xf numFmtId="43" fontId="19" fillId="0" borderId="0" applyFont="0" applyFill="0" applyBorder="0" applyAlignment="0" applyProtection="0"/>
    <xf numFmtId="43" fontId="9"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4" fillId="0" borderId="0" applyFont="0" applyFill="0" applyBorder="0" applyAlignment="0" applyProtection="0"/>
    <xf numFmtId="43" fontId="35" fillId="0" borderId="0" applyFont="0" applyFill="0" applyBorder="0" applyAlignment="0" applyProtection="0"/>
    <xf numFmtId="43"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81" fontId="10"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1" fillId="0" borderId="0" applyFont="0" applyFill="0" applyBorder="0" applyAlignment="0" applyProtection="0"/>
    <xf numFmtId="43" fontId="10" fillId="0" borderId="0" applyFont="0" applyFill="0" applyBorder="0" applyAlignment="0" applyProtection="0"/>
    <xf numFmtId="43" fontId="15"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9" fillId="0" borderId="0" applyFont="0" applyFill="0" applyBorder="0" applyAlignment="0" applyProtection="0"/>
    <xf numFmtId="43" fontId="19" fillId="0" borderId="0" applyFont="0" applyFill="0" applyBorder="0" applyAlignment="0" applyProtection="0"/>
    <xf numFmtId="43" fontId="10" fillId="0" borderId="0" applyFont="0" applyFill="0" applyBorder="0" applyAlignment="0" applyProtection="0"/>
    <xf numFmtId="164" fontId="19" fillId="0" borderId="0" applyFont="0" applyFill="0" applyBorder="0" applyAlignment="0" applyProtection="0"/>
    <xf numFmtId="164" fontId="19" fillId="0" borderId="0" applyFont="0" applyFill="0" applyBorder="0" applyAlignment="0" applyProtection="0"/>
    <xf numFmtId="43" fontId="10" fillId="0" borderId="0" applyFont="0" applyFill="0" applyBorder="0" applyAlignment="0" applyProtection="0"/>
    <xf numFmtId="164" fontId="1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88" fillId="0" borderId="0" applyFont="0" applyFill="0" applyBorder="0" applyAlignment="0" applyProtection="0"/>
    <xf numFmtId="43" fontId="88"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8" fontId="4" fillId="0" borderId="0" applyFont="0" applyFill="0" applyBorder="0" applyAlignment="0" applyProtection="0"/>
    <xf numFmtId="43" fontId="89" fillId="0" borderId="0" applyFont="0" applyFill="0" applyBorder="0" applyAlignment="0" applyProtection="0"/>
    <xf numFmtId="43" fontId="10" fillId="0" borderId="0" applyFont="0" applyFill="0" applyBorder="0" applyAlignment="0" applyProtection="0"/>
    <xf numFmtId="0" fontId="90" fillId="0" borderId="0" applyFont="0" applyFill="0" applyBorder="0" applyAlignment="0" applyProtection="0"/>
    <xf numFmtId="181" fontId="1" fillId="0" borderId="0" applyFont="0" applyFill="0" applyBorder="0" applyAlignment="0" applyProtection="0"/>
    <xf numFmtId="181" fontId="4" fillId="0" borderId="0" applyFont="0" applyFill="0" applyBorder="0" applyAlignment="0" applyProtection="0"/>
    <xf numFmtId="216" fontId="1" fillId="0" borderId="0" applyFont="0" applyFill="0" applyBorder="0" applyAlignment="0" applyProtection="0"/>
    <xf numFmtId="43" fontId="1" fillId="0" borderId="0" applyFont="0" applyFill="0" applyBorder="0" applyAlignment="0" applyProtection="0"/>
    <xf numFmtId="216" fontId="1" fillId="0" borderId="0" applyFont="0" applyFill="0" applyBorder="0" applyAlignment="0" applyProtection="0"/>
    <xf numFmtId="43" fontId="1" fillId="0" borderId="0" applyFont="0" applyFill="0" applyBorder="0" applyAlignment="0" applyProtection="0"/>
    <xf numFmtId="217" fontId="16" fillId="0" borderId="0"/>
    <xf numFmtId="3" fontId="1" fillId="0" borderId="0" applyFont="0" applyFill="0" applyBorder="0" applyAlignment="0" applyProtection="0"/>
    <xf numFmtId="0" fontId="1" fillId="0" borderId="15" applyFont="0" applyFill="0" applyProtection="0">
      <alignment vertical="center"/>
    </xf>
    <xf numFmtId="218" fontId="1" fillId="0" borderId="15" applyFont="0" applyFill="0" applyBorder="0" applyProtection="0">
      <alignment vertical="center"/>
    </xf>
    <xf numFmtId="0" fontId="91" fillId="0" borderId="0" applyNumberFormat="0" applyAlignment="0">
      <alignment horizontal="left"/>
    </xf>
    <xf numFmtId="0" fontId="92" fillId="0" borderId="0" applyNumberFormat="0" applyAlignment="0"/>
    <xf numFmtId="180" fontId="60" fillId="0" borderId="0" applyFont="0" applyFill="0" applyBorder="0" applyAlignment="0" applyProtection="0"/>
    <xf numFmtId="219" fontId="84" fillId="0" borderId="0" applyFont="0" applyFill="0" applyBorder="0" applyAlignment="0" applyProtection="0"/>
    <xf numFmtId="220" fontId="38" fillId="0" borderId="0" applyFont="0" applyFill="0" applyBorder="0" applyAlignment="0" applyProtection="0"/>
    <xf numFmtId="174" fontId="39" fillId="0" borderId="0" applyFont="0" applyFill="0" applyBorder="0" applyAlignment="0" applyProtection="0"/>
    <xf numFmtId="221" fontId="93" fillId="0" borderId="0">
      <protection locked="0"/>
    </xf>
    <xf numFmtId="222" fontId="93" fillId="0" borderId="0">
      <protection locked="0"/>
    </xf>
    <xf numFmtId="223" fontId="94" fillId="0" borderId="20">
      <protection locked="0"/>
    </xf>
    <xf numFmtId="224" fontId="93" fillId="0" borderId="0">
      <protection locked="0"/>
    </xf>
    <xf numFmtId="225" fontId="93" fillId="0" borderId="0">
      <protection locked="0"/>
    </xf>
    <xf numFmtId="224" fontId="93" fillId="0" borderId="0" applyNumberFormat="0">
      <protection locked="0"/>
    </xf>
    <xf numFmtId="224" fontId="93" fillId="0" borderId="0">
      <protection locked="0"/>
    </xf>
    <xf numFmtId="210" fontId="95" fillId="0" borderId="12"/>
    <xf numFmtId="226" fontId="95" fillId="0" borderId="12"/>
    <xf numFmtId="204" fontId="74" fillId="0" borderId="0" applyFont="0" applyFill="0" applyBorder="0" applyAlignment="0" applyProtection="0"/>
    <xf numFmtId="44" fontId="1" fillId="0" borderId="0" applyFont="0" applyFill="0" applyBorder="0" applyAlignment="0" applyProtection="0"/>
    <xf numFmtId="227" fontId="1" fillId="0" borderId="0" applyFont="0" applyFill="0" applyBorder="0" applyAlignment="0" applyProtection="0"/>
    <xf numFmtId="228" fontId="1" fillId="0" borderId="0"/>
    <xf numFmtId="210" fontId="22" fillId="0" borderId="12">
      <alignment horizontal="center"/>
      <protection hidden="1"/>
    </xf>
    <xf numFmtId="229" fontId="96" fillId="0" borderId="12">
      <alignment horizontal="center"/>
      <protection hidden="1"/>
    </xf>
    <xf numFmtId="210" fontId="22" fillId="0" borderId="12">
      <alignment horizontal="center"/>
      <protection hidden="1"/>
    </xf>
    <xf numFmtId="202" fontId="19" fillId="0" borderId="21"/>
    <xf numFmtId="0" fontId="1" fillId="0" borderId="0" applyFont="0" applyFill="0" applyBorder="0" applyAlignment="0" applyProtection="0"/>
    <xf numFmtId="14" fontId="34" fillId="0" borderId="0" applyFill="0" applyBorder="0" applyAlignment="0"/>
    <xf numFmtId="0" fontId="97" fillId="24" borderId="22" applyNumberFormat="0" applyAlignment="0" applyProtection="0"/>
    <xf numFmtId="0" fontId="98" fillId="11" borderId="18" applyNumberFormat="0" applyAlignment="0" applyProtection="0"/>
    <xf numFmtId="0" fontId="99" fillId="0" borderId="23" applyNumberFormat="0" applyFill="0" applyAlignment="0" applyProtection="0"/>
    <xf numFmtId="0" fontId="100" fillId="0" borderId="24" applyNumberFormat="0" applyFill="0" applyAlignment="0" applyProtection="0"/>
    <xf numFmtId="0" fontId="101" fillId="0" borderId="25" applyNumberFormat="0" applyFill="0" applyAlignment="0" applyProtection="0"/>
    <xf numFmtId="0" fontId="101" fillId="0" borderId="0" applyNumberFormat="0" applyFill="0" applyBorder="0" applyAlignment="0" applyProtection="0"/>
    <xf numFmtId="41" fontId="102" fillId="0" borderId="0" applyFont="0" applyFill="0" applyBorder="0" applyAlignment="0" applyProtection="0"/>
    <xf numFmtId="4" fontId="74" fillId="0" borderId="0" applyFont="0" applyFill="0" applyBorder="0" applyAlignment="0" applyProtection="0"/>
    <xf numFmtId="230" fontId="19" fillId="0" borderId="0"/>
    <xf numFmtId="231" fontId="35" fillId="0" borderId="2"/>
    <xf numFmtId="232" fontId="38" fillId="0" borderId="0" applyFont="0" applyFill="0" applyBorder="0" applyAlignment="0" applyProtection="0"/>
    <xf numFmtId="233" fontId="1" fillId="0" borderId="0" applyFont="0" applyFill="0" applyBorder="0" applyAlignment="0" applyProtection="0"/>
    <xf numFmtId="234" fontId="1" fillId="0" borderId="0"/>
    <xf numFmtId="235" fontId="35" fillId="0" borderId="0"/>
    <xf numFmtId="0" fontId="60" fillId="0" borderId="0">
      <alignment vertical="top" wrapText="1"/>
    </xf>
    <xf numFmtId="173" fontId="103" fillId="0" borderId="0" applyFont="0" applyFill="0" applyBorder="0" applyAlignment="0" applyProtection="0"/>
    <xf numFmtId="174" fontId="103" fillId="0" borderId="0" applyFont="0" applyFill="0" applyBorder="0" applyAlignment="0" applyProtection="0"/>
    <xf numFmtId="173" fontId="103" fillId="0" borderId="0" applyFont="0" applyFill="0" applyBorder="0" applyAlignment="0" applyProtection="0"/>
    <xf numFmtId="41" fontId="103" fillId="0" borderId="0" applyFont="0" applyFill="0" applyBorder="0" applyAlignment="0" applyProtection="0"/>
    <xf numFmtId="173" fontId="103" fillId="0" borderId="0" applyFont="0" applyFill="0" applyBorder="0" applyAlignment="0" applyProtection="0"/>
    <xf numFmtId="173" fontId="103" fillId="0" borderId="0" applyFont="0" applyFill="0" applyBorder="0" applyAlignment="0" applyProtection="0"/>
    <xf numFmtId="41" fontId="103" fillId="0" borderId="0" applyFont="0" applyFill="0" applyBorder="0" applyAlignment="0" applyProtection="0"/>
    <xf numFmtId="41" fontId="103" fillId="0" borderId="0" applyFont="0" applyFill="0" applyBorder="0" applyAlignment="0" applyProtection="0"/>
    <xf numFmtId="41" fontId="103" fillId="0" borderId="0" applyFont="0" applyFill="0" applyBorder="0" applyAlignment="0" applyProtection="0"/>
    <xf numFmtId="173" fontId="103" fillId="0" borderId="0" applyFont="0" applyFill="0" applyBorder="0" applyAlignment="0" applyProtection="0"/>
    <xf numFmtId="173" fontId="103" fillId="0" borderId="0" applyFont="0" applyFill="0" applyBorder="0" applyAlignment="0" applyProtection="0"/>
    <xf numFmtId="173" fontId="103" fillId="0" borderId="0" applyFont="0" applyFill="0" applyBorder="0" applyAlignment="0" applyProtection="0"/>
    <xf numFmtId="41" fontId="103" fillId="0" borderId="0" applyFont="0" applyFill="0" applyBorder="0" applyAlignment="0" applyProtection="0"/>
    <xf numFmtId="41" fontId="103" fillId="0" borderId="0" applyFont="0" applyFill="0" applyBorder="0" applyAlignment="0" applyProtection="0"/>
    <xf numFmtId="187" fontId="103" fillId="0" borderId="0" applyFont="0" applyFill="0" applyBorder="0" applyAlignment="0" applyProtection="0"/>
    <xf numFmtId="187" fontId="103" fillId="0" borderId="0" applyFont="0" applyFill="0" applyBorder="0" applyAlignment="0" applyProtection="0"/>
    <xf numFmtId="41" fontId="103" fillId="0" borderId="0" applyFont="0" applyFill="0" applyBorder="0" applyAlignment="0" applyProtection="0"/>
    <xf numFmtId="174" fontId="103" fillId="0" borderId="0" applyFont="0" applyFill="0" applyBorder="0" applyAlignment="0" applyProtection="0"/>
    <xf numFmtId="43" fontId="103" fillId="0" borderId="0" applyFont="0" applyFill="0" applyBorder="0" applyAlignment="0" applyProtection="0"/>
    <xf numFmtId="174" fontId="103" fillId="0" borderId="0" applyFont="0" applyFill="0" applyBorder="0" applyAlignment="0" applyProtection="0"/>
    <xf numFmtId="174" fontId="103" fillId="0" borderId="0" applyFont="0" applyFill="0" applyBorder="0" applyAlignment="0" applyProtection="0"/>
    <xf numFmtId="43" fontId="103" fillId="0" borderId="0" applyFont="0" applyFill="0" applyBorder="0" applyAlignment="0" applyProtection="0"/>
    <xf numFmtId="43" fontId="103" fillId="0" borderId="0" applyFont="0" applyFill="0" applyBorder="0" applyAlignment="0" applyProtection="0"/>
    <xf numFmtId="43" fontId="103" fillId="0" borderId="0" applyFont="0" applyFill="0" applyBorder="0" applyAlignment="0" applyProtection="0"/>
    <xf numFmtId="174" fontId="103" fillId="0" borderId="0" applyFont="0" applyFill="0" applyBorder="0" applyAlignment="0" applyProtection="0"/>
    <xf numFmtId="174" fontId="103" fillId="0" borderId="0" applyFont="0" applyFill="0" applyBorder="0" applyAlignment="0" applyProtection="0"/>
    <xf numFmtId="174" fontId="103" fillId="0" borderId="0" applyFont="0" applyFill="0" applyBorder="0" applyAlignment="0" applyProtection="0"/>
    <xf numFmtId="43" fontId="103" fillId="0" borderId="0" applyFont="0" applyFill="0" applyBorder="0" applyAlignment="0" applyProtection="0"/>
    <xf numFmtId="43" fontId="103" fillId="0" borderId="0" applyFont="0" applyFill="0" applyBorder="0" applyAlignment="0" applyProtection="0"/>
    <xf numFmtId="181" fontId="103" fillId="0" borderId="0" applyFont="0" applyFill="0" applyBorder="0" applyAlignment="0" applyProtection="0"/>
    <xf numFmtId="181" fontId="103" fillId="0" borderId="0" applyFont="0" applyFill="0" applyBorder="0" applyAlignment="0" applyProtection="0"/>
    <xf numFmtId="43" fontId="103" fillId="0" borderId="0" applyFont="0" applyFill="0" applyBorder="0" applyAlignment="0" applyProtection="0"/>
    <xf numFmtId="3" fontId="19" fillId="0" borderId="0" applyFont="0" applyBorder="0" applyAlignment="0"/>
    <xf numFmtId="0" fontId="104" fillId="0" borderId="0">
      <alignment vertical="center"/>
    </xf>
    <xf numFmtId="0" fontId="1" fillId="0" borderId="0" applyFill="0" applyBorder="0" applyAlignment="0"/>
    <xf numFmtId="204" fontId="74" fillId="0" borderId="0" applyFill="0" applyBorder="0" applyAlignment="0"/>
    <xf numFmtId="208" fontId="74" fillId="0" borderId="0" applyFill="0" applyBorder="0" applyAlignment="0"/>
    <xf numFmtId="209" fontId="74" fillId="0" borderId="0" applyFill="0" applyBorder="0" applyAlignment="0"/>
    <xf numFmtId="204" fontId="74" fillId="0" borderId="0" applyFill="0" applyBorder="0" applyAlignment="0"/>
    <xf numFmtId="0" fontId="105" fillId="0" borderId="0" applyNumberFormat="0" applyAlignment="0">
      <alignment horizontal="left"/>
    </xf>
    <xf numFmtId="236" fontId="19" fillId="0" borderId="0" applyFont="0" applyFill="0" applyBorder="0" applyAlignment="0" applyProtection="0"/>
    <xf numFmtId="0" fontId="106" fillId="0" borderId="0" applyNumberFormat="0" applyFill="0" applyBorder="0" applyAlignment="0" applyProtection="0"/>
    <xf numFmtId="3" fontId="19" fillId="0" borderId="0" applyFont="0" applyBorder="0" applyAlignment="0"/>
    <xf numFmtId="2" fontId="1" fillId="0" borderId="0" applyFont="0" applyFill="0" applyBorder="0" applyAlignment="0" applyProtection="0"/>
    <xf numFmtId="0" fontId="107" fillId="0" borderId="0" applyNumberFormat="0" applyFill="0" applyBorder="0" applyAlignment="0" applyProtection="0"/>
    <xf numFmtId="0" fontId="108" fillId="0" borderId="0" applyNumberFormat="0" applyFill="0" applyBorder="0" applyProtection="0">
      <alignment vertical="center"/>
    </xf>
    <xf numFmtId="0" fontId="109" fillId="0" borderId="0" applyNumberFormat="0" applyFill="0" applyBorder="0" applyAlignment="0" applyProtection="0"/>
    <xf numFmtId="0" fontId="110" fillId="0" borderId="0" applyNumberFormat="0" applyFill="0" applyBorder="0" applyProtection="0">
      <alignment vertical="center"/>
    </xf>
    <xf numFmtId="0" fontId="111" fillId="0" borderId="0" applyNumberFormat="0" applyFill="0" applyBorder="0" applyAlignment="0" applyProtection="0"/>
    <xf numFmtId="0" fontId="112" fillId="0" borderId="0" applyNumberFormat="0" applyFill="0" applyBorder="0" applyAlignment="0" applyProtection="0"/>
    <xf numFmtId="237" fontId="113" fillId="0" borderId="26" applyNumberFormat="0" applyFill="0" applyBorder="0" applyAlignment="0" applyProtection="0"/>
    <xf numFmtId="0" fontId="114" fillId="0" borderId="0" applyNumberFormat="0" applyFill="0" applyBorder="0" applyAlignment="0" applyProtection="0"/>
    <xf numFmtId="0" fontId="1" fillId="26" borderId="27" applyNumberFormat="0" applyFont="0" applyAlignment="0" applyProtection="0"/>
    <xf numFmtId="0" fontId="115" fillId="8" borderId="0" applyNumberFormat="0" applyBorder="0" applyAlignment="0" applyProtection="0"/>
    <xf numFmtId="38" fontId="116" fillId="5" borderId="0" applyNumberFormat="0" applyBorder="0" applyAlignment="0" applyProtection="0"/>
    <xf numFmtId="238" fontId="117" fillId="5" borderId="0" applyBorder="0" applyProtection="0"/>
    <xf numFmtId="0" fontId="118" fillId="0" borderId="17" applyNumberFormat="0" applyFill="0" applyBorder="0" applyAlignment="0" applyProtection="0">
      <alignment horizontal="center" vertical="center"/>
    </xf>
    <xf numFmtId="0" fontId="119" fillId="0" borderId="0" applyNumberFormat="0" applyFont="0" applyBorder="0" applyAlignment="0">
      <alignment horizontal="left" vertical="center"/>
    </xf>
    <xf numFmtId="0" fontId="120" fillId="27" borderId="0"/>
    <xf numFmtId="0" fontId="121" fillId="0" borderId="0">
      <alignment horizontal="left"/>
    </xf>
    <xf numFmtId="0" fontId="11" fillId="0" borderId="28" applyNumberFormat="0" applyAlignment="0" applyProtection="0">
      <alignment horizontal="left" vertical="center"/>
    </xf>
    <xf numFmtId="0" fontId="11" fillId="0" borderId="8">
      <alignment horizontal="left" vertical="center"/>
    </xf>
    <xf numFmtId="0" fontId="122" fillId="0" borderId="0" applyNumberFormat="0" applyFill="0" applyBorder="0" applyAlignment="0" applyProtection="0"/>
    <xf numFmtId="0" fontId="123" fillId="0" borderId="23" applyNumberFormat="0" applyFill="0" applyAlignment="0" applyProtection="0"/>
    <xf numFmtId="0" fontId="11" fillId="0" borderId="0" applyNumberFormat="0" applyFill="0" applyBorder="0" applyAlignment="0" applyProtection="0"/>
    <xf numFmtId="0" fontId="124" fillId="0" borderId="24" applyNumberFormat="0" applyFill="0" applyAlignment="0" applyProtection="0"/>
    <xf numFmtId="0" fontId="125" fillId="0" borderId="25" applyNumberFormat="0" applyFill="0" applyAlignment="0" applyProtection="0"/>
    <xf numFmtId="0" fontId="125" fillId="0" borderId="0" applyNumberFormat="0" applyFill="0" applyBorder="0" applyAlignment="0" applyProtection="0"/>
    <xf numFmtId="239" fontId="126" fillId="0" borderId="0">
      <protection locked="0"/>
    </xf>
    <xf numFmtId="239" fontId="126" fillId="0" borderId="0">
      <protection locked="0"/>
    </xf>
    <xf numFmtId="0" fontId="127" fillId="0" borderId="29">
      <alignment horizontal="center"/>
    </xf>
    <xf numFmtId="0" fontId="127" fillId="0" borderId="0">
      <alignment horizontal="center"/>
    </xf>
    <xf numFmtId="240" fontId="128" fillId="28" borderId="2" applyNumberFormat="0" applyAlignment="0">
      <alignment horizontal="left" vertical="top"/>
    </xf>
    <xf numFmtId="49" fontId="129" fillId="0" borderId="2">
      <alignment vertical="center"/>
    </xf>
    <xf numFmtId="0" fontId="16" fillId="0" borderId="0"/>
    <xf numFmtId="173" fontId="19" fillId="0" borderId="0" applyFont="0" applyFill="0" applyBorder="0" applyAlignment="0" applyProtection="0"/>
    <xf numFmtId="38" fontId="36" fillId="0" borderId="0" applyFont="0" applyFill="0" applyBorder="0" applyAlignment="0" applyProtection="0"/>
    <xf numFmtId="188" fontId="32" fillId="0" borderId="0" applyFont="0" applyFill="0" applyBorder="0" applyAlignment="0" applyProtection="0"/>
    <xf numFmtId="0" fontId="130" fillId="0" borderId="0"/>
    <xf numFmtId="241" fontId="131" fillId="0" borderId="0" applyFont="0" applyFill="0" applyBorder="0" applyAlignment="0" applyProtection="0"/>
    <xf numFmtId="0" fontId="132" fillId="0" borderId="0" applyFont="0" applyFill="0" applyBorder="0" applyAlignment="0" applyProtection="0"/>
    <xf numFmtId="0" fontId="132" fillId="0" borderId="0" applyFont="0" applyFill="0" applyBorder="0" applyAlignment="0" applyProtection="0"/>
    <xf numFmtId="10" fontId="116" fillId="29" borderId="2" applyNumberFormat="0" applyBorder="0" applyAlignment="0" applyProtection="0"/>
    <xf numFmtId="0" fontId="133" fillId="11" borderId="18" applyNumberFormat="0" applyAlignment="0" applyProtection="0"/>
    <xf numFmtId="242" fontId="32" fillId="30" borderId="0"/>
    <xf numFmtId="2" fontId="134" fillId="0" borderId="7" applyBorder="0"/>
    <xf numFmtId="173" fontId="19" fillId="0" borderId="0" applyFont="0" applyFill="0" applyBorder="0" applyAlignment="0" applyProtection="0"/>
    <xf numFmtId="0" fontId="19" fillId="0" borderId="0"/>
    <xf numFmtId="0" fontId="63" fillId="0" borderId="30">
      <alignment horizontal="centerContinuous"/>
    </xf>
    <xf numFmtId="0" fontId="135" fillId="25" borderId="19" applyNumberFormat="0" applyAlignment="0" applyProtection="0"/>
    <xf numFmtId="0" fontId="10" fillId="0" borderId="0"/>
    <xf numFmtId="0" fontId="4" fillId="0" borderId="0"/>
    <xf numFmtId="0" fontId="10" fillId="0" borderId="0"/>
    <xf numFmtId="0" fontId="1" fillId="0" borderId="0"/>
    <xf numFmtId="0" fontId="12" fillId="0" borderId="0"/>
    <xf numFmtId="0" fontId="12" fillId="0" borderId="0"/>
    <xf numFmtId="0" fontId="136" fillId="0" borderId="0" applyNumberFormat="0" applyFill="0" applyBorder="0" applyAlignment="0" applyProtection="0">
      <alignment vertical="top"/>
      <protection locked="0"/>
    </xf>
    <xf numFmtId="0" fontId="1" fillId="0" borderId="0" applyFill="0" applyBorder="0" applyAlignment="0"/>
    <xf numFmtId="204" fontId="74" fillId="0" borderId="0" applyFill="0" applyBorder="0" applyAlignment="0"/>
    <xf numFmtId="208" fontId="74" fillId="0" borderId="0" applyFill="0" applyBorder="0" applyAlignment="0"/>
    <xf numFmtId="209" fontId="74" fillId="0" borderId="0" applyFill="0" applyBorder="0" applyAlignment="0"/>
    <xf numFmtId="204" fontId="74" fillId="0" borderId="0" applyFill="0" applyBorder="0" applyAlignment="0"/>
    <xf numFmtId="0" fontId="137" fillId="0" borderId="31" applyNumberFormat="0" applyFill="0" applyAlignment="0" applyProtection="0"/>
    <xf numFmtId="242" fontId="32" fillId="31" borderId="0"/>
    <xf numFmtId="210" fontId="116" fillId="0" borderId="14" applyFont="0"/>
    <xf numFmtId="3" fontId="1" fillId="0" borderId="32"/>
    <xf numFmtId="0" fontId="38" fillId="0" borderId="0"/>
    <xf numFmtId="202" fontId="138" fillId="0" borderId="33" applyNumberFormat="0" applyFont="0" applyFill="0" applyBorder="0">
      <alignment horizontal="center"/>
    </xf>
    <xf numFmtId="38" fontId="36" fillId="0" borderId="0" applyFont="0" applyFill="0" applyBorder="0" applyAlignment="0" applyProtection="0"/>
    <xf numFmtId="4" fontId="74" fillId="0" borderId="0" applyFont="0" applyFill="0" applyBorder="0" applyAlignment="0" applyProtection="0"/>
    <xf numFmtId="38" fontId="36" fillId="0" borderId="0" applyFont="0" applyFill="0" applyBorder="0" applyAlignment="0" applyProtection="0"/>
    <xf numFmtId="40" fontId="36" fillId="0" borderId="0" applyFont="0" applyFill="0" applyBorder="0" applyAlignment="0" applyProtection="0"/>
    <xf numFmtId="173" fontId="1" fillId="0" borderId="0" applyFont="0" applyFill="0" applyBorder="0" applyAlignment="0" applyProtection="0"/>
    <xf numFmtId="174" fontId="1" fillId="0" borderId="0" applyFont="0" applyFill="0" applyBorder="0" applyAlignment="0" applyProtection="0"/>
    <xf numFmtId="0" fontId="139" fillId="0" borderId="15"/>
    <xf numFmtId="0" fontId="140" fillId="0" borderId="29"/>
    <xf numFmtId="243" fontId="73" fillId="0" borderId="33"/>
    <xf numFmtId="243" fontId="1" fillId="0" borderId="33"/>
    <xf numFmtId="243" fontId="1" fillId="0" borderId="33"/>
    <xf numFmtId="243" fontId="73" fillId="0" borderId="33"/>
    <xf numFmtId="244" fontId="32" fillId="0" borderId="0" applyFont="0" applyFill="0" applyBorder="0" applyAlignment="0" applyProtection="0"/>
    <xf numFmtId="245" fontId="18" fillId="0" borderId="0" applyFont="0" applyFill="0" applyBorder="0" applyAlignment="0" applyProtection="0"/>
    <xf numFmtId="246" fontId="36" fillId="0" borderId="0" applyFont="0" applyFill="0" applyBorder="0" applyAlignment="0" applyProtection="0"/>
    <xf numFmtId="247" fontId="36" fillId="0" borderId="0" applyFont="0" applyFill="0" applyBorder="0" applyAlignment="0" applyProtection="0"/>
    <xf numFmtId="248" fontId="1" fillId="0" borderId="0" applyFont="0" applyFill="0" applyBorder="0" applyAlignment="0" applyProtection="0"/>
    <xf numFmtId="249" fontId="1" fillId="0" borderId="0" applyFont="0" applyFill="0" applyBorder="0" applyAlignment="0" applyProtection="0"/>
    <xf numFmtId="0" fontId="9" fillId="0" borderId="0" applyNumberFormat="0" applyFont="0" applyFill="0" applyAlignment="0"/>
    <xf numFmtId="0" fontId="95" fillId="0" borderId="0">
      <alignment horizontal="justify" vertical="top"/>
    </xf>
    <xf numFmtId="0" fontId="141" fillId="32" borderId="0" applyNumberFormat="0" applyBorder="0" applyAlignment="0" applyProtection="0"/>
    <xf numFmtId="0" fontId="84" fillId="0" borderId="2"/>
    <xf numFmtId="0" fontId="16" fillId="0" borderId="0"/>
    <xf numFmtId="0" fontId="84" fillId="0" borderId="2"/>
    <xf numFmtId="0" fontId="59" fillId="20" borderId="0" applyNumberFormat="0" applyBorder="0" applyAlignment="0" applyProtection="0"/>
    <xf numFmtId="0" fontId="59" fillId="21" borderId="0" applyNumberFormat="0" applyBorder="0" applyAlignment="0" applyProtection="0"/>
    <xf numFmtId="0" fontId="59" fillId="22" borderId="0" applyNumberFormat="0" applyBorder="0" applyAlignment="0" applyProtection="0"/>
    <xf numFmtId="0" fontId="59" fillId="17" borderId="0" applyNumberFormat="0" applyBorder="0" applyAlignment="0" applyProtection="0"/>
    <xf numFmtId="0" fontId="59" fillId="18" borderId="0" applyNumberFormat="0" applyBorder="0" applyAlignment="0" applyProtection="0"/>
    <xf numFmtId="0" fontId="59" fillId="23" borderId="0" applyNumberFormat="0" applyBorder="0" applyAlignment="0" applyProtection="0"/>
    <xf numFmtId="37" fontId="142" fillId="0" borderId="0"/>
    <xf numFmtId="0" fontId="143" fillId="0" borderId="2" applyNumberFormat="0" applyFont="0" applyFill="0" applyBorder="0" applyAlignment="0">
      <alignment horizontal="center"/>
    </xf>
    <xf numFmtId="250" fontId="73" fillId="0" borderId="0"/>
    <xf numFmtId="250" fontId="1" fillId="0" borderId="0"/>
    <xf numFmtId="250" fontId="1" fillId="0" borderId="0"/>
    <xf numFmtId="0" fontId="144" fillId="0" borderId="0"/>
    <xf numFmtId="0" fontId="41" fillId="0" borderId="0"/>
    <xf numFmtId="0" fontId="145" fillId="0" borderId="0"/>
    <xf numFmtId="3" fontId="4" fillId="0" borderId="0">
      <alignment vertical="center" wrapText="1"/>
    </xf>
    <xf numFmtId="0" fontId="8" fillId="0" borderId="0"/>
    <xf numFmtId="0" fontId="146" fillId="0" borderId="0"/>
    <xf numFmtId="0" fontId="8" fillId="0" borderId="0"/>
    <xf numFmtId="0" fontId="4" fillId="0" borderId="0"/>
    <xf numFmtId="0" fontId="35" fillId="0" borderId="0"/>
    <xf numFmtId="0" fontId="73" fillId="0" borderId="0"/>
    <xf numFmtId="0" fontId="1" fillId="0" borderId="0"/>
    <xf numFmtId="0" fontId="73" fillId="0" borderId="0"/>
    <xf numFmtId="0" fontId="1" fillId="0" borderId="0"/>
    <xf numFmtId="0" fontId="73" fillId="0" borderId="0"/>
    <xf numFmtId="0" fontId="1" fillId="0" borderId="0"/>
    <xf numFmtId="0" fontId="73" fillId="0" borderId="0"/>
    <xf numFmtId="0" fontId="1" fillId="0" borderId="0"/>
    <xf numFmtId="0" fontId="4" fillId="0" borderId="0"/>
    <xf numFmtId="0" fontId="4" fillId="0" borderId="0"/>
    <xf numFmtId="0" fontId="4" fillId="0" borderId="0"/>
    <xf numFmtId="0" fontId="1" fillId="0" borderId="0"/>
    <xf numFmtId="0" fontId="1" fillId="0" borderId="0"/>
    <xf numFmtId="0" fontId="8"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 fillId="0" borderId="0"/>
    <xf numFmtId="0" fontId="10" fillId="0" borderId="0"/>
    <xf numFmtId="0" fontId="10" fillId="0" borderId="0"/>
    <xf numFmtId="0" fontId="1" fillId="0" borderId="0"/>
    <xf numFmtId="0" fontId="147" fillId="0" borderId="0"/>
    <xf numFmtId="0" fontId="1"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9" fillId="0" borderId="0"/>
    <xf numFmtId="0" fontId="19" fillId="0" borderId="0"/>
    <xf numFmtId="0" fontId="19" fillId="0" borderId="0"/>
    <xf numFmtId="0" fontId="4" fillId="0" borderId="0"/>
    <xf numFmtId="0" fontId="4" fillId="0" borderId="0"/>
    <xf numFmtId="0" fontId="4" fillId="0" borderId="0"/>
    <xf numFmtId="0" fontId="4" fillId="0" borderId="0"/>
    <xf numFmtId="0" fontId="4" fillId="0" borderId="0"/>
    <xf numFmtId="0" fontId="16" fillId="0" borderId="0"/>
    <xf numFmtId="0" fontId="16" fillId="0" borderId="0"/>
    <xf numFmtId="0" fontId="16" fillId="0" borderId="0"/>
    <xf numFmtId="0" fontId="16" fillId="0" borderId="0"/>
    <xf numFmtId="0" fontId="16" fillId="0" borderId="0"/>
    <xf numFmtId="0" fontId="1" fillId="0" borderId="0"/>
    <xf numFmtId="0" fontId="89"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48" fillId="0" borderId="0"/>
    <xf numFmtId="0" fontId="4" fillId="0" borderId="0"/>
    <xf numFmtId="0" fontId="4" fillId="0" borderId="0"/>
    <xf numFmtId="0" fontId="149" fillId="0" borderId="0"/>
    <xf numFmtId="0" fontId="4" fillId="0" borderId="0"/>
    <xf numFmtId="0" fontId="4" fillId="0" borderId="0"/>
    <xf numFmtId="0" fontId="4" fillId="0" borderId="0"/>
    <xf numFmtId="0" fontId="10" fillId="0" borderId="0"/>
    <xf numFmtId="0" fontId="150" fillId="0" borderId="0"/>
    <xf numFmtId="0" fontId="1" fillId="0" borderId="0"/>
    <xf numFmtId="0" fontId="150" fillId="0" borderId="0"/>
    <xf numFmtId="0" fontId="8" fillId="0" borderId="0"/>
    <xf numFmtId="0" fontId="1" fillId="0" borderId="0"/>
    <xf numFmtId="0" fontId="1" fillId="0" borderId="0"/>
    <xf numFmtId="0" fontId="4" fillId="0" borderId="0"/>
    <xf numFmtId="0" fontId="1" fillId="0" borderId="0"/>
    <xf numFmtId="0" fontId="4" fillId="0" borderId="0"/>
    <xf numFmtId="0" fontId="1" fillId="0" borderId="0"/>
    <xf numFmtId="0" fontId="4" fillId="0" borderId="0"/>
    <xf numFmtId="0" fontId="8" fillId="0" borderId="0"/>
    <xf numFmtId="0" fontId="35" fillId="0" borderId="0"/>
    <xf numFmtId="0" fontId="8" fillId="0" borderId="0"/>
    <xf numFmtId="0" fontId="9" fillId="0" borderId="0"/>
    <xf numFmtId="0" fontId="19" fillId="0" borderId="0"/>
    <xf numFmtId="0" fontId="9" fillId="0" borderId="0"/>
    <xf numFmtId="0" fontId="19" fillId="0" borderId="0"/>
    <xf numFmtId="0" fontId="9" fillId="0" borderId="0"/>
    <xf numFmtId="0" fontId="19" fillId="0" borderId="0"/>
    <xf numFmtId="0" fontId="1" fillId="0" borderId="0"/>
    <xf numFmtId="0" fontId="148"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0" fillId="0" borderId="0"/>
    <xf numFmtId="0" fontId="85" fillId="0" borderId="0"/>
    <xf numFmtId="0" fontId="145" fillId="0" borderId="0"/>
    <xf numFmtId="0" fontId="1" fillId="0" borderId="0"/>
    <xf numFmtId="0" fontId="10"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2" fillId="0" borderId="0"/>
    <xf numFmtId="0" fontId="4" fillId="0" borderId="0"/>
    <xf numFmtId="0" fontId="10"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8" fillId="0" borderId="0"/>
    <xf numFmtId="0" fontId="8" fillId="0" borderId="0"/>
    <xf numFmtId="0" fontId="146" fillId="0" borderId="0"/>
    <xf numFmtId="0" fontId="146" fillId="0" borderId="0"/>
    <xf numFmtId="0" fontId="12" fillId="0" borderId="0"/>
    <xf numFmtId="0" fontId="12" fillId="0" borderId="0"/>
    <xf numFmtId="0" fontId="12" fillId="0" borderId="0"/>
    <xf numFmtId="0" fontId="4" fillId="0" borderId="0"/>
    <xf numFmtId="0" fontId="4" fillId="0" borderId="0"/>
    <xf numFmtId="0" fontId="4" fillId="0" borderId="0"/>
    <xf numFmtId="0" fontId="4" fillId="0" borderId="0"/>
    <xf numFmtId="0" fontId="4" fillId="0" borderId="0"/>
    <xf numFmtId="0" fontId="10" fillId="0" borderId="0"/>
    <xf numFmtId="0" fontId="1" fillId="0" borderId="0"/>
    <xf numFmtId="0" fontId="148" fillId="0" borderId="0"/>
    <xf numFmtId="0" fontId="8" fillId="0" borderId="0"/>
    <xf numFmtId="0" fontId="146" fillId="0" borderId="0"/>
    <xf numFmtId="0" fontId="8" fillId="0" borderId="0"/>
    <xf numFmtId="0" fontId="146" fillId="0" borderId="0"/>
    <xf numFmtId="0" fontId="4" fillId="0" borderId="0"/>
    <xf numFmtId="0" fontId="4" fillId="0" borderId="0"/>
    <xf numFmtId="0" fontId="4" fillId="0" borderId="0"/>
    <xf numFmtId="0" fontId="148" fillId="0" borderId="0"/>
    <xf numFmtId="0" fontId="1" fillId="0" borderId="0"/>
    <xf numFmtId="0" fontId="1" fillId="0" borderId="0"/>
    <xf numFmtId="0" fontId="146" fillId="0" borderId="0"/>
    <xf numFmtId="0" fontId="4" fillId="0" borderId="0"/>
    <xf numFmtId="0" fontId="19" fillId="0" borderId="0"/>
    <xf numFmtId="0" fontId="73" fillId="0" borderId="0"/>
    <xf numFmtId="0" fontId="145" fillId="0" borderId="0"/>
    <xf numFmtId="0" fontId="145" fillId="0" borderId="0"/>
    <xf numFmtId="0" fontId="1" fillId="0" borderId="0"/>
    <xf numFmtId="0" fontId="4" fillId="0" borderId="0"/>
    <xf numFmtId="0" fontId="4" fillId="0" borderId="0"/>
    <xf numFmtId="0" fontId="1" fillId="0" borderId="0"/>
    <xf numFmtId="0" fontId="86" fillId="0" borderId="0"/>
    <xf numFmtId="0" fontId="1" fillId="0" borderId="0"/>
    <xf numFmtId="0" fontId="1" fillId="0" borderId="0"/>
    <xf numFmtId="0" fontId="1" fillId="0" borderId="0"/>
    <xf numFmtId="0" fontId="86" fillId="0" borderId="0"/>
    <xf numFmtId="0" fontId="1" fillId="0" borderId="0"/>
    <xf numFmtId="0" fontId="1" fillId="0" borderId="0"/>
    <xf numFmtId="0" fontId="1" fillId="0" borderId="0"/>
    <xf numFmtId="0" fontId="1" fillId="0" borderId="0"/>
    <xf numFmtId="0" fontId="88" fillId="0" borderId="0"/>
    <xf numFmtId="0" fontId="88" fillId="0" borderId="0"/>
    <xf numFmtId="0" fontId="19" fillId="0" borderId="0"/>
    <xf numFmtId="0" fontId="1" fillId="0" borderId="0"/>
    <xf numFmtId="0" fontId="1" fillId="0" borderId="0"/>
    <xf numFmtId="0" fontId="1" fillId="0" borderId="0"/>
    <xf numFmtId="0" fontId="1" fillId="0" borderId="0"/>
    <xf numFmtId="0" fontId="1" fillId="0" borderId="0"/>
    <xf numFmtId="0" fontId="89" fillId="0" borderId="0"/>
    <xf numFmtId="0" fontId="19" fillId="0" borderId="0"/>
    <xf numFmtId="0" fontId="45" fillId="0" borderId="0"/>
    <xf numFmtId="0" fontId="89" fillId="0" borderId="0"/>
    <xf numFmtId="0" fontId="8" fillId="0" borderId="0"/>
    <xf numFmtId="0" fontId="73" fillId="0" borderId="0"/>
    <xf numFmtId="0" fontId="8" fillId="0" borderId="0"/>
    <xf numFmtId="0" fontId="10" fillId="0" borderId="0"/>
    <xf numFmtId="0" fontId="10" fillId="0" borderId="0"/>
    <xf numFmtId="0" fontId="10" fillId="0" borderId="0"/>
    <xf numFmtId="0" fontId="10" fillId="0" borderId="0"/>
    <xf numFmtId="0" fontId="8" fillId="0" borderId="0"/>
    <xf numFmtId="0" fontId="10" fillId="0" borderId="0"/>
    <xf numFmtId="0" fontId="19" fillId="0" borderId="0"/>
    <xf numFmtId="0" fontId="74" fillId="3" borderId="0"/>
    <xf numFmtId="0" fontId="103" fillId="0" borderId="0"/>
    <xf numFmtId="0" fontId="10" fillId="26" borderId="27" applyNumberFormat="0" applyFont="0" applyAlignment="0" applyProtection="0"/>
    <xf numFmtId="251" fontId="151" fillId="0" borderId="0" applyFont="0" applyFill="0" applyBorder="0" applyProtection="0">
      <alignment vertical="top" wrapText="1"/>
    </xf>
    <xf numFmtId="0" fontId="152" fillId="0" borderId="31" applyNumberFormat="0" applyFill="0" applyAlignment="0" applyProtection="0"/>
    <xf numFmtId="174" fontId="42" fillId="0" borderId="0" applyFont="0" applyFill="0" applyBorder="0" applyAlignment="0" applyProtection="0"/>
    <xf numFmtId="173" fontId="42" fillId="0" borderId="0" applyFon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84" fillId="0" borderId="0" applyNumberFormat="0" applyFill="0" applyBorder="0" applyAlignment="0" applyProtection="0"/>
    <xf numFmtId="0" fontId="19" fillId="0" borderId="0" applyNumberFormat="0" applyFill="0" applyBorder="0" applyAlignment="0" applyProtection="0"/>
    <xf numFmtId="0" fontId="1" fillId="0" borderId="0" applyFont="0" applyFill="0" applyBorder="0" applyAlignment="0" applyProtection="0"/>
    <xf numFmtId="0" fontId="16" fillId="0" borderId="0"/>
    <xf numFmtId="0" fontId="154" fillId="24" borderId="22" applyNumberFormat="0" applyAlignment="0" applyProtection="0"/>
    <xf numFmtId="41" fontId="1" fillId="0" borderId="0" applyFont="0" applyFill="0" applyBorder="0" applyAlignment="0" applyProtection="0"/>
    <xf numFmtId="14" fontId="63" fillId="0" borderId="0">
      <alignment horizontal="center" wrapText="1"/>
      <protection locked="0"/>
    </xf>
    <xf numFmtId="207" fontId="1" fillId="0" borderId="0" applyFont="0" applyFill="0" applyBorder="0" applyAlignment="0" applyProtection="0"/>
    <xf numFmtId="252" fontId="1" fillId="0" borderId="0" applyFont="0" applyFill="0" applyBorder="0" applyAlignment="0" applyProtection="0"/>
    <xf numFmtId="10" fontId="73" fillId="0" borderId="0" applyFont="0" applyFill="0" applyBorder="0" applyAlignment="0" applyProtection="0"/>
    <xf numFmtId="10" fontId="1" fillId="0" borderId="0" applyFont="0" applyFill="0" applyBorder="0" applyAlignment="0" applyProtection="0"/>
    <xf numFmtId="10" fontId="1"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10" fillId="0" borderId="0" applyFont="0" applyFill="0" applyBorder="0" applyAlignment="0" applyProtection="0"/>
    <xf numFmtId="9" fontId="4" fillId="0" borderId="0" applyFont="0" applyFill="0" applyBorder="0" applyAlignment="0" applyProtection="0"/>
    <xf numFmtId="9" fontId="12" fillId="0" borderId="0" applyFont="0" applyFill="0" applyBorder="0" applyAlignment="0" applyProtection="0"/>
    <xf numFmtId="9" fontId="1"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4" fillId="0" borderId="0" applyFont="0" applyFill="0" applyBorder="0" applyAlignment="0" applyProtection="0"/>
    <xf numFmtId="9" fontId="10" fillId="0" borderId="0" applyFont="0" applyFill="0" applyBorder="0" applyAlignment="0" applyProtection="0"/>
    <xf numFmtId="9" fontId="15" fillId="0" borderId="0" applyFont="0" applyFill="0" applyBorder="0" applyAlignment="0" applyProtection="0"/>
    <xf numFmtId="9" fontId="86"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0" fillId="0" borderId="0" applyFont="0" applyFill="0" applyBorder="0" applyAlignment="0" applyProtection="0"/>
    <xf numFmtId="9" fontId="9"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0" fillId="0" borderId="0" applyFont="0" applyFill="0" applyBorder="0" applyAlignment="0" applyProtection="0"/>
    <xf numFmtId="9" fontId="1" fillId="0" borderId="0" applyFont="0" applyFill="0" applyBorder="0" applyAlignment="0" applyProtection="0"/>
    <xf numFmtId="9" fontId="10" fillId="0" borderId="0" applyFont="0" applyFill="0" applyBorder="0" applyAlignment="0" applyProtection="0"/>
    <xf numFmtId="9" fontId="36" fillId="0" borderId="34" applyNumberFormat="0" applyBorder="0"/>
    <xf numFmtId="0" fontId="155" fillId="0" borderId="0"/>
    <xf numFmtId="0" fontId="1" fillId="0" borderId="0" applyFill="0" applyBorder="0" applyAlignment="0"/>
    <xf numFmtId="204" fontId="74" fillId="0" borderId="0" applyFill="0" applyBorder="0" applyAlignment="0"/>
    <xf numFmtId="208" fontId="74" fillId="0" borderId="0" applyFill="0" applyBorder="0" applyAlignment="0"/>
    <xf numFmtId="209" fontId="74" fillId="0" borderId="0" applyFill="0" applyBorder="0" applyAlignment="0"/>
    <xf numFmtId="204" fontId="74" fillId="0" borderId="0" applyFill="0" applyBorder="0" applyAlignment="0"/>
    <xf numFmtId="0" fontId="156" fillId="0" borderId="0"/>
    <xf numFmtId="0" fontId="36" fillId="0" borderId="0" applyNumberFormat="0" applyFont="0" applyFill="0" applyBorder="0" applyAlignment="0" applyProtection="0">
      <alignment horizontal="left"/>
    </xf>
    <xf numFmtId="0" fontId="157" fillId="0" borderId="29">
      <alignment horizontal="center"/>
    </xf>
    <xf numFmtId="1" fontId="1" fillId="0" borderId="5" applyNumberFormat="0" applyFill="0" applyAlignment="0" applyProtection="0">
      <alignment horizontal="center" vertical="center"/>
    </xf>
    <xf numFmtId="0" fontId="158" fillId="33" borderId="0" applyNumberFormat="0" applyFont="0" applyBorder="0" applyAlignment="0">
      <alignment horizontal="center"/>
    </xf>
    <xf numFmtId="14" fontId="159" fillId="0" borderId="0" applyNumberFormat="0" applyFill="0" applyBorder="0" applyAlignment="0" applyProtection="0">
      <alignment horizontal="left"/>
    </xf>
    <xf numFmtId="0" fontId="33" fillId="0" borderId="15"/>
    <xf numFmtId="188" fontId="32" fillId="0" borderId="0" applyFont="0" applyFill="0" applyBorder="0" applyAlignment="0" applyProtection="0"/>
    <xf numFmtId="0" fontId="19" fillId="0" borderId="0" applyNumberFormat="0" applyFill="0" applyBorder="0" applyAlignment="0" applyProtection="0"/>
    <xf numFmtId="41" fontId="32" fillId="0" borderId="0" applyFont="0" applyFill="0" applyBorder="0" applyAlignment="0" applyProtection="0"/>
    <xf numFmtId="0" fontId="33" fillId="0" borderId="15" applyNumberFormat="0" applyFont="0" applyBorder="0" applyAlignment="0"/>
    <xf numFmtId="4" fontId="160" fillId="34" borderId="35" applyNumberFormat="0" applyProtection="0">
      <alignment vertical="center"/>
    </xf>
    <xf numFmtId="4" fontId="161" fillId="34" borderId="35" applyNumberFormat="0" applyProtection="0">
      <alignment vertical="center"/>
    </xf>
    <xf numFmtId="4" fontId="162" fillId="34" borderId="35" applyNumberFormat="0" applyProtection="0">
      <alignment horizontal="left" vertical="center" indent="1"/>
    </xf>
    <xf numFmtId="4" fontId="162" fillId="35" borderId="0" applyNumberFormat="0" applyProtection="0">
      <alignment horizontal="left" vertical="center" indent="1"/>
    </xf>
    <xf numFmtId="4" fontId="162" fillId="36" borderId="35" applyNumberFormat="0" applyProtection="0">
      <alignment horizontal="right" vertical="center"/>
    </xf>
    <xf numFmtId="4" fontId="162" fillId="37" borderId="35" applyNumberFormat="0" applyProtection="0">
      <alignment horizontal="right" vertical="center"/>
    </xf>
    <xf numFmtId="4" fontId="162" fillId="38" borderId="35" applyNumberFormat="0" applyProtection="0">
      <alignment horizontal="right" vertical="center"/>
    </xf>
    <xf numFmtId="4" fontId="162" fillId="39" borderId="35" applyNumberFormat="0" applyProtection="0">
      <alignment horizontal="right" vertical="center"/>
    </xf>
    <xf numFmtId="4" fontId="162" fillId="40" borderId="35" applyNumberFormat="0" applyProtection="0">
      <alignment horizontal="right" vertical="center"/>
    </xf>
    <xf numFmtId="4" fontId="162" fillId="41" borderId="35" applyNumberFormat="0" applyProtection="0">
      <alignment horizontal="right" vertical="center"/>
    </xf>
    <xf numFmtId="4" fontId="162" fillId="42" borderId="35" applyNumberFormat="0" applyProtection="0">
      <alignment horizontal="right" vertical="center"/>
    </xf>
    <xf numFmtId="4" fontId="162" fillId="43" borderId="35" applyNumberFormat="0" applyProtection="0">
      <alignment horizontal="right" vertical="center"/>
    </xf>
    <xf numFmtId="4" fontId="162" fillId="44" borderId="35" applyNumberFormat="0" applyProtection="0">
      <alignment horizontal="right" vertical="center"/>
    </xf>
    <xf numFmtId="4" fontId="160" fillId="45" borderId="36" applyNumberFormat="0" applyProtection="0">
      <alignment horizontal="left" vertical="center" indent="1"/>
    </xf>
    <xf numFmtId="4" fontId="160" fillId="46" borderId="0" applyNumberFormat="0" applyProtection="0">
      <alignment horizontal="left" vertical="center" indent="1"/>
    </xf>
    <xf numFmtId="4" fontId="160" fillId="35" borderId="0" applyNumberFormat="0" applyProtection="0">
      <alignment horizontal="left" vertical="center" indent="1"/>
    </xf>
    <xf numFmtId="4" fontId="162" fillId="46" borderId="35" applyNumberFormat="0" applyProtection="0">
      <alignment horizontal="right" vertical="center"/>
    </xf>
    <xf numFmtId="4" fontId="34" fillId="46" borderId="0" applyNumberFormat="0" applyProtection="0">
      <alignment horizontal="left" vertical="center" indent="1"/>
    </xf>
    <xf numFmtId="4" fontId="34" fillId="35" borderId="0" applyNumberFormat="0" applyProtection="0">
      <alignment horizontal="left" vertical="center" indent="1"/>
    </xf>
    <xf numFmtId="4" fontId="162" fillId="47" borderId="35" applyNumberFormat="0" applyProtection="0">
      <alignment vertical="center"/>
    </xf>
    <xf numFmtId="4" fontId="163" fillId="47" borderId="35" applyNumberFormat="0" applyProtection="0">
      <alignment vertical="center"/>
    </xf>
    <xf numFmtId="4" fontId="160" fillId="46" borderId="37" applyNumberFormat="0" applyProtection="0">
      <alignment horizontal="left" vertical="center" indent="1"/>
    </xf>
    <xf numFmtId="4" fontId="162" fillId="47" borderId="35" applyNumberFormat="0" applyProtection="0">
      <alignment horizontal="right" vertical="center"/>
    </xf>
    <xf numFmtId="4" fontId="163" fillId="47" borderId="35" applyNumberFormat="0" applyProtection="0">
      <alignment horizontal="right" vertical="center"/>
    </xf>
    <xf numFmtId="4" fontId="160" fillId="46" borderId="35" applyNumberFormat="0" applyProtection="0">
      <alignment horizontal="left" vertical="center" indent="1"/>
    </xf>
    <xf numFmtId="4" fontId="164" fillId="28" borderId="37" applyNumberFormat="0" applyProtection="0">
      <alignment horizontal="left" vertical="center" indent="1"/>
    </xf>
    <xf numFmtId="4" fontId="165" fillId="47" borderId="35" applyNumberFormat="0" applyProtection="0">
      <alignment horizontal="right" vertical="center"/>
    </xf>
    <xf numFmtId="0" fontId="4" fillId="0" borderId="0">
      <alignment vertical="center"/>
    </xf>
    <xf numFmtId="253" fontId="166" fillId="0" borderId="0" applyFont="0" applyFill="0" applyBorder="0" applyAlignment="0" applyProtection="0"/>
    <xf numFmtId="0" fontId="158" fillId="1" borderId="8" applyNumberFormat="0" applyFont="0" applyAlignment="0">
      <alignment horizontal="center"/>
    </xf>
    <xf numFmtId="0" fontId="167" fillId="0" borderId="0" applyNumberFormat="0" applyFill="0" applyBorder="0" applyAlignment="0" applyProtection="0">
      <alignment vertical="top"/>
      <protection locked="0"/>
    </xf>
    <xf numFmtId="3" fontId="18" fillId="0" borderId="0"/>
    <xf numFmtId="0" fontId="168" fillId="0" borderId="0" applyNumberFormat="0" applyFill="0" applyBorder="0" applyAlignment="0">
      <alignment horizontal="center"/>
    </xf>
    <xf numFmtId="0" fontId="1" fillId="0" borderId="0"/>
    <xf numFmtId="165" fontId="169" fillId="0" borderId="0" applyNumberFormat="0" applyBorder="0" applyAlignment="0">
      <alignment horizontal="centerContinuous"/>
    </xf>
    <xf numFmtId="0" fontId="19" fillId="0" borderId="5">
      <alignment horizontal="center"/>
    </xf>
    <xf numFmtId="0" fontId="33" fillId="0" borderId="0"/>
    <xf numFmtId="2" fontId="1" fillId="0" borderId="0" applyFont="0" applyFill="0" applyBorder="0" applyAlignment="0" applyProtection="0"/>
    <xf numFmtId="0" fontId="11" fillId="0" borderId="8">
      <alignment horizontal="left" vertical="center"/>
    </xf>
    <xf numFmtId="0" fontId="11" fillId="0" borderId="28" applyNumberFormat="0" applyAlignment="0" applyProtection="0">
      <alignment horizontal="left" vertical="center"/>
    </xf>
    <xf numFmtId="0" fontId="11" fillId="0" borderId="0" applyNumberFormat="0" applyFill="0" applyBorder="0" applyAlignment="0" applyProtection="0"/>
    <xf numFmtId="0" fontId="122" fillId="0" borderId="0" applyNumberFormat="0" applyFill="0" applyBorder="0" applyAlignment="0" applyProtection="0"/>
    <xf numFmtId="165" fontId="20" fillId="0" borderId="0" applyFont="0" applyFill="0" applyBorder="0" applyAlignment="0" applyProtection="0"/>
    <xf numFmtId="0" fontId="45" fillId="0" borderId="0"/>
    <xf numFmtId="0" fontId="170" fillId="0" borderId="0"/>
    <xf numFmtId="0" fontId="84" fillId="0" borderId="0"/>
    <xf numFmtId="0" fontId="84" fillId="0" borderId="0"/>
    <xf numFmtId="0" fontId="9" fillId="0" borderId="0" applyNumberFormat="0" applyFont="0" applyFill="0" applyAlignment="0"/>
    <xf numFmtId="189" fontId="32" fillId="0" borderId="0" applyFont="0" applyFill="0" applyBorder="0" applyAlignment="0" applyProtection="0"/>
    <xf numFmtId="177" fontId="32" fillId="0" borderId="0" applyFont="0" applyFill="0" applyBorder="0" applyAlignment="0" applyProtection="0"/>
    <xf numFmtId="0" fontId="1" fillId="0" borderId="38" applyNumberFormat="0" applyFont="0" applyFill="0" applyAlignment="0" applyProtection="0"/>
    <xf numFmtId="254" fontId="84" fillId="0" borderId="0" applyFont="0" applyFill="0" applyBorder="0" applyAlignment="0" applyProtection="0"/>
    <xf numFmtId="0" fontId="84" fillId="0" borderId="0"/>
    <xf numFmtId="176" fontId="32" fillId="0" borderId="0" applyFont="0" applyFill="0" applyBorder="0" applyAlignment="0" applyProtection="0"/>
    <xf numFmtId="176" fontId="32" fillId="0" borderId="0" applyFont="0" applyFill="0" applyBorder="0" applyAlignment="0" applyProtection="0"/>
    <xf numFmtId="176" fontId="32" fillId="0" borderId="0" applyFont="0" applyFill="0" applyBorder="0" applyAlignment="0" applyProtection="0"/>
    <xf numFmtId="188" fontId="32" fillId="0" borderId="0" applyFont="0" applyFill="0" applyBorder="0" applyAlignment="0" applyProtection="0"/>
    <xf numFmtId="189" fontId="32" fillId="0" borderId="0" applyFont="0" applyFill="0" applyBorder="0" applyAlignment="0" applyProtection="0"/>
    <xf numFmtId="0" fontId="9" fillId="0" borderId="0" applyNumberFormat="0" applyFont="0" applyFill="0" applyAlignment="0"/>
    <xf numFmtId="42" fontId="32" fillId="0" borderId="0" applyFont="0" applyFill="0" applyBorder="0" applyAlignment="0" applyProtection="0"/>
    <xf numFmtId="42" fontId="32" fillId="0" borderId="0" applyFont="0" applyFill="0" applyBorder="0" applyAlignment="0" applyProtection="0"/>
    <xf numFmtId="186" fontId="32" fillId="0" borderId="0" applyFont="0" applyFill="0" applyBorder="0" applyAlignment="0" applyProtection="0"/>
    <xf numFmtId="177" fontId="32" fillId="0" borderId="0" applyFont="0" applyFill="0" applyBorder="0" applyAlignment="0" applyProtection="0"/>
    <xf numFmtId="0" fontId="1" fillId="0" borderId="38" applyNumberFormat="0" applyFont="0" applyFill="0" applyAlignment="0" applyProtection="0"/>
    <xf numFmtId="254" fontId="84" fillId="0" borderId="0" applyFont="0" applyFill="0" applyBorder="0" applyAlignment="0" applyProtection="0"/>
    <xf numFmtId="189" fontId="32" fillId="0" borderId="0" applyFont="0" applyFill="0" applyBorder="0" applyAlignment="0" applyProtection="0"/>
    <xf numFmtId="3" fontId="1" fillId="0" borderId="0" applyFont="0" applyFill="0" applyBorder="0" applyAlignment="0" applyProtection="0"/>
    <xf numFmtId="227" fontId="1" fillId="0" borderId="0" applyFont="0" applyFill="0" applyBorder="0" applyAlignment="0" applyProtection="0"/>
    <xf numFmtId="255" fontId="35" fillId="0" borderId="0" applyFont="0" applyFill="0" applyBorder="0" applyAlignment="0" applyProtection="0"/>
    <xf numFmtId="256" fontId="35" fillId="0" borderId="0" applyFont="0" applyFill="0" applyBorder="0" applyAlignment="0" applyProtection="0"/>
    <xf numFmtId="0" fontId="1" fillId="0" borderId="0" applyFont="0" applyFill="0" applyBorder="0" applyAlignment="0" applyProtection="0"/>
    <xf numFmtId="14" fontId="171" fillId="0" borderId="0"/>
    <xf numFmtId="0" fontId="172" fillId="0" borderId="0"/>
    <xf numFmtId="0" fontId="140" fillId="0" borderId="0"/>
    <xf numFmtId="40" fontId="173" fillId="0" borderId="0" applyBorder="0">
      <alignment horizontal="right"/>
    </xf>
    <xf numFmtId="0" fontId="174" fillId="0" borderId="0"/>
    <xf numFmtId="257" fontId="84" fillId="0" borderId="7">
      <alignment horizontal="right" vertical="center"/>
    </xf>
    <xf numFmtId="257" fontId="84" fillId="0" borderId="7">
      <alignment horizontal="right" vertical="center"/>
    </xf>
    <xf numFmtId="258" fontId="89" fillId="0" borderId="7">
      <alignment horizontal="right" vertical="center"/>
    </xf>
    <xf numFmtId="259" fontId="84" fillId="0" borderId="7">
      <alignment horizontal="right" vertical="center"/>
    </xf>
    <xf numFmtId="258" fontId="89" fillId="0" borderId="7">
      <alignment horizontal="right" vertical="center"/>
    </xf>
    <xf numFmtId="257" fontId="84" fillId="0" borderId="7">
      <alignment horizontal="right" vertical="center"/>
    </xf>
    <xf numFmtId="257" fontId="84" fillId="0" borderId="7">
      <alignment horizontal="right" vertical="center"/>
    </xf>
    <xf numFmtId="260" fontId="89" fillId="0" borderId="7">
      <alignment horizontal="right" vertical="center"/>
    </xf>
    <xf numFmtId="261" fontId="19" fillId="0" borderId="7">
      <alignment horizontal="right" vertical="center"/>
    </xf>
    <xf numFmtId="215" fontId="84" fillId="0" borderId="7">
      <alignment horizontal="right" vertical="center"/>
    </xf>
    <xf numFmtId="257" fontId="84" fillId="0" borderId="7">
      <alignment horizontal="right" vertical="center"/>
    </xf>
    <xf numFmtId="262" fontId="35" fillId="0" borderId="7">
      <alignment horizontal="right" vertical="center"/>
    </xf>
    <xf numFmtId="258" fontId="89" fillId="0" borderId="7">
      <alignment horizontal="right" vertical="center"/>
    </xf>
    <xf numFmtId="262" fontId="35" fillId="0" borderId="7">
      <alignment horizontal="right" vertical="center"/>
    </xf>
    <xf numFmtId="261" fontId="19" fillId="0" borderId="7">
      <alignment horizontal="right" vertical="center"/>
    </xf>
    <xf numFmtId="257" fontId="84" fillId="0" borderId="7">
      <alignment horizontal="right" vertical="center"/>
    </xf>
    <xf numFmtId="263" fontId="19" fillId="0" borderId="7">
      <alignment horizontal="right" vertical="center"/>
    </xf>
    <xf numFmtId="263" fontId="19" fillId="0" borderId="7">
      <alignment horizontal="right" vertical="center"/>
    </xf>
    <xf numFmtId="262" fontId="35" fillId="0" borderId="7">
      <alignment horizontal="right" vertical="center"/>
    </xf>
    <xf numFmtId="260" fontId="89" fillId="0" borderId="7">
      <alignment horizontal="right" vertical="center"/>
    </xf>
    <xf numFmtId="260" fontId="89" fillId="0" borderId="7">
      <alignment horizontal="right" vertical="center"/>
    </xf>
    <xf numFmtId="264" fontId="19" fillId="0" borderId="7">
      <alignment horizontal="right" vertical="center"/>
    </xf>
    <xf numFmtId="258" fontId="89" fillId="0" borderId="7">
      <alignment horizontal="right" vertical="center"/>
    </xf>
    <xf numFmtId="257" fontId="84" fillId="0" borderId="7">
      <alignment horizontal="right"/>
    </xf>
    <xf numFmtId="265" fontId="20" fillId="0" borderId="7">
      <alignment horizontal="right" vertical="center"/>
    </xf>
    <xf numFmtId="266" fontId="89" fillId="0" borderId="7">
      <alignment horizontal="right" vertical="center"/>
    </xf>
    <xf numFmtId="266" fontId="89" fillId="0" borderId="7">
      <alignment horizontal="right" vertical="center"/>
    </xf>
    <xf numFmtId="258" fontId="89" fillId="0" borderId="7">
      <alignment horizontal="right" vertical="center"/>
    </xf>
    <xf numFmtId="267" fontId="175" fillId="5" borderId="39" applyFont="0" applyFill="0" applyBorder="0"/>
    <xf numFmtId="257" fontId="84" fillId="0" borderId="7">
      <alignment horizontal="right" vertical="center"/>
    </xf>
    <xf numFmtId="257" fontId="84" fillId="0" borderId="7">
      <alignment horizontal="right" vertical="center"/>
    </xf>
    <xf numFmtId="259" fontId="84" fillId="0" borderId="7">
      <alignment horizontal="right" vertical="center"/>
    </xf>
    <xf numFmtId="268" fontId="84" fillId="0" borderId="7">
      <alignment horizontal="right" vertical="center"/>
    </xf>
    <xf numFmtId="261" fontId="19" fillId="0" borderId="7">
      <alignment horizontal="right" vertical="center"/>
    </xf>
    <xf numFmtId="258" fontId="89" fillId="0" borderId="7">
      <alignment horizontal="right" vertical="center"/>
    </xf>
    <xf numFmtId="268" fontId="84" fillId="0" borderId="7">
      <alignment horizontal="right" vertical="center"/>
    </xf>
    <xf numFmtId="261" fontId="19" fillId="0" borderId="7">
      <alignment horizontal="right" vertical="center"/>
    </xf>
    <xf numFmtId="258" fontId="89" fillId="0" borderId="7">
      <alignment horizontal="right" vertical="center"/>
    </xf>
    <xf numFmtId="258" fontId="89" fillId="0" borderId="7">
      <alignment horizontal="right" vertical="center"/>
    </xf>
    <xf numFmtId="260" fontId="89" fillId="0" borderId="7">
      <alignment horizontal="right" vertical="center"/>
    </xf>
    <xf numFmtId="257" fontId="84" fillId="0" borderId="7">
      <alignment horizontal="right" vertical="center"/>
    </xf>
    <xf numFmtId="258" fontId="89" fillId="0" borderId="7">
      <alignment horizontal="right" vertical="center"/>
    </xf>
    <xf numFmtId="260" fontId="89" fillId="0" borderId="7">
      <alignment horizontal="right" vertical="center"/>
    </xf>
    <xf numFmtId="260" fontId="89" fillId="0" borderId="7">
      <alignment horizontal="right" vertical="center"/>
    </xf>
    <xf numFmtId="261" fontId="19" fillId="0" borderId="7">
      <alignment horizontal="right" vertical="center"/>
    </xf>
    <xf numFmtId="267" fontId="175" fillId="5" borderId="39" applyFont="0" applyFill="0" applyBorder="0"/>
    <xf numFmtId="261" fontId="19" fillId="0" borderId="7">
      <alignment horizontal="right" vertical="center"/>
    </xf>
    <xf numFmtId="261" fontId="19" fillId="0" borderId="7">
      <alignment horizontal="right" vertical="center"/>
    </xf>
    <xf numFmtId="258" fontId="89" fillId="0" borderId="7">
      <alignment horizontal="right" vertical="center"/>
    </xf>
    <xf numFmtId="258" fontId="89" fillId="0" borderId="7">
      <alignment horizontal="right" vertical="center"/>
    </xf>
    <xf numFmtId="258" fontId="89" fillId="0" borderId="7">
      <alignment horizontal="right" vertical="center"/>
    </xf>
    <xf numFmtId="257" fontId="84" fillId="0" borderId="7">
      <alignment horizontal="right" vertical="center"/>
    </xf>
    <xf numFmtId="269" fontId="19" fillId="0" borderId="7">
      <alignment horizontal="right" vertical="center"/>
    </xf>
    <xf numFmtId="269" fontId="19" fillId="0" borderId="7">
      <alignment horizontal="right" vertical="center"/>
    </xf>
    <xf numFmtId="258" fontId="89" fillId="0" borderId="7">
      <alignment horizontal="right" vertical="center"/>
    </xf>
    <xf numFmtId="261" fontId="19" fillId="0" borderId="7">
      <alignment horizontal="right" vertical="center"/>
    </xf>
    <xf numFmtId="260" fontId="89" fillId="0" borderId="7">
      <alignment horizontal="right" vertical="center"/>
    </xf>
    <xf numFmtId="257" fontId="84" fillId="0" borderId="7">
      <alignment horizontal="right" vertical="center"/>
    </xf>
    <xf numFmtId="261" fontId="19" fillId="0" borderId="7">
      <alignment horizontal="right" vertical="center"/>
    </xf>
    <xf numFmtId="260" fontId="89" fillId="0" borderId="7">
      <alignment horizontal="right" vertical="center"/>
    </xf>
    <xf numFmtId="261" fontId="19" fillId="0" borderId="7">
      <alignment horizontal="right" vertical="center"/>
    </xf>
    <xf numFmtId="260" fontId="89" fillId="0" borderId="7">
      <alignment horizontal="right" vertical="center"/>
    </xf>
    <xf numFmtId="270" fontId="89" fillId="0" borderId="7">
      <alignment horizontal="right" vertical="center"/>
    </xf>
    <xf numFmtId="270" fontId="89" fillId="0" borderId="7">
      <alignment horizontal="right" vertical="center"/>
    </xf>
    <xf numFmtId="258" fontId="89" fillId="0" borderId="7">
      <alignment horizontal="right" vertical="center"/>
    </xf>
    <xf numFmtId="257" fontId="84" fillId="0" borderId="7">
      <alignment horizontal="right" vertical="center"/>
    </xf>
    <xf numFmtId="261" fontId="19" fillId="0" borderId="7">
      <alignment horizontal="right" vertical="center"/>
    </xf>
    <xf numFmtId="257" fontId="84" fillId="0" borderId="7">
      <alignment horizontal="right" vertical="center"/>
    </xf>
    <xf numFmtId="257" fontId="84" fillId="0" borderId="7">
      <alignment horizontal="right" vertical="center"/>
    </xf>
    <xf numFmtId="271" fontId="19" fillId="0" borderId="7">
      <alignment horizontal="right" vertical="center"/>
    </xf>
    <xf numFmtId="271" fontId="19" fillId="0" borderId="7">
      <alignment horizontal="right" vertical="center"/>
    </xf>
    <xf numFmtId="257" fontId="84" fillId="0" borderId="7">
      <alignment horizontal="right" vertical="center"/>
    </xf>
    <xf numFmtId="257" fontId="84" fillId="0" borderId="7">
      <alignment horizontal="right" vertical="center"/>
    </xf>
    <xf numFmtId="257" fontId="84" fillId="0" borderId="7">
      <alignment horizontal="right" vertical="center"/>
    </xf>
    <xf numFmtId="257" fontId="84" fillId="0" borderId="7">
      <alignment horizontal="right" vertical="center"/>
    </xf>
    <xf numFmtId="260" fontId="89" fillId="0" borderId="7">
      <alignment horizontal="right" vertical="center"/>
    </xf>
    <xf numFmtId="257" fontId="84" fillId="0" borderId="7">
      <alignment horizontal="right" vertical="center"/>
    </xf>
    <xf numFmtId="258" fontId="89" fillId="0" borderId="7">
      <alignment horizontal="right" vertical="center"/>
    </xf>
    <xf numFmtId="257" fontId="84" fillId="0" borderId="7">
      <alignment horizontal="right" vertical="center"/>
    </xf>
    <xf numFmtId="270" fontId="89" fillId="0" borderId="7">
      <alignment horizontal="right" vertical="center"/>
    </xf>
    <xf numFmtId="257" fontId="84" fillId="0" borderId="7">
      <alignment horizontal="right" vertical="center"/>
    </xf>
    <xf numFmtId="257" fontId="84" fillId="0" borderId="7">
      <alignment horizontal="right" vertical="center"/>
    </xf>
    <xf numFmtId="257" fontId="84" fillId="0" borderId="7">
      <alignment horizontal="right" vertical="center"/>
    </xf>
    <xf numFmtId="257" fontId="84" fillId="0" borderId="7">
      <alignment horizontal="right" vertical="center"/>
    </xf>
    <xf numFmtId="270" fontId="89" fillId="0" borderId="7">
      <alignment horizontal="right" vertical="center"/>
    </xf>
    <xf numFmtId="258" fontId="89" fillId="0" borderId="7">
      <alignment horizontal="right" vertical="center"/>
    </xf>
    <xf numFmtId="261" fontId="19" fillId="0" borderId="7">
      <alignment horizontal="right" vertical="center"/>
    </xf>
    <xf numFmtId="270" fontId="89" fillId="0" borderId="7">
      <alignment horizontal="right" vertical="center"/>
    </xf>
    <xf numFmtId="258" fontId="89" fillId="0" borderId="7">
      <alignment horizontal="right" vertical="center"/>
    </xf>
    <xf numFmtId="258" fontId="89" fillId="0" borderId="7">
      <alignment horizontal="right" vertical="center"/>
    </xf>
    <xf numFmtId="259" fontId="84" fillId="0" borderId="7">
      <alignment horizontal="right" vertical="center"/>
    </xf>
    <xf numFmtId="257" fontId="84" fillId="0" borderId="7">
      <alignment horizontal="right" vertical="center"/>
    </xf>
    <xf numFmtId="257" fontId="84" fillId="0" borderId="7">
      <alignment horizontal="right" vertical="center"/>
    </xf>
    <xf numFmtId="272" fontId="32" fillId="0" borderId="7">
      <alignment horizontal="right" vertical="center"/>
    </xf>
    <xf numFmtId="257" fontId="84" fillId="0" borderId="7">
      <alignment horizontal="right"/>
    </xf>
    <xf numFmtId="261" fontId="19" fillId="0" borderId="7">
      <alignment horizontal="right" vertical="center"/>
    </xf>
    <xf numFmtId="269" fontId="19" fillId="0" borderId="7">
      <alignment horizontal="right" vertical="center"/>
    </xf>
    <xf numFmtId="270" fontId="89" fillId="0" borderId="7">
      <alignment horizontal="right" vertical="center"/>
    </xf>
    <xf numFmtId="270" fontId="89" fillId="0" borderId="7">
      <alignment horizontal="right" vertical="center"/>
    </xf>
    <xf numFmtId="257" fontId="84" fillId="0" borderId="7">
      <alignment horizontal="right" vertical="center"/>
    </xf>
    <xf numFmtId="257" fontId="84" fillId="0" borderId="7">
      <alignment horizontal="right"/>
    </xf>
    <xf numFmtId="262" fontId="35" fillId="0" borderId="7">
      <alignment horizontal="right" vertical="center"/>
    </xf>
    <xf numFmtId="257" fontId="84" fillId="0" borderId="7">
      <alignment horizontal="right" vertical="center"/>
    </xf>
    <xf numFmtId="257" fontId="84" fillId="0" borderId="7">
      <alignment horizontal="right" vertical="center"/>
    </xf>
    <xf numFmtId="257" fontId="84" fillId="0" borderId="7">
      <alignment horizontal="right" vertical="center"/>
    </xf>
    <xf numFmtId="262" fontId="35" fillId="0" borderId="7">
      <alignment horizontal="right" vertical="center"/>
    </xf>
    <xf numFmtId="257" fontId="84" fillId="0" borderId="7">
      <alignment horizontal="right" vertical="center"/>
    </xf>
    <xf numFmtId="272" fontId="32" fillId="0" borderId="7">
      <alignment horizontal="right" vertical="center"/>
    </xf>
    <xf numFmtId="257" fontId="84" fillId="0" borderId="7">
      <alignment horizontal="right" vertical="center"/>
    </xf>
    <xf numFmtId="258" fontId="89" fillId="0" borderId="7">
      <alignment horizontal="right" vertical="center"/>
    </xf>
    <xf numFmtId="257" fontId="84" fillId="0" borderId="7">
      <alignment horizontal="right" vertical="center"/>
    </xf>
    <xf numFmtId="257" fontId="84" fillId="0" borderId="7">
      <alignment horizontal="right" vertical="center"/>
    </xf>
    <xf numFmtId="262" fontId="35" fillId="0" borderId="7">
      <alignment horizontal="right" vertical="center"/>
    </xf>
    <xf numFmtId="261" fontId="19" fillId="0" borderId="7">
      <alignment horizontal="right" vertical="center"/>
    </xf>
    <xf numFmtId="257" fontId="84" fillId="0" borderId="7">
      <alignment horizontal="right" vertical="center"/>
    </xf>
    <xf numFmtId="258" fontId="89" fillId="0" borderId="7">
      <alignment horizontal="right" vertical="center"/>
    </xf>
    <xf numFmtId="261" fontId="19" fillId="0" borderId="7">
      <alignment horizontal="right" vertical="center"/>
    </xf>
    <xf numFmtId="273" fontId="19" fillId="0" borderId="7">
      <alignment horizontal="right" vertical="center"/>
    </xf>
    <xf numFmtId="262" fontId="35" fillId="0" borderId="7">
      <alignment horizontal="right" vertical="center"/>
    </xf>
    <xf numFmtId="262" fontId="35" fillId="0" borderId="7">
      <alignment horizontal="right" vertical="center"/>
    </xf>
    <xf numFmtId="258" fontId="89" fillId="0" borderId="7">
      <alignment horizontal="right" vertical="center"/>
    </xf>
    <xf numFmtId="257" fontId="84" fillId="0" borderId="7">
      <alignment horizontal="right" vertical="center"/>
    </xf>
    <xf numFmtId="261" fontId="19" fillId="0" borderId="7">
      <alignment horizontal="right" vertical="center"/>
    </xf>
    <xf numFmtId="272" fontId="32" fillId="0" borderId="7">
      <alignment horizontal="right" vertical="center"/>
    </xf>
    <xf numFmtId="272" fontId="32" fillId="0" borderId="7">
      <alignment horizontal="right" vertical="center"/>
    </xf>
    <xf numFmtId="257" fontId="84" fillId="0" borderId="7">
      <alignment horizontal="right" vertical="center"/>
    </xf>
    <xf numFmtId="210" fontId="95" fillId="0" borderId="12">
      <protection hidden="1"/>
    </xf>
    <xf numFmtId="49" fontId="34" fillId="0" borderId="0" applyFill="0" applyBorder="0" applyAlignment="0"/>
    <xf numFmtId="0" fontId="1" fillId="0" borderId="0" applyFill="0" applyBorder="0" applyAlignment="0"/>
    <xf numFmtId="263" fontId="1" fillId="0" borderId="0" applyFill="0" applyBorder="0" applyAlignment="0"/>
    <xf numFmtId="185" fontId="84" fillId="0" borderId="7">
      <alignment horizontal="center"/>
    </xf>
    <xf numFmtId="0" fontId="84" fillId="0" borderId="0" applyNumberFormat="0" applyFill="0" applyBorder="0" applyAlignment="0" applyProtection="0"/>
    <xf numFmtId="274" fontId="176" fillId="0" borderId="0" applyNumberFormat="0" applyFont="0" applyFill="0" applyBorder="0" applyAlignment="0">
      <alignment horizontal="centerContinuous"/>
    </xf>
    <xf numFmtId="0" fontId="38" fillId="0" borderId="0">
      <alignment vertical="center" wrapText="1"/>
      <protection locked="0"/>
    </xf>
    <xf numFmtId="0" fontId="84" fillId="0" borderId="0" applyNumberFormat="0" applyFill="0" applyBorder="0" applyAlignment="0" applyProtection="0"/>
    <xf numFmtId="0" fontId="19" fillId="0" borderId="4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84" fillId="0" borderId="0" applyNumberFormat="0" applyFill="0" applyBorder="0" applyAlignment="0" applyProtection="0"/>
    <xf numFmtId="0" fontId="1" fillId="0" borderId="0" applyNumberFormat="0" applyFill="0" applyBorder="0" applyAlignment="0" applyProtection="0"/>
    <xf numFmtId="0" fontId="153" fillId="0" borderId="0" applyNumberFormat="0" applyFill="0" applyBorder="0" applyAlignment="0" applyProtection="0"/>
    <xf numFmtId="0" fontId="153" fillId="0" borderId="0" applyNumberFormat="0" applyFill="0" applyBorder="0" applyAlignment="0" applyProtection="0"/>
    <xf numFmtId="0" fontId="20" fillId="0" borderId="15" applyNumberFormat="0" applyBorder="0" applyAlignment="0"/>
    <xf numFmtId="0" fontId="177" fillId="0" borderId="33" applyNumberFormat="0" applyBorder="0" applyAlignment="0">
      <alignment horizontal="center"/>
    </xf>
    <xf numFmtId="3" fontId="178" fillId="0" borderId="17" applyNumberFormat="0" applyBorder="0" applyAlignment="0"/>
    <xf numFmtId="49" fontId="179" fillId="0" borderId="0">
      <alignment horizontal="justify" vertical="center" wrapText="1"/>
    </xf>
    <xf numFmtId="275" fontId="180" fillId="0" borderId="1">
      <alignment horizontal="right"/>
    </xf>
    <xf numFmtId="0" fontId="181" fillId="0" borderId="15">
      <alignment horizontal="center" vertical="center" wrapText="1"/>
    </xf>
    <xf numFmtId="0" fontId="182" fillId="0" borderId="0" applyNumberFormat="0" applyFill="0" applyBorder="0" applyAlignment="0" applyProtection="0"/>
    <xf numFmtId="0" fontId="183" fillId="0" borderId="0">
      <alignment horizontal="center"/>
    </xf>
    <xf numFmtId="40" fontId="117" fillId="0" borderId="0"/>
    <xf numFmtId="0" fontId="184" fillId="24" borderId="18" applyNumberFormat="0" applyAlignment="0" applyProtection="0"/>
    <xf numFmtId="0" fontId="185" fillId="0" borderId="15"/>
    <xf numFmtId="3" fontId="186" fillId="0" borderId="0" applyNumberFormat="0" applyFill="0" applyBorder="0" applyAlignment="0" applyProtection="0">
      <alignment horizontal="center" wrapText="1"/>
    </xf>
    <xf numFmtId="0" fontId="187" fillId="0" borderId="1" applyBorder="0" applyAlignment="0">
      <alignment horizontal="center" vertical="center"/>
    </xf>
    <xf numFmtId="0" fontId="188" fillId="0" borderId="0" applyNumberFormat="0" applyFill="0" applyBorder="0" applyAlignment="0" applyProtection="0">
      <alignment horizontal="centerContinuous"/>
    </xf>
    <xf numFmtId="0" fontId="118" fillId="0" borderId="41" applyNumberFormat="0" applyFill="0" applyBorder="0" applyAlignment="0" applyProtection="0">
      <alignment horizontal="center" vertical="center" wrapText="1"/>
    </xf>
    <xf numFmtId="0" fontId="182" fillId="0" borderId="0" applyNumberFormat="0" applyFill="0" applyBorder="0" applyAlignment="0" applyProtection="0"/>
    <xf numFmtId="0" fontId="189" fillId="0" borderId="42" applyNumberFormat="0" applyFill="0" applyAlignment="0" applyProtection="0"/>
    <xf numFmtId="0" fontId="190" fillId="0" borderId="43" applyNumberFormat="0" applyBorder="0" applyAlignment="0">
      <alignment vertical="center"/>
    </xf>
    <xf numFmtId="0" fontId="191" fillId="8" borderId="0" applyNumberFormat="0" applyBorder="0" applyAlignment="0" applyProtection="0"/>
    <xf numFmtId="0" fontId="1" fillId="0" borderId="38" applyNumberFormat="0" applyFont="0" applyFill="0" applyAlignment="0" applyProtection="0"/>
    <xf numFmtId="0" fontId="192" fillId="0" borderId="42" applyNumberFormat="0" applyFill="0" applyAlignment="0" applyProtection="0"/>
    <xf numFmtId="0" fontId="193" fillId="32" borderId="0" applyNumberFormat="0" applyBorder="0" applyAlignment="0" applyProtection="0"/>
    <xf numFmtId="173" fontId="1" fillId="0" borderId="0" applyFont="0" applyFill="0" applyBorder="0" applyAlignment="0" applyProtection="0"/>
    <xf numFmtId="276" fontId="1" fillId="0" borderId="0" applyFont="0" applyFill="0" applyBorder="0" applyAlignment="0" applyProtection="0"/>
    <xf numFmtId="277" fontId="131" fillId="0" borderId="0" applyFont="0" applyFill="0" applyBorder="0" applyAlignment="0" applyProtection="0"/>
    <xf numFmtId="278" fontId="194" fillId="0" borderId="0" applyFont="0" applyFill="0" applyBorder="0" applyAlignment="0" applyProtection="0"/>
    <xf numFmtId="279" fontId="20" fillId="0" borderId="0" applyFont="0" applyFill="0" applyBorder="0" applyAlignment="0" applyProtection="0"/>
    <xf numFmtId="0" fontId="195" fillId="0" borderId="0" applyNumberFormat="0" applyFill="0" applyBorder="0" applyAlignment="0" applyProtection="0"/>
    <xf numFmtId="0" fontId="196" fillId="0" borderId="0" applyNumberFormat="0" applyFill="0" applyBorder="0" applyAlignment="0" applyProtection="0"/>
    <xf numFmtId="0" fontId="11" fillId="0" borderId="32">
      <alignment horizontal="center"/>
    </xf>
    <xf numFmtId="263" fontId="84" fillId="0" borderId="0"/>
    <xf numFmtId="215" fontId="84" fillId="0" borderId="2"/>
    <xf numFmtId="0" fontId="197" fillId="0" borderId="0"/>
    <xf numFmtId="0" fontId="198" fillId="0" borderId="0"/>
    <xf numFmtId="3" fontId="84" fillId="0" borderId="0" applyNumberFormat="0" applyBorder="0" applyAlignment="0" applyProtection="0">
      <alignment horizontal="centerContinuous"/>
      <protection locked="0"/>
    </xf>
    <xf numFmtId="3" fontId="199" fillId="0" borderId="0">
      <protection locked="0"/>
    </xf>
    <xf numFmtId="0" fontId="198" fillId="0" borderId="0"/>
    <xf numFmtId="0" fontId="200" fillId="0" borderId="44" applyFill="0" applyBorder="0" applyAlignment="0">
      <alignment horizontal="center"/>
    </xf>
    <xf numFmtId="240" fontId="201" fillId="48" borderId="1">
      <alignment vertical="top"/>
    </xf>
    <xf numFmtId="0" fontId="179" fillId="49" borderId="2">
      <alignment horizontal="left" vertical="center"/>
    </xf>
    <xf numFmtId="192" fontId="202" fillId="50" borderId="1"/>
    <xf numFmtId="5" fontId="128" fillId="0" borderId="1">
      <alignment horizontal="left" vertical="top"/>
    </xf>
    <xf numFmtId="0" fontId="203" fillId="51" borderId="0">
      <alignment horizontal="left" vertical="center"/>
    </xf>
    <xf numFmtId="5" fontId="35" fillId="0" borderId="5">
      <alignment horizontal="left" vertical="top"/>
    </xf>
    <xf numFmtId="0" fontId="204" fillId="0" borderId="5">
      <alignment horizontal="left" vertical="center"/>
    </xf>
    <xf numFmtId="42" fontId="102" fillId="0" borderId="0" applyFont="0" applyFill="0" applyBorder="0" applyAlignment="0" applyProtection="0"/>
    <xf numFmtId="280" fontId="1" fillId="0" borderId="0" applyFont="0" applyFill="0" applyBorder="0" applyAlignment="0" applyProtection="0"/>
    <xf numFmtId="177" fontId="103" fillId="0" borderId="0" applyFont="0" applyFill="0" applyBorder="0" applyAlignment="0" applyProtection="0"/>
    <xf numFmtId="281" fontId="103" fillId="0" borderId="0" applyFont="0" applyFill="0" applyBorder="0" applyAlignment="0" applyProtection="0"/>
    <xf numFmtId="0" fontId="205" fillId="0" borderId="0" applyNumberFormat="0" applyFill="0" applyBorder="0" applyAlignment="0" applyProtection="0"/>
    <xf numFmtId="43" fontId="89" fillId="0" borderId="0" applyFont="0" applyFill="0" applyBorder="0" applyAlignment="0" applyProtection="0"/>
    <xf numFmtId="0" fontId="4" fillId="0" borderId="15">
      <alignment horizontal="center" vertical="center"/>
    </xf>
    <xf numFmtId="0" fontId="206" fillId="0" borderId="45" applyNumberFormat="0" applyFont="0" applyAlignment="0">
      <alignment horizontal="center"/>
    </xf>
    <xf numFmtId="0" fontId="207" fillId="7" borderId="0" applyNumberFormat="0" applyBorder="0" applyAlignment="0" applyProtection="0"/>
    <xf numFmtId="0" fontId="208" fillId="0" borderId="0" applyNumberFormat="0" applyFill="0" applyBorder="0" applyAlignment="0" applyProtection="0"/>
    <xf numFmtId="173" fontId="19" fillId="0" borderId="0" applyFont="0" applyFill="0" applyBorder="0" applyAlignment="0" applyProtection="0"/>
    <xf numFmtId="0" fontId="132" fillId="0" borderId="0" applyFont="0" applyFill="0" applyBorder="0" applyAlignment="0" applyProtection="0"/>
    <xf numFmtId="0" fontId="132" fillId="0" borderId="0" applyFont="0" applyFill="0" applyBorder="0" applyAlignment="0" applyProtection="0"/>
    <xf numFmtId="0" fontId="4" fillId="0" borderId="0">
      <alignment vertical="center"/>
    </xf>
    <xf numFmtId="40" fontId="209" fillId="0" borderId="0" applyFont="0" applyFill="0" applyBorder="0" applyAlignment="0" applyProtection="0"/>
    <xf numFmtId="38" fontId="209" fillId="0" borderId="0" applyFont="0" applyFill="0" applyBorder="0" applyAlignment="0" applyProtection="0"/>
    <xf numFmtId="0" fontId="209" fillId="0" borderId="0" applyFont="0" applyFill="0" applyBorder="0" applyAlignment="0" applyProtection="0"/>
    <xf numFmtId="0" fontId="209" fillId="0" borderId="0" applyFont="0" applyFill="0" applyBorder="0" applyAlignment="0" applyProtection="0"/>
    <xf numFmtId="9" fontId="49" fillId="0" borderId="0" applyFont="0" applyFill="0" applyBorder="0" applyAlignment="0" applyProtection="0"/>
    <xf numFmtId="0" fontId="210" fillId="0" borderId="0"/>
    <xf numFmtId="0" fontId="211" fillId="0" borderId="14"/>
    <xf numFmtId="171" fontId="21" fillId="0" borderId="0" applyFont="0" applyFill="0" applyBorder="0" applyAlignment="0" applyProtection="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33" fillId="0" borderId="0"/>
    <xf numFmtId="0" fontId="41" fillId="0" borderId="0" applyFont="0" applyFill="0" applyBorder="0" applyAlignment="0" applyProtection="0"/>
    <xf numFmtId="0" fontId="41" fillId="0" borderId="0" applyFont="0" applyFill="0" applyBorder="0" applyAlignment="0" applyProtection="0"/>
    <xf numFmtId="190" fontId="41" fillId="0" borderId="0" applyFont="0" applyFill="0" applyBorder="0" applyAlignment="0" applyProtection="0"/>
    <xf numFmtId="200" fontId="41" fillId="0" borderId="0" applyFont="0" applyFill="0" applyBorder="0" applyAlignment="0" applyProtection="0"/>
    <xf numFmtId="0" fontId="41" fillId="0" borderId="0"/>
    <xf numFmtId="0" fontId="41" fillId="0" borderId="0"/>
    <xf numFmtId="0" fontId="9" fillId="0" borderId="0"/>
    <xf numFmtId="173" fontId="39" fillId="0" borderId="0" applyFont="0" applyFill="0" applyBorder="0" applyAlignment="0" applyProtection="0"/>
    <xf numFmtId="174" fontId="39" fillId="0" borderId="0" applyFont="0" applyFill="0" applyBorder="0" applyAlignment="0" applyProtection="0"/>
    <xf numFmtId="43" fontId="35" fillId="0" borderId="0" applyFont="0" applyFill="0" applyBorder="0" applyAlignment="0" applyProtection="0"/>
    <xf numFmtId="41" fontId="1" fillId="0" borderId="0" applyFont="0" applyFill="0" applyBorder="0" applyAlignment="0" applyProtection="0"/>
    <xf numFmtId="0" fontId="1" fillId="0" borderId="0"/>
    <xf numFmtId="178" fontId="39" fillId="0" borderId="0" applyFont="0" applyFill="0" applyBorder="0" applyAlignment="0" applyProtection="0"/>
    <xf numFmtId="6" fontId="29" fillId="0" borderId="0" applyFont="0" applyFill="0" applyBorder="0" applyAlignment="0" applyProtection="0"/>
    <xf numFmtId="208" fontId="39" fillId="0" borderId="0" applyFont="0" applyFill="0" applyBorder="0" applyAlignment="0" applyProtection="0"/>
    <xf numFmtId="0" fontId="212" fillId="0" borderId="0" applyNumberFormat="0" applyFill="0" applyBorder="0" applyAlignment="0" applyProtection="0">
      <alignment vertical="top"/>
      <protection locked="0"/>
    </xf>
    <xf numFmtId="44" fontId="1" fillId="0" borderId="0" applyFont="0" applyFill="0" applyBorder="0" applyAlignment="0" applyProtection="0"/>
    <xf numFmtId="42" fontId="1" fillId="0" borderId="0" applyFont="0" applyFill="0" applyBorder="0" applyAlignment="0" applyProtection="0"/>
    <xf numFmtId="0" fontId="213" fillId="0" borderId="0" applyNumberFormat="0" applyFill="0" applyBorder="0" applyAlignment="0" applyProtection="0">
      <alignment vertical="top"/>
      <protection locked="0"/>
    </xf>
    <xf numFmtId="43" fontId="8" fillId="0" borderId="0" applyFont="0" applyFill="0" applyBorder="0" applyAlignment="0" applyProtection="0"/>
    <xf numFmtId="166" fontId="1" fillId="0" borderId="0" applyFont="0" applyFill="0" applyBorder="0" applyAlignment="0" applyProtection="0"/>
  </cellStyleXfs>
  <cellXfs count="486">
    <xf numFmtId="0" fontId="0" fillId="0" borderId="0" xfId="0"/>
    <xf numFmtId="0" fontId="2" fillId="0" borderId="0" xfId="1" applyFont="1" applyFill="1" applyBorder="1" applyAlignment="1">
      <alignment vertical="center" wrapText="1"/>
    </xf>
    <xf numFmtId="164" fontId="2" fillId="3" borderId="2" xfId="1" applyNumberFormat="1" applyFont="1" applyFill="1" applyBorder="1" applyAlignment="1">
      <alignment horizontal="right" vertical="center" wrapText="1"/>
    </xf>
    <xf numFmtId="164" fontId="4" fillId="3" borderId="2" xfId="1" applyNumberFormat="1" applyFont="1" applyFill="1" applyBorder="1" applyAlignment="1">
      <alignment horizontal="right" vertical="center" wrapText="1"/>
    </xf>
    <xf numFmtId="164" fontId="4" fillId="2" borderId="2" xfId="1" applyNumberFormat="1" applyFont="1" applyFill="1" applyBorder="1" applyAlignment="1">
      <alignment horizontal="right" vertical="center" wrapText="1"/>
    </xf>
    <xf numFmtId="0" fontId="4" fillId="2" borderId="2" xfId="1" applyFont="1" applyFill="1" applyBorder="1" applyAlignment="1">
      <alignment horizontal="left" vertical="center" wrapText="1"/>
    </xf>
    <xf numFmtId="0" fontId="9" fillId="0" borderId="0" xfId="2" applyFont="1" applyAlignment="1">
      <alignment vertical="center" wrapText="1"/>
    </xf>
    <xf numFmtId="0" fontId="2" fillId="0" borderId="2" xfId="2" applyFont="1" applyFill="1" applyBorder="1" applyAlignment="1">
      <alignment horizontal="center" vertical="center" wrapText="1"/>
    </xf>
    <xf numFmtId="0" fontId="9" fillId="0" borderId="0" xfId="2" applyFont="1" applyBorder="1" applyAlignment="1">
      <alignment vertical="center" wrapText="1"/>
    </xf>
    <xf numFmtId="0" fontId="9" fillId="2" borderId="2" xfId="2" applyFont="1" applyFill="1" applyBorder="1" applyAlignment="1">
      <alignment horizontal="center" vertical="center" wrapText="1"/>
    </xf>
    <xf numFmtId="0" fontId="9" fillId="0" borderId="0" xfId="2" applyFont="1" applyAlignment="1">
      <alignment horizontal="center" vertical="center" wrapText="1"/>
    </xf>
    <xf numFmtId="165" fontId="9" fillId="0" borderId="0" xfId="2" applyNumberFormat="1" applyFont="1" applyAlignment="1">
      <alignment vertical="center" wrapText="1"/>
    </xf>
    <xf numFmtId="0" fontId="4" fillId="0" borderId="2" xfId="0" applyFont="1" applyBorder="1" applyAlignment="1">
      <alignment vertical="center" wrapText="1"/>
    </xf>
    <xf numFmtId="164" fontId="4" fillId="3" borderId="0" xfId="1" applyNumberFormat="1" applyFont="1" applyFill="1" applyBorder="1" applyAlignment="1">
      <alignment horizontal="right" vertical="center" wrapText="1"/>
    </xf>
    <xf numFmtId="164" fontId="5" fillId="0" borderId="2" xfId="0" applyNumberFormat="1" applyFont="1" applyBorder="1" applyAlignment="1">
      <alignment vertical="center" wrapText="1"/>
    </xf>
    <xf numFmtId="164" fontId="4" fillId="3" borderId="2" xfId="1" applyNumberFormat="1" applyFont="1" applyFill="1" applyBorder="1" applyAlignment="1">
      <alignment vertical="center" wrapText="1"/>
    </xf>
    <xf numFmtId="164" fontId="2" fillId="3" borderId="2" xfId="1" applyNumberFormat="1" applyFont="1" applyFill="1" applyBorder="1" applyAlignment="1">
      <alignment vertical="center" wrapText="1"/>
    </xf>
    <xf numFmtId="164" fontId="4" fillId="2" borderId="2" xfId="1" applyNumberFormat="1" applyFont="1" applyFill="1" applyBorder="1" applyAlignment="1">
      <alignment vertical="center" wrapText="1"/>
    </xf>
    <xf numFmtId="164" fontId="2" fillId="2" borderId="2" xfId="1" applyNumberFormat="1" applyFont="1" applyFill="1" applyBorder="1" applyAlignment="1">
      <alignment vertical="center" wrapText="1"/>
    </xf>
    <xf numFmtId="164" fontId="6" fillId="0" borderId="2" xfId="0" applyNumberFormat="1" applyFont="1" applyBorder="1" applyAlignment="1">
      <alignment vertical="center" wrapText="1"/>
    </xf>
    <xf numFmtId="164" fontId="6" fillId="0" borderId="2" xfId="0" applyNumberFormat="1" applyFont="1" applyBorder="1" applyAlignment="1">
      <alignment horizontal="right" vertical="center" wrapText="1"/>
    </xf>
    <xf numFmtId="0" fontId="7" fillId="0" borderId="2" xfId="0" applyFont="1" applyBorder="1" applyAlignment="1"/>
    <xf numFmtId="164" fontId="4" fillId="3" borderId="2" xfId="1" applyNumberFormat="1" applyFont="1" applyFill="1" applyBorder="1" applyAlignment="1">
      <alignment horizontal="left" vertical="center" wrapText="1"/>
    </xf>
    <xf numFmtId="0" fontId="4" fillId="2" borderId="2" xfId="1" applyNumberFormat="1" applyFont="1" applyFill="1" applyBorder="1" applyAlignment="1">
      <alignment horizontal="left" vertical="center" wrapText="1"/>
    </xf>
    <xf numFmtId="164" fontId="4" fillId="2" borderId="2" xfId="1" applyNumberFormat="1"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164" fontId="4" fillId="2" borderId="0" xfId="1" applyNumberFormat="1" applyFont="1" applyFill="1" applyBorder="1" applyAlignment="1">
      <alignment horizontal="center" vertical="center" wrapText="1"/>
    </xf>
    <xf numFmtId="0" fontId="6" fillId="0" borderId="2" xfId="0" applyFont="1" applyBorder="1" applyAlignment="1">
      <alignment vertical="center" wrapText="1"/>
    </xf>
    <xf numFmtId="0" fontId="4" fillId="2" borderId="2" xfId="1" applyFont="1" applyFill="1" applyBorder="1" applyAlignment="1">
      <alignment vertical="center" wrapText="1"/>
    </xf>
    <xf numFmtId="0" fontId="5" fillId="0" borderId="2" xfId="0" applyFont="1" applyBorder="1" applyAlignment="1">
      <alignment vertical="center" wrapText="1"/>
    </xf>
    <xf numFmtId="0" fontId="5" fillId="0" borderId="2" xfId="0" applyFont="1" applyBorder="1" applyAlignment="1">
      <alignment horizontal="left" vertical="center" wrapText="1"/>
    </xf>
    <xf numFmtId="0" fontId="6" fillId="0" borderId="0" xfId="0" applyFont="1" applyBorder="1" applyAlignment="1">
      <alignment horizontal="center" vertical="center" wrapText="1"/>
    </xf>
    <xf numFmtId="0" fontId="6" fillId="0" borderId="0" xfId="0" applyFont="1"/>
    <xf numFmtId="0" fontId="6" fillId="0" borderId="0" xfId="0" applyFont="1" applyAlignment="1">
      <alignment horizontal="center" vertical="center" wrapText="1"/>
    </xf>
    <xf numFmtId="0" fontId="6" fillId="0" borderId="0" xfId="0" applyFont="1" applyBorder="1"/>
    <xf numFmtId="0" fontId="6" fillId="4" borderId="0" xfId="0" applyFont="1" applyFill="1" applyAlignment="1">
      <alignment horizontal="center" vertical="center" wrapText="1"/>
    </xf>
    <xf numFmtId="164" fontId="6" fillId="0" borderId="0" xfId="0" applyNumberFormat="1" applyFont="1" applyAlignment="1">
      <alignment horizontal="center" vertical="center" wrapText="1"/>
    </xf>
    <xf numFmtId="164" fontId="6" fillId="0" borderId="0" xfId="0" applyNumberFormat="1" applyFont="1"/>
    <xf numFmtId="164" fontId="5" fillId="0" borderId="0" xfId="0" applyNumberFormat="1" applyFont="1" applyAlignment="1">
      <alignment horizontal="center" vertical="center" wrapText="1"/>
    </xf>
    <xf numFmtId="164" fontId="6" fillId="0" borderId="0" xfId="0" applyNumberFormat="1" applyFont="1" applyBorder="1" applyAlignment="1">
      <alignment horizontal="center" vertical="center" wrapText="1"/>
    </xf>
    <xf numFmtId="0" fontId="6" fillId="0" borderId="0" xfId="0" applyFont="1" applyAlignment="1">
      <alignment vertical="center" wrapText="1"/>
    </xf>
    <xf numFmtId="0" fontId="6" fillId="0" borderId="0" xfId="0" applyFont="1" applyAlignment="1">
      <alignment horizontal="right" vertical="center" wrapText="1"/>
    </xf>
    <xf numFmtId="0" fontId="6" fillId="0" borderId="0" xfId="0" applyFont="1" applyAlignment="1">
      <alignment horizontal="left" vertical="center" wrapText="1"/>
    </xf>
    <xf numFmtId="0" fontId="4" fillId="0" borderId="2" xfId="2" applyFont="1" applyFill="1" applyBorder="1" applyAlignment="1">
      <alignment horizontal="center" vertical="center" wrapText="1"/>
    </xf>
    <xf numFmtId="0" fontId="12" fillId="0" borderId="2" xfId="2" applyFont="1" applyFill="1" applyBorder="1" applyAlignment="1">
      <alignment vertical="center" wrapText="1"/>
    </xf>
    <xf numFmtId="165" fontId="12" fillId="0" borderId="2" xfId="3" applyNumberFormat="1" applyFont="1" applyFill="1" applyBorder="1" applyAlignment="1">
      <alignment vertical="center" wrapText="1"/>
    </xf>
    <xf numFmtId="0" fontId="12" fillId="0" borderId="2" xfId="2" applyFont="1" applyFill="1" applyBorder="1" applyAlignment="1">
      <alignment horizontal="center" vertical="center" wrapText="1"/>
    </xf>
    <xf numFmtId="165" fontId="4" fillId="2" borderId="2" xfId="3" applyNumberFormat="1" applyFont="1" applyFill="1" applyBorder="1" applyAlignment="1">
      <alignment vertical="center" wrapText="1"/>
    </xf>
    <xf numFmtId="165" fontId="14" fillId="2" borderId="2" xfId="3" applyNumberFormat="1" applyFont="1" applyFill="1" applyBorder="1" applyAlignment="1">
      <alignment vertical="center" wrapText="1"/>
    </xf>
    <xf numFmtId="0" fontId="16" fillId="0" borderId="2" xfId="2" applyFont="1" applyFill="1" applyBorder="1" applyAlignment="1">
      <alignment vertical="center" wrapText="1"/>
    </xf>
    <xf numFmtId="165" fontId="218" fillId="0" borderId="2" xfId="3" applyNumberFormat="1" applyFont="1" applyFill="1" applyBorder="1" applyAlignment="1">
      <alignment vertical="center" wrapText="1"/>
    </xf>
    <xf numFmtId="0" fontId="13" fillId="0" borderId="2" xfId="2" applyFont="1" applyFill="1" applyBorder="1" applyAlignment="1">
      <alignment horizontal="left" vertical="center" wrapText="1"/>
    </xf>
    <xf numFmtId="0" fontId="13" fillId="0" borderId="2" xfId="2" applyFont="1" applyFill="1" applyBorder="1" applyAlignment="1">
      <alignment vertical="center" wrapText="1"/>
    </xf>
    <xf numFmtId="0" fontId="5" fillId="0" borderId="0" xfId="0" applyFont="1" applyBorder="1" applyAlignment="1">
      <alignment vertical="center" wrapText="1"/>
    </xf>
    <xf numFmtId="0" fontId="4" fillId="0" borderId="2" xfId="0" applyFont="1" applyBorder="1" applyAlignment="1">
      <alignment horizontal="left" vertical="top" wrapText="1"/>
    </xf>
    <xf numFmtId="166" fontId="6" fillId="0" borderId="2" xfId="2043" applyNumberFormat="1" applyFont="1" applyBorder="1" applyAlignment="1">
      <alignment vertical="center" wrapText="1"/>
    </xf>
    <xf numFmtId="166" fontId="6" fillId="0" borderId="2" xfId="2043" applyNumberFormat="1" applyFont="1" applyBorder="1"/>
    <xf numFmtId="166" fontId="6" fillId="0" borderId="2" xfId="2043" applyNumberFormat="1" applyFont="1" applyBorder="1" applyAlignment="1">
      <alignment horizontal="left" vertical="center" wrapText="1"/>
    </xf>
    <xf numFmtId="0" fontId="6" fillId="0" borderId="2" xfId="0" applyFont="1" applyBorder="1" applyAlignment="1">
      <alignment horizontal="left"/>
    </xf>
    <xf numFmtId="164" fontId="2" fillId="0" borderId="2" xfId="1" applyNumberFormat="1" applyFont="1" applyFill="1" applyBorder="1" applyAlignment="1">
      <alignment vertical="center" wrapText="1"/>
    </xf>
    <xf numFmtId="0" fontId="4" fillId="0" borderId="2" xfId="1" applyFont="1" applyFill="1" applyBorder="1" applyAlignment="1">
      <alignment horizontal="left" vertical="center" wrapText="1"/>
    </xf>
    <xf numFmtId="164" fontId="4" fillId="0" borderId="2" xfId="1" applyNumberFormat="1" applyFont="1" applyFill="1" applyBorder="1" applyAlignment="1">
      <alignment vertical="center" wrapText="1"/>
    </xf>
    <xf numFmtId="164" fontId="2" fillId="2" borderId="2" xfId="1" applyNumberFormat="1" applyFont="1" applyFill="1" applyBorder="1" applyAlignment="1">
      <alignment horizontal="center" vertical="center" wrapText="1"/>
    </xf>
    <xf numFmtId="0" fontId="2" fillId="0" borderId="2" xfId="0" applyFont="1" applyBorder="1" applyAlignment="1">
      <alignment horizontal="left" vertical="top" wrapText="1"/>
    </xf>
    <xf numFmtId="166" fontId="5" fillId="0" borderId="2" xfId="2043" applyNumberFormat="1" applyFont="1" applyBorder="1" applyAlignment="1">
      <alignment horizontal="left" vertical="center" wrapText="1"/>
    </xf>
    <xf numFmtId="0" fontId="2" fillId="0" borderId="0" xfId="0" applyFont="1" applyBorder="1" applyAlignment="1">
      <alignment horizontal="left" vertical="top" wrapText="1"/>
    </xf>
    <xf numFmtId="0" fontId="5" fillId="0" borderId="0" xfId="0" applyFont="1" applyBorder="1" applyAlignment="1">
      <alignment horizontal="left" vertical="center" wrapText="1"/>
    </xf>
    <xf numFmtId="0" fontId="6" fillId="0" borderId="2" xfId="0" applyFont="1" applyBorder="1" applyAlignment="1">
      <alignment horizontal="left" vertical="center" wrapText="1"/>
    </xf>
    <xf numFmtId="0" fontId="6" fillId="0" borderId="5" xfId="0" applyFont="1" applyBorder="1" applyAlignment="1">
      <alignment horizontal="left" vertical="center" wrapText="1"/>
    </xf>
    <xf numFmtId="165" fontId="4" fillId="0" borderId="2" xfId="3" applyNumberFormat="1" applyFont="1" applyFill="1" applyBorder="1" applyAlignment="1">
      <alignment horizontal="left" vertical="center" wrapText="1"/>
    </xf>
    <xf numFmtId="0" fontId="4" fillId="0" borderId="6" xfId="2" applyFont="1" applyFill="1" applyBorder="1" applyAlignment="1">
      <alignment horizontal="left" vertical="center" wrapText="1"/>
    </xf>
    <xf numFmtId="0" fontId="4" fillId="0" borderId="2" xfId="0" applyFont="1" applyFill="1" applyBorder="1" applyAlignment="1">
      <alignment vertical="center" wrapText="1"/>
    </xf>
    <xf numFmtId="0" fontId="4" fillId="0" borderId="2" xfId="0" applyFont="1" applyFill="1" applyBorder="1" applyAlignment="1">
      <alignment horizontal="left" vertical="center" wrapText="1"/>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5" fillId="0" borderId="2" xfId="0" applyFont="1" applyBorder="1" applyAlignment="1">
      <alignment horizontal="left" vertical="center" wrapText="1"/>
    </xf>
    <xf numFmtId="0" fontId="5" fillId="0" borderId="2" xfId="0" applyFont="1" applyBorder="1" applyAlignment="1">
      <alignment horizontal="center" vertical="center" wrapText="1"/>
    </xf>
    <xf numFmtId="165" fontId="13" fillId="0" borderId="2" xfId="2" applyNumberFormat="1" applyFont="1" applyFill="1" applyBorder="1" applyAlignment="1">
      <alignment horizontal="left" vertical="center" wrapText="1"/>
    </xf>
    <xf numFmtId="0" fontId="2" fillId="0" borderId="2" xfId="2" applyFont="1" applyFill="1" applyBorder="1" applyAlignment="1">
      <alignment vertical="center" wrapText="1"/>
    </xf>
    <xf numFmtId="0" fontId="4" fillId="0" borderId="2" xfId="1536" applyFont="1" applyFill="1" applyBorder="1" applyAlignment="1">
      <alignment vertical="center"/>
    </xf>
    <xf numFmtId="0" fontId="4" fillId="0" borderId="2" xfId="1536" applyFont="1" applyFill="1" applyBorder="1" applyAlignment="1">
      <alignment vertical="center" wrapText="1"/>
    </xf>
    <xf numFmtId="0" fontId="215" fillId="0" borderId="2" xfId="2" applyFont="1" applyFill="1" applyBorder="1" applyAlignment="1">
      <alignment vertical="center" wrapText="1"/>
    </xf>
    <xf numFmtId="0" fontId="214" fillId="0" borderId="2" xfId="2" applyFont="1" applyFill="1" applyBorder="1" applyAlignment="1">
      <alignment vertical="center" wrapText="1"/>
    </xf>
    <xf numFmtId="0" fontId="215" fillId="0" borderId="2" xfId="0" applyFont="1" applyFill="1" applyBorder="1" applyAlignment="1">
      <alignment vertical="center"/>
    </xf>
    <xf numFmtId="0" fontId="215" fillId="0" borderId="2" xfId="0" applyFont="1" applyFill="1" applyBorder="1" applyAlignment="1">
      <alignment vertical="center" wrapText="1"/>
    </xf>
    <xf numFmtId="0" fontId="218" fillId="0" borderId="2" xfId="2" applyFont="1" applyFill="1" applyBorder="1" applyAlignment="1">
      <alignment vertical="center" wrapText="1"/>
    </xf>
    <xf numFmtId="165" fontId="4" fillId="0" borderId="2" xfId="5" applyNumberFormat="1" applyFont="1" applyFill="1" applyBorder="1" applyAlignment="1">
      <alignment vertical="center" wrapText="1"/>
    </xf>
    <xf numFmtId="165" fontId="13" fillId="0" borderId="2" xfId="3" applyNumberFormat="1" applyFont="1" applyFill="1" applyBorder="1" applyAlignment="1">
      <alignment horizontal="left" vertical="center" wrapText="1"/>
    </xf>
    <xf numFmtId="0" fontId="14" fillId="0" borderId="2" xfId="2" applyFont="1" applyFill="1" applyBorder="1" applyAlignment="1">
      <alignment horizontal="left" vertical="center" wrapText="1"/>
    </xf>
    <xf numFmtId="0" fontId="4" fillId="0" borderId="7" xfId="2" applyFont="1" applyFill="1" applyBorder="1" applyAlignment="1">
      <alignment vertical="center" wrapText="1"/>
    </xf>
    <xf numFmtId="14" fontId="4" fillId="0" borderId="2" xfId="2" applyNumberFormat="1" applyFont="1" applyFill="1" applyBorder="1" applyAlignment="1">
      <alignment horizontal="left" vertical="center" wrapText="1"/>
    </xf>
    <xf numFmtId="0" fontId="219" fillId="0" borderId="2" xfId="0" applyFont="1" applyBorder="1" applyAlignment="1">
      <alignment horizontal="center" vertical="center" wrapText="1"/>
    </xf>
    <xf numFmtId="0" fontId="219" fillId="0" borderId="2" xfId="0" applyFont="1" applyBorder="1" applyAlignment="1">
      <alignment horizontal="left" vertical="center" wrapText="1"/>
    </xf>
    <xf numFmtId="166" fontId="219" fillId="0" borderId="2" xfId="2043" applyNumberFormat="1" applyFont="1" applyBorder="1" applyAlignment="1">
      <alignment horizontal="left" vertical="center" wrapText="1"/>
    </xf>
    <xf numFmtId="0" fontId="219" fillId="0" borderId="0" xfId="0" applyFont="1" applyAlignment="1">
      <alignment horizontal="center" vertical="center" wrapText="1"/>
    </xf>
    <xf numFmtId="0" fontId="216" fillId="2" borderId="2" xfId="2" applyFont="1" applyFill="1" applyBorder="1" applyAlignment="1">
      <alignment horizontal="center" vertical="center" wrapText="1"/>
    </xf>
    <xf numFmtId="0" fontId="4" fillId="0" borderId="2" xfId="2" applyFont="1" applyFill="1" applyBorder="1" applyAlignment="1">
      <alignment vertical="center" wrapText="1"/>
    </xf>
    <xf numFmtId="0" fontId="215" fillId="0" borderId="1" xfId="2" applyFont="1" applyFill="1" applyBorder="1" applyAlignment="1">
      <alignment vertical="center" wrapText="1"/>
    </xf>
    <xf numFmtId="0" fontId="215" fillId="0" borderId="5" xfId="2" applyFont="1" applyFill="1" applyBorder="1" applyAlignment="1">
      <alignment vertical="center" wrapText="1"/>
    </xf>
    <xf numFmtId="0" fontId="215" fillId="0" borderId="3" xfId="2" applyFont="1" applyFill="1" applyBorder="1" applyAlignment="1">
      <alignment vertical="center" wrapText="1"/>
    </xf>
    <xf numFmtId="0" fontId="9" fillId="2" borderId="2" xfId="2" applyFont="1" applyFill="1" applyBorder="1" applyAlignment="1">
      <alignment vertical="center" wrapText="1"/>
    </xf>
    <xf numFmtId="165" fontId="11" fillId="2" borderId="2" xfId="4" applyNumberFormat="1" applyFont="1" applyFill="1" applyBorder="1" applyAlignment="1">
      <alignment vertical="center" wrapText="1"/>
    </xf>
    <xf numFmtId="165" fontId="4" fillId="0" borderId="2" xfId="1212" applyNumberFormat="1" applyFont="1" applyFill="1" applyBorder="1" applyAlignment="1">
      <alignment horizontal="left" vertical="center" wrapText="1"/>
    </xf>
    <xf numFmtId="0" fontId="4" fillId="0" borderId="2" xfId="0" quotePrefix="1" applyFont="1" applyFill="1" applyBorder="1" applyAlignment="1">
      <alignment horizontal="left" vertical="center" wrapText="1"/>
    </xf>
    <xf numFmtId="165" fontId="14" fillId="0" borderId="2" xfId="3" applyNumberFormat="1" applyFont="1" applyFill="1" applyBorder="1" applyAlignment="1">
      <alignment horizontal="left" vertical="center" wrapText="1"/>
    </xf>
    <xf numFmtId="165" fontId="2" fillId="0" borderId="2" xfId="3" applyNumberFormat="1" applyFont="1" applyFill="1" applyBorder="1" applyAlignment="1">
      <alignment horizontal="left" vertical="center" wrapText="1"/>
    </xf>
    <xf numFmtId="165" fontId="4" fillId="0" borderId="2" xfId="2" applyNumberFormat="1" applyFont="1" applyFill="1" applyBorder="1" applyAlignment="1">
      <alignment horizontal="left" vertical="center" wrapText="1"/>
    </xf>
    <xf numFmtId="165" fontId="4" fillId="0" borderId="2" xfId="1211" applyNumberFormat="1" applyFont="1" applyFill="1" applyBorder="1" applyAlignment="1">
      <alignment horizontal="left" vertical="center" wrapText="1"/>
    </xf>
    <xf numFmtId="165" fontId="4" fillId="0" borderId="2" xfId="1536" applyNumberFormat="1" applyFont="1" applyFill="1" applyBorder="1" applyAlignment="1">
      <alignment horizontal="left" vertical="center"/>
    </xf>
    <xf numFmtId="165" fontId="4" fillId="0" borderId="2" xfId="1536" applyNumberFormat="1" applyFont="1" applyFill="1" applyBorder="1" applyAlignment="1">
      <alignment horizontal="left" vertical="center" wrapText="1"/>
    </xf>
    <xf numFmtId="165" fontId="4" fillId="0" borderId="2" xfId="1211" applyNumberFormat="1" applyFont="1" applyFill="1" applyBorder="1" applyAlignment="1">
      <alignment horizontal="left" vertical="center"/>
    </xf>
    <xf numFmtId="0" fontId="4" fillId="0" borderId="2" xfId="1537" applyFont="1" applyFill="1" applyBorder="1" applyAlignment="1">
      <alignment horizontal="left" vertical="center" wrapText="1"/>
    </xf>
    <xf numFmtId="165" fontId="4" fillId="0" borderId="2" xfId="1537" applyNumberFormat="1" applyFont="1" applyFill="1" applyBorder="1" applyAlignment="1">
      <alignment horizontal="left" vertical="center" wrapText="1"/>
    </xf>
    <xf numFmtId="165" fontId="12" fillId="0" borderId="2" xfId="3" applyNumberFormat="1" applyFont="1" applyFill="1" applyBorder="1" applyAlignment="1">
      <alignment horizontal="left" vertical="center" wrapText="1"/>
    </xf>
    <xf numFmtId="165" fontId="215" fillId="0" borderId="2" xfId="3" applyNumberFormat="1" applyFont="1" applyFill="1" applyBorder="1" applyAlignment="1">
      <alignment horizontal="left" vertical="center" wrapText="1"/>
    </xf>
    <xf numFmtId="165" fontId="214" fillId="0" borderId="2" xfId="2" applyNumberFormat="1" applyFont="1" applyFill="1" applyBorder="1" applyAlignment="1">
      <alignment horizontal="left" vertical="center" wrapText="1"/>
    </xf>
    <xf numFmtId="165" fontId="214" fillId="0" borderId="2" xfId="3" applyNumberFormat="1" applyFont="1" applyFill="1" applyBorder="1" applyAlignment="1">
      <alignment horizontal="left" vertical="center" wrapText="1"/>
    </xf>
    <xf numFmtId="165" fontId="215" fillId="0" borderId="2" xfId="2" applyNumberFormat="1" applyFont="1" applyFill="1" applyBorder="1" applyAlignment="1">
      <alignment horizontal="left" vertical="center" wrapText="1"/>
    </xf>
    <xf numFmtId="165" fontId="4" fillId="0" borderId="2" xfId="1536" quotePrefix="1" applyNumberFormat="1" applyFont="1" applyFill="1" applyBorder="1" applyAlignment="1">
      <alignment horizontal="left" vertical="center" wrapText="1"/>
    </xf>
    <xf numFmtId="0" fontId="4" fillId="2" borderId="2" xfId="2" applyNumberFormat="1" applyFont="1" applyFill="1" applyBorder="1" applyAlignment="1">
      <alignment horizontal="left" vertical="center" wrapText="1"/>
    </xf>
    <xf numFmtId="165" fontId="218" fillId="0" borderId="2" xfId="3" applyNumberFormat="1" applyFont="1" applyFill="1" applyBorder="1" applyAlignment="1">
      <alignment horizontal="left" vertical="center" wrapText="1"/>
    </xf>
    <xf numFmtId="0" fontId="16" fillId="0" borderId="2" xfId="2" applyFont="1" applyFill="1" applyBorder="1" applyAlignment="1">
      <alignment horizontal="left" vertical="center" wrapText="1"/>
    </xf>
    <xf numFmtId="165" fontId="218" fillId="0" borderId="2" xfId="2" applyNumberFormat="1" applyFont="1" applyFill="1" applyBorder="1" applyAlignment="1">
      <alignment horizontal="left" vertical="center" wrapText="1"/>
    </xf>
    <xf numFmtId="165" fontId="220" fillId="0" borderId="2" xfId="2" applyNumberFormat="1" applyFont="1" applyFill="1" applyBorder="1" applyAlignment="1">
      <alignment horizontal="left" vertical="center" wrapText="1"/>
    </xf>
    <xf numFmtId="165" fontId="4" fillId="0" borderId="1" xfId="2" applyNumberFormat="1" applyFont="1" applyFill="1" applyBorder="1" applyAlignment="1">
      <alignment horizontal="left" vertical="center" wrapText="1"/>
    </xf>
    <xf numFmtId="0" fontId="9" fillId="0" borderId="0" xfId="2" applyFont="1" applyAlignment="1">
      <alignment horizontal="left" vertical="center" wrapText="1"/>
    </xf>
    <xf numFmtId="43" fontId="9" fillId="0" borderId="0" xfId="2043" applyFont="1" applyBorder="1" applyAlignment="1">
      <alignment vertical="center" wrapText="1"/>
    </xf>
    <xf numFmtId="165" fontId="2" fillId="0" borderId="2" xfId="3" applyNumberFormat="1" applyFont="1" applyFill="1" applyBorder="1" applyAlignment="1">
      <alignment horizontal="right" vertical="center" wrapText="1"/>
    </xf>
    <xf numFmtId="165" fontId="12" fillId="0" borderId="2" xfId="1152" applyNumberFormat="1" applyFont="1" applyFill="1" applyBorder="1" applyAlignment="1">
      <alignment horizontal="right" vertical="center" wrapText="1"/>
    </xf>
    <xf numFmtId="165" fontId="4" fillId="0" borderId="2" xfId="1152" applyNumberFormat="1" applyFont="1" applyFill="1" applyBorder="1" applyAlignment="1">
      <alignment horizontal="right" vertical="center"/>
    </xf>
    <xf numFmtId="165" fontId="4" fillId="0" borderId="2" xfId="1152" applyNumberFormat="1" applyFont="1" applyFill="1" applyBorder="1" applyAlignment="1">
      <alignment horizontal="right" vertical="center" wrapText="1"/>
    </xf>
    <xf numFmtId="165" fontId="4" fillId="0" borderId="2" xfId="2" applyNumberFormat="1" applyFont="1" applyFill="1" applyBorder="1" applyAlignment="1">
      <alignment horizontal="right" vertical="center" wrapText="1"/>
    </xf>
    <xf numFmtId="165" fontId="4" fillId="0" borderId="2" xfId="3" applyNumberFormat="1" applyFont="1" applyFill="1" applyBorder="1" applyAlignment="1">
      <alignment horizontal="right" wrapText="1"/>
    </xf>
    <xf numFmtId="0" fontId="4" fillId="0" borderId="2" xfId="2" applyFont="1" applyFill="1" applyBorder="1" applyAlignment="1">
      <alignment horizontal="right" vertical="center" wrapText="1"/>
    </xf>
    <xf numFmtId="0" fontId="4" fillId="0" borderId="2" xfId="1537" applyFont="1" applyFill="1" applyBorder="1" applyAlignment="1">
      <alignment horizontal="right" vertical="center" wrapText="1"/>
    </xf>
    <xf numFmtId="2" fontId="4" fillId="0" borderId="2" xfId="1537" applyNumberFormat="1" applyFont="1" applyFill="1" applyBorder="1" applyAlignment="1">
      <alignment horizontal="right" vertical="center" wrapText="1"/>
    </xf>
    <xf numFmtId="164" fontId="4" fillId="0" borderId="2" xfId="2" applyNumberFormat="1" applyFont="1" applyFill="1" applyBorder="1" applyAlignment="1">
      <alignment horizontal="right" vertical="center" wrapText="1"/>
    </xf>
    <xf numFmtId="164" fontId="12" fillId="0" borderId="2" xfId="2" applyNumberFormat="1" applyFont="1" applyFill="1" applyBorder="1" applyAlignment="1">
      <alignment horizontal="right" vertical="center" wrapText="1"/>
    </xf>
    <xf numFmtId="165" fontId="12" fillId="0" borderId="2" xfId="3" applyNumberFormat="1" applyFont="1" applyFill="1" applyBorder="1" applyAlignment="1">
      <alignment horizontal="right" vertical="center" wrapText="1"/>
    </xf>
    <xf numFmtId="0" fontId="12" fillId="0" borderId="2" xfId="2" applyFont="1" applyFill="1" applyBorder="1" applyAlignment="1">
      <alignment horizontal="right" vertical="center" wrapText="1"/>
    </xf>
    <xf numFmtId="165" fontId="4" fillId="0" borderId="2" xfId="3" applyNumberFormat="1" applyFont="1" applyFill="1" applyBorder="1" applyAlignment="1">
      <alignment horizontal="right" vertical="center" wrapText="1"/>
    </xf>
    <xf numFmtId="165" fontId="12" fillId="0" borderId="2" xfId="2043" applyNumberFormat="1" applyFont="1" applyFill="1" applyBorder="1" applyAlignment="1">
      <alignment horizontal="right" vertical="center" wrapText="1"/>
    </xf>
    <xf numFmtId="0" fontId="4" fillId="0" borderId="2" xfId="0" applyFont="1" applyFill="1" applyBorder="1" applyAlignment="1">
      <alignment horizontal="right" vertical="center"/>
    </xf>
    <xf numFmtId="165" fontId="4" fillId="0" borderId="2" xfId="3" applyNumberFormat="1" applyFont="1" applyFill="1" applyBorder="1" applyAlignment="1">
      <alignment horizontal="right" vertical="center"/>
    </xf>
    <xf numFmtId="166" fontId="4" fillId="0" borderId="2" xfId="3" applyNumberFormat="1" applyFont="1" applyFill="1" applyBorder="1" applyAlignment="1">
      <alignment horizontal="right" vertical="center" wrapText="1"/>
    </xf>
    <xf numFmtId="165" fontId="4" fillId="0" borderId="2" xfId="5" applyNumberFormat="1" applyFont="1" applyFill="1" applyBorder="1" applyAlignment="1">
      <alignment horizontal="right" vertical="center" wrapText="1"/>
    </xf>
    <xf numFmtId="0" fontId="4" fillId="0" borderId="2" xfId="2" applyNumberFormat="1" applyFont="1" applyFill="1" applyBorder="1" applyAlignment="1">
      <alignment horizontal="right" vertical="center" wrapText="1"/>
    </xf>
    <xf numFmtId="0" fontId="4" fillId="0" borderId="2" xfId="3" applyNumberFormat="1" applyFont="1" applyFill="1" applyBorder="1" applyAlignment="1">
      <alignment horizontal="right" vertical="center" wrapText="1"/>
    </xf>
    <xf numFmtId="3" fontId="4" fillId="0" borderId="2" xfId="2" applyNumberFormat="1" applyFont="1" applyFill="1" applyBorder="1" applyAlignment="1">
      <alignment horizontal="right" vertical="center" wrapText="1"/>
    </xf>
    <xf numFmtId="166" fontId="4" fillId="0" borderId="2" xfId="2" applyNumberFormat="1" applyFont="1" applyFill="1" applyBorder="1" applyAlignment="1">
      <alignment horizontal="right" vertical="center" wrapText="1"/>
    </xf>
    <xf numFmtId="165" fontId="4" fillId="0" borderId="2" xfId="1147" applyNumberFormat="1" applyFont="1" applyFill="1" applyBorder="1" applyAlignment="1">
      <alignment horizontal="right" vertical="center" wrapText="1"/>
    </xf>
    <xf numFmtId="43" fontId="9" fillId="0" borderId="0" xfId="2043" applyFont="1" applyAlignment="1">
      <alignment vertical="center" wrapText="1"/>
    </xf>
    <xf numFmtId="43" fontId="9" fillId="0" borderId="0" xfId="2" applyNumberFormat="1" applyFont="1" applyAlignment="1">
      <alignment vertical="center" wrapText="1"/>
    </xf>
    <xf numFmtId="165" fontId="2" fillId="2" borderId="2" xfId="3" applyNumberFormat="1" applyFont="1" applyFill="1" applyBorder="1" applyAlignment="1">
      <alignment horizontal="center" vertical="center" wrapText="1"/>
    </xf>
    <xf numFmtId="165" fontId="2" fillId="2" borderId="2" xfId="3" applyNumberFormat="1" applyFont="1" applyFill="1" applyBorder="1" applyAlignment="1">
      <alignment vertical="center" wrapText="1"/>
    </xf>
    <xf numFmtId="166" fontId="4" fillId="2" borderId="2" xfId="3" applyNumberFormat="1" applyFont="1" applyFill="1" applyBorder="1" applyAlignment="1">
      <alignment vertical="center" wrapText="1"/>
    </xf>
    <xf numFmtId="0" fontId="4" fillId="2" borderId="2" xfId="2" applyNumberFormat="1" applyFont="1" applyFill="1" applyBorder="1" applyAlignment="1">
      <alignment vertical="center" wrapText="1"/>
    </xf>
    <xf numFmtId="0" fontId="12" fillId="2" borderId="2" xfId="3" applyNumberFormat="1" applyFont="1" applyFill="1" applyBorder="1" applyAlignment="1">
      <alignment horizontal="left" vertical="center" wrapText="1"/>
    </xf>
    <xf numFmtId="165" fontId="12" fillId="2" borderId="2" xfId="3" applyNumberFormat="1" applyFont="1" applyFill="1" applyBorder="1" applyAlignment="1">
      <alignment vertical="center" wrapText="1"/>
    </xf>
    <xf numFmtId="0" fontId="4" fillId="2" borderId="2" xfId="0" applyFont="1" applyFill="1" applyBorder="1" applyAlignment="1">
      <alignment vertical="center" wrapText="1"/>
    </xf>
    <xf numFmtId="0" fontId="4" fillId="2" borderId="2" xfId="0" applyFont="1" applyFill="1" applyBorder="1" applyAlignment="1">
      <alignment horizontal="left" vertical="center" wrapText="1"/>
    </xf>
    <xf numFmtId="0" fontId="4" fillId="2" borderId="2" xfId="1128" quotePrefix="1" applyNumberFormat="1" applyFont="1" applyFill="1" applyBorder="1" applyAlignment="1">
      <alignment vertical="center" wrapText="1"/>
    </xf>
    <xf numFmtId="0" fontId="12" fillId="2" borderId="2" xfId="2" applyFont="1" applyFill="1" applyBorder="1" applyAlignment="1">
      <alignment vertical="center" wrapText="1"/>
    </xf>
    <xf numFmtId="165" fontId="12" fillId="2" borderId="2" xfId="3" applyNumberFormat="1" applyFont="1" applyFill="1" applyBorder="1" applyAlignment="1">
      <alignment horizontal="left" vertical="center" wrapText="1"/>
    </xf>
    <xf numFmtId="165" fontId="4" fillId="2" borderId="2" xfId="1212" applyNumberFormat="1" applyFont="1" applyFill="1" applyBorder="1" applyAlignment="1">
      <alignment horizontal="left" vertical="center" wrapText="1"/>
    </xf>
    <xf numFmtId="3" fontId="4" fillId="2" borderId="2" xfId="1537" applyNumberFormat="1" applyFont="1" applyFill="1" applyBorder="1" applyAlignment="1">
      <alignment vertical="center" wrapText="1"/>
    </xf>
    <xf numFmtId="0" fontId="4" fillId="2" borderId="2" xfId="0" applyFont="1" applyFill="1" applyBorder="1" applyAlignment="1">
      <alignment vertical="center"/>
    </xf>
    <xf numFmtId="0" fontId="4" fillId="2" borderId="2" xfId="1538" applyFont="1" applyFill="1" applyBorder="1" applyAlignment="1">
      <alignment horizontal="left" vertical="center"/>
    </xf>
    <xf numFmtId="0" fontId="4" fillId="2" borderId="2" xfId="1538" applyFont="1" applyFill="1" applyBorder="1" applyAlignment="1">
      <alignment vertical="center"/>
    </xf>
    <xf numFmtId="165" fontId="4" fillId="2" borderId="2" xfId="1538" applyNumberFormat="1" applyFont="1" applyFill="1" applyBorder="1" applyAlignment="1">
      <alignment vertical="center"/>
    </xf>
    <xf numFmtId="164" fontId="12" fillId="2" borderId="2" xfId="2" applyNumberFormat="1" applyFont="1" applyFill="1" applyBorder="1" applyAlignment="1">
      <alignment vertical="center" wrapText="1"/>
    </xf>
    <xf numFmtId="166" fontId="4" fillId="2" borderId="2" xfId="1128" applyNumberFormat="1" applyFont="1" applyFill="1" applyBorder="1" applyAlignment="1"/>
    <xf numFmtId="0" fontId="4" fillId="2" borderId="2" xfId="7" applyFont="1" applyFill="1" applyBorder="1" applyAlignment="1">
      <alignment vertical="center" wrapText="1"/>
    </xf>
    <xf numFmtId="165" fontId="4" fillId="2" borderId="2" xfId="1128" quotePrefix="1" applyNumberFormat="1" applyFont="1" applyFill="1" applyBorder="1" applyAlignment="1"/>
    <xf numFmtId="0" fontId="9" fillId="2" borderId="2" xfId="2" applyFont="1" applyFill="1" applyBorder="1" applyAlignment="1">
      <alignment horizontal="left" vertical="center" wrapText="1"/>
    </xf>
    <xf numFmtId="43" fontId="2" fillId="2" borderId="2" xfId="2043" applyFont="1" applyFill="1" applyBorder="1" applyAlignment="1">
      <alignment vertical="center" wrapText="1"/>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5" fillId="0" borderId="2" xfId="0" applyFont="1" applyBorder="1" applyAlignment="1">
      <alignment horizontal="left" vertical="center" wrapText="1"/>
    </xf>
    <xf numFmtId="0" fontId="4" fillId="0" borderId="2" xfId="0" applyFont="1" applyBorder="1" applyAlignment="1">
      <alignment horizontal="left" vertical="center" wrapText="1"/>
    </xf>
    <xf numFmtId="0" fontId="5" fillId="0" borderId="0" xfId="0" applyFont="1" applyBorder="1" applyAlignment="1">
      <alignment horizontal="center" vertical="center" wrapText="1"/>
    </xf>
    <xf numFmtId="165" fontId="5" fillId="0" borderId="2" xfId="2043" applyNumberFormat="1" applyFont="1" applyBorder="1" applyAlignment="1">
      <alignment horizontal="center" vertical="center" wrapText="1"/>
    </xf>
    <xf numFmtId="165" fontId="5" fillId="0" borderId="2" xfId="2043" applyNumberFormat="1" applyFont="1" applyBorder="1" applyAlignment="1">
      <alignment horizontal="left" vertical="center" wrapText="1"/>
    </xf>
    <xf numFmtId="165" fontId="6" fillId="0" borderId="2" xfId="2043" applyNumberFormat="1" applyFont="1" applyBorder="1" applyAlignment="1">
      <alignment horizontal="left" vertical="center" wrapText="1"/>
    </xf>
    <xf numFmtId="165" fontId="6" fillId="0" borderId="2" xfId="2043" applyNumberFormat="1" applyFont="1" applyBorder="1" applyAlignment="1">
      <alignment horizontal="center" vertical="center" wrapText="1"/>
    </xf>
    <xf numFmtId="165" fontId="6" fillId="0" borderId="2" xfId="2043" applyNumberFormat="1" applyFont="1" applyBorder="1" applyAlignment="1">
      <alignment vertical="center" wrapText="1"/>
    </xf>
    <xf numFmtId="165" fontId="5" fillId="0" borderId="0" xfId="2043" applyNumberFormat="1" applyFont="1" applyBorder="1" applyAlignment="1">
      <alignment horizontal="left" vertical="center" wrapText="1"/>
    </xf>
    <xf numFmtId="165" fontId="6" fillId="0" borderId="0" xfId="2043" applyNumberFormat="1" applyFont="1" applyAlignment="1">
      <alignment horizontal="left" vertical="center" wrapText="1"/>
    </xf>
    <xf numFmtId="43" fontId="6" fillId="0" borderId="0" xfId="2043" applyFont="1" applyAlignment="1">
      <alignment horizontal="center" vertical="center" wrapText="1"/>
    </xf>
    <xf numFmtId="0" fontId="6" fillId="0" borderId="1" xfId="0" applyFont="1" applyBorder="1" applyAlignment="1">
      <alignment horizontal="center" vertical="center" wrapText="1"/>
    </xf>
    <xf numFmtId="0" fontId="5" fillId="0" borderId="2" xfId="0" applyFont="1" applyBorder="1" applyAlignment="1">
      <alignment horizontal="left" vertical="center" wrapText="1"/>
    </xf>
    <xf numFmtId="0" fontId="6" fillId="0" borderId="2" xfId="0" applyFont="1" applyBorder="1" applyAlignment="1">
      <alignment horizontal="center" vertical="center" wrapText="1"/>
    </xf>
    <xf numFmtId="0" fontId="4" fillId="2" borderId="2" xfId="2" applyFont="1" applyFill="1" applyBorder="1" applyAlignment="1">
      <alignment horizontal="center" vertical="center" wrapText="1"/>
    </xf>
    <xf numFmtId="0" fontId="14" fillId="2" borderId="2" xfId="2" applyFont="1" applyFill="1" applyBorder="1" applyAlignment="1">
      <alignment horizontal="left" vertical="center" wrapText="1"/>
    </xf>
    <xf numFmtId="0" fontId="4" fillId="2" borderId="2" xfId="2" applyFont="1" applyFill="1" applyBorder="1" applyAlignment="1">
      <alignment horizontal="left" vertical="center" wrapText="1"/>
    </xf>
    <xf numFmtId="0" fontId="4" fillId="2" borderId="2" xfId="3" applyNumberFormat="1" applyFont="1" applyFill="1" applyBorder="1" applyAlignment="1">
      <alignment horizontal="left" vertical="center" wrapText="1"/>
    </xf>
    <xf numFmtId="0" fontId="4" fillId="2" borderId="2" xfId="0" applyFont="1" applyFill="1" applyBorder="1" applyAlignment="1">
      <alignment horizontal="center" vertical="center"/>
    </xf>
    <xf numFmtId="0" fontId="4" fillId="2" borderId="1" xfId="2" applyFont="1" applyFill="1" applyBorder="1" applyAlignment="1">
      <alignment vertical="center" wrapText="1"/>
    </xf>
    <xf numFmtId="0" fontId="4" fillId="2" borderId="3" xfId="2" applyFont="1" applyFill="1" applyBorder="1" applyAlignment="1">
      <alignment horizontal="center" vertical="center" wrapText="1"/>
    </xf>
    <xf numFmtId="0" fontId="12" fillId="2" borderId="2" xfId="2" applyFont="1" applyFill="1" applyBorder="1" applyAlignment="1">
      <alignment horizontal="left" vertical="center" wrapText="1"/>
    </xf>
    <xf numFmtId="165" fontId="4" fillId="2" borderId="2" xfId="3" applyNumberFormat="1" applyFont="1" applyFill="1" applyBorder="1" applyAlignment="1">
      <alignment horizontal="center" vertical="center" wrapText="1"/>
    </xf>
    <xf numFmtId="0" fontId="2" fillId="2" borderId="2" xfId="2" applyFont="1" applyFill="1" applyBorder="1" applyAlignment="1">
      <alignment horizontal="center" vertical="center" wrapText="1"/>
    </xf>
    <xf numFmtId="165" fontId="4" fillId="2" borderId="2" xfId="3" applyNumberFormat="1" applyFont="1" applyFill="1" applyBorder="1" applyAlignment="1">
      <alignment horizontal="left" vertical="center" wrapText="1"/>
    </xf>
    <xf numFmtId="165" fontId="4" fillId="0" borderId="1" xfId="3" applyNumberFormat="1" applyFont="1" applyFill="1" applyBorder="1" applyAlignment="1">
      <alignment horizontal="left" vertical="center" wrapText="1"/>
    </xf>
    <xf numFmtId="165" fontId="4" fillId="0" borderId="3" xfId="3" applyNumberFormat="1" applyFont="1" applyFill="1" applyBorder="1" applyAlignment="1">
      <alignment horizontal="left" vertical="center" wrapText="1"/>
    </xf>
    <xf numFmtId="0" fontId="4" fillId="0" borderId="1" xfId="2" applyFont="1" applyFill="1" applyBorder="1" applyAlignment="1">
      <alignment vertical="center" wrapText="1"/>
    </xf>
    <xf numFmtId="0" fontId="4" fillId="0" borderId="5" xfId="2" applyFont="1" applyFill="1" applyBorder="1" applyAlignment="1">
      <alignment vertical="center" wrapText="1"/>
    </xf>
    <xf numFmtId="0" fontId="4" fillId="0" borderId="3" xfId="2" applyFont="1" applyFill="1" applyBorder="1" applyAlignment="1">
      <alignment vertical="center" wrapText="1"/>
    </xf>
    <xf numFmtId="0" fontId="4" fillId="0" borderId="1" xfId="1536" applyFont="1" applyFill="1" applyBorder="1" applyAlignment="1">
      <alignment vertical="center"/>
    </xf>
    <xf numFmtId="0" fontId="4" fillId="0" borderId="3" xfId="1536" applyFont="1" applyFill="1" applyBorder="1" applyAlignment="1">
      <alignment vertical="center"/>
    </xf>
    <xf numFmtId="0" fontId="4" fillId="0" borderId="1" xfId="1537" applyFont="1" applyFill="1" applyBorder="1" applyAlignment="1">
      <alignment vertical="center" wrapText="1"/>
    </xf>
    <xf numFmtId="0" fontId="4" fillId="0" borderId="2" xfId="1537" applyFont="1" applyFill="1" applyBorder="1" applyAlignment="1">
      <alignment vertical="center" wrapText="1"/>
    </xf>
    <xf numFmtId="0" fontId="12" fillId="0" borderId="2" xfId="2"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2" xfId="2" applyFont="1" applyFill="1" applyBorder="1" applyAlignment="1">
      <alignment horizontal="left" vertical="center" wrapText="1"/>
    </xf>
    <xf numFmtId="0" fontId="4" fillId="2" borderId="5" xfId="2" applyFont="1" applyFill="1" applyBorder="1" applyAlignment="1">
      <alignment vertical="center" wrapText="1"/>
    </xf>
    <xf numFmtId="0" fontId="4" fillId="2" borderId="2" xfId="2" applyFont="1" applyFill="1" applyBorder="1" applyAlignment="1">
      <alignment vertical="center" wrapText="1"/>
    </xf>
    <xf numFmtId="0" fontId="6" fillId="0" borderId="0" xfId="0" applyFont="1" applyBorder="1" applyAlignment="1">
      <alignment horizontal="left" vertical="center" wrapText="1"/>
    </xf>
    <xf numFmtId="0" fontId="6" fillId="0" borderId="0" xfId="0" applyFont="1" applyBorder="1" applyAlignment="1">
      <alignment vertical="center" wrapText="1"/>
    </xf>
    <xf numFmtId="164" fontId="6" fillId="0" borderId="0" xfId="0" applyNumberFormat="1" applyFont="1" applyBorder="1" applyAlignment="1">
      <alignment horizontal="right" vertical="center" wrapText="1"/>
    </xf>
    <xf numFmtId="164" fontId="5" fillId="0" borderId="0" xfId="0" applyNumberFormat="1" applyFont="1" applyBorder="1" applyAlignment="1">
      <alignment horizontal="left" vertical="center" wrapText="1"/>
    </xf>
    <xf numFmtId="164" fontId="6" fillId="0" borderId="0" xfId="0" applyNumberFormat="1" applyFont="1" applyBorder="1" applyAlignment="1">
      <alignment vertical="center" wrapText="1"/>
    </xf>
    <xf numFmtId="0" fontId="6" fillId="0" borderId="0" xfId="0" applyFont="1" applyBorder="1" applyAlignment="1">
      <alignment horizontal="right" vertical="center" wrapText="1"/>
    </xf>
    <xf numFmtId="164" fontId="222" fillId="0" borderId="0" xfId="0" applyNumberFormat="1" applyFont="1" applyBorder="1" applyAlignment="1">
      <alignment vertical="center" wrapText="1"/>
    </xf>
    <xf numFmtId="43" fontId="6" fillId="0" borderId="0" xfId="0" applyNumberFormat="1" applyFont="1" applyBorder="1" applyAlignment="1">
      <alignment vertical="center" wrapText="1"/>
    </xf>
    <xf numFmtId="164" fontId="2" fillId="3" borderId="0" xfId="1" applyNumberFormat="1" applyFont="1" applyFill="1" applyBorder="1" applyAlignment="1">
      <alignment vertical="center" wrapText="1"/>
    </xf>
    <xf numFmtId="164" fontId="2" fillId="3" borderId="0" xfId="1" applyNumberFormat="1" applyFont="1" applyFill="1" applyBorder="1" applyAlignment="1">
      <alignment horizontal="right" vertical="center" wrapText="1"/>
    </xf>
    <xf numFmtId="0" fontId="6" fillId="0" borderId="2" xfId="0" applyFont="1" applyBorder="1" applyAlignment="1">
      <alignment horizontal="left" vertical="center" wrapText="1"/>
    </xf>
    <xf numFmtId="0" fontId="6" fillId="0" borderId="2" xfId="0" applyFont="1" applyBorder="1" applyAlignment="1">
      <alignment horizontal="center" vertical="center" wrapText="1"/>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4" fillId="0" borderId="1" xfId="1" applyFont="1" applyFill="1" applyBorder="1" applyAlignment="1">
      <alignment horizontal="left" vertical="center" wrapText="1"/>
    </xf>
    <xf numFmtId="0" fontId="4" fillId="0" borderId="3" xfId="1" applyFont="1" applyFill="1" applyBorder="1" applyAlignment="1">
      <alignment horizontal="left" vertical="center" wrapText="1"/>
    </xf>
    <xf numFmtId="0" fontId="6" fillId="0" borderId="5" xfId="0" applyFont="1" applyBorder="1" applyAlignment="1">
      <alignment horizontal="center" vertical="center" wrapText="1"/>
    </xf>
    <xf numFmtId="164" fontId="4" fillId="3" borderId="2" xfId="1" applyNumberFormat="1" applyFont="1" applyFill="1" applyBorder="1" applyAlignment="1">
      <alignment horizontal="left" vertical="center" wrapText="1"/>
    </xf>
    <xf numFmtId="0" fontId="6" fillId="0" borderId="5" xfId="0" applyFont="1" applyBorder="1" applyAlignment="1">
      <alignment horizontal="left" vertical="center" wrapText="1"/>
    </xf>
    <xf numFmtId="164" fontId="4" fillId="3" borderId="1" xfId="1" applyNumberFormat="1" applyFont="1" applyFill="1" applyBorder="1" applyAlignment="1">
      <alignment horizontal="left" vertical="center" wrapText="1"/>
    </xf>
    <xf numFmtId="164" fontId="4" fillId="3" borderId="5" xfId="1" applyNumberFormat="1" applyFont="1" applyFill="1" applyBorder="1" applyAlignment="1">
      <alignment horizontal="left" vertical="center" wrapText="1"/>
    </xf>
    <xf numFmtId="164" fontId="4" fillId="3" borderId="3" xfId="1" applyNumberFormat="1" applyFont="1" applyFill="1" applyBorder="1" applyAlignment="1">
      <alignment horizontal="left" vertical="center" wrapText="1"/>
    </xf>
    <xf numFmtId="164" fontId="4" fillId="2" borderId="0" xfId="1" applyNumberFormat="1" applyFont="1" applyFill="1" applyBorder="1" applyAlignment="1">
      <alignment horizontal="center" vertical="center" wrapText="1"/>
    </xf>
    <xf numFmtId="0" fontId="5" fillId="0" borderId="2" xfId="0" applyFont="1" applyBorder="1" applyAlignment="1">
      <alignment horizontal="center" vertical="center" wrapText="1"/>
    </xf>
    <xf numFmtId="0" fontId="2" fillId="0" borderId="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1"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5" fillId="0" borderId="2" xfId="0" applyFont="1" applyBorder="1" applyAlignment="1">
      <alignment horizontal="left" vertical="center" wrapText="1"/>
    </xf>
    <xf numFmtId="0" fontId="5" fillId="0" borderId="0" xfId="0" applyFont="1" applyBorder="1" applyAlignment="1">
      <alignment horizontal="center" vertical="center" wrapText="1"/>
    </xf>
    <xf numFmtId="164" fontId="4" fillId="2" borderId="1" xfId="1" applyNumberFormat="1" applyFont="1" applyFill="1" applyBorder="1" applyAlignment="1">
      <alignment horizontal="center" vertical="center" wrapText="1"/>
    </xf>
    <xf numFmtId="164" fontId="4" fillId="2" borderId="5" xfId="1" applyNumberFormat="1" applyFont="1" applyFill="1" applyBorder="1" applyAlignment="1">
      <alignment horizontal="center" vertical="center" wrapText="1"/>
    </xf>
    <xf numFmtId="164" fontId="4" fillId="2" borderId="3" xfId="1" applyNumberFormat="1" applyFont="1" applyFill="1" applyBorder="1" applyAlignment="1">
      <alignment horizontal="center" vertical="center" wrapText="1"/>
    </xf>
    <xf numFmtId="0" fontId="4" fillId="2" borderId="0" xfId="1" applyFont="1" applyFill="1" applyBorder="1" applyAlignment="1">
      <alignment horizontal="center" vertical="center" wrapText="1"/>
    </xf>
    <xf numFmtId="0" fontId="4" fillId="0" borderId="2" xfId="0" applyFont="1" applyBorder="1" applyAlignment="1">
      <alignment horizontal="left" vertical="center" wrapText="1"/>
    </xf>
    <xf numFmtId="165" fontId="4" fillId="2" borderId="2" xfId="3" applyNumberFormat="1" applyFont="1" applyFill="1" applyBorder="1" applyAlignment="1">
      <alignment horizontal="center" vertical="center" wrapText="1"/>
    </xf>
    <xf numFmtId="0" fontId="4" fillId="2" borderId="1" xfId="2" applyFont="1" applyFill="1" applyBorder="1" applyAlignment="1">
      <alignment horizontal="center" vertical="center" wrapText="1"/>
    </xf>
    <xf numFmtId="0" fontId="4" fillId="2" borderId="3" xfId="2" applyFont="1" applyFill="1" applyBorder="1" applyAlignment="1">
      <alignment horizontal="center" vertical="center" wrapText="1"/>
    </xf>
    <xf numFmtId="166" fontId="4" fillId="2" borderId="1" xfId="1128" applyNumberFormat="1" applyFont="1" applyFill="1" applyBorder="1" applyAlignment="1">
      <alignment horizontal="center"/>
    </xf>
    <xf numFmtId="166" fontId="4" fillId="2" borderId="3" xfId="1128" applyNumberFormat="1" applyFont="1" applyFill="1" applyBorder="1" applyAlignment="1">
      <alignment horizontal="center"/>
    </xf>
    <xf numFmtId="0" fontId="216" fillId="2" borderId="2" xfId="2" applyFont="1" applyFill="1" applyBorder="1" applyAlignment="1">
      <alignment vertical="center" wrapText="1"/>
    </xf>
    <xf numFmtId="0" fontId="216" fillId="2" borderId="2" xfId="0" applyFont="1" applyFill="1" applyBorder="1" applyAlignment="1">
      <alignment horizontal="left" vertical="center" wrapText="1"/>
    </xf>
    <xf numFmtId="0" fontId="4" fillId="2" borderId="5" xfId="2" applyFont="1" applyFill="1" applyBorder="1" applyAlignment="1">
      <alignment horizontal="center" vertical="center" wrapText="1"/>
    </xf>
    <xf numFmtId="0" fontId="12" fillId="2" borderId="1" xfId="2" applyFont="1" applyFill="1" applyBorder="1" applyAlignment="1">
      <alignment horizontal="center" vertical="center" wrapText="1"/>
    </xf>
    <xf numFmtId="0" fontId="12" fillId="2" borderId="5" xfId="2" applyFont="1" applyFill="1" applyBorder="1" applyAlignment="1">
      <alignment horizontal="center" vertical="center" wrapText="1"/>
    </xf>
    <xf numFmtId="0" fontId="12" fillId="2" borderId="3" xfId="2" applyFont="1" applyFill="1" applyBorder="1" applyAlignment="1">
      <alignment horizontal="center" vertical="center" wrapText="1"/>
    </xf>
    <xf numFmtId="0" fontId="2" fillId="2" borderId="7" xfId="2" applyFont="1" applyFill="1" applyBorder="1" applyAlignment="1">
      <alignment horizontal="center" vertical="center" wrapText="1"/>
    </xf>
    <xf numFmtId="0" fontId="2" fillId="2" borderId="8" xfId="2" applyFont="1" applyFill="1" applyBorder="1" applyAlignment="1">
      <alignment horizontal="center" vertical="center" wrapText="1"/>
    </xf>
    <xf numFmtId="0" fontId="2" fillId="2" borderId="6" xfId="2" applyFont="1" applyFill="1" applyBorder="1" applyAlignment="1">
      <alignment horizontal="center" vertical="center" wrapText="1"/>
    </xf>
    <xf numFmtId="0" fontId="4" fillId="2" borderId="1" xfId="2" applyFont="1" applyFill="1" applyBorder="1" applyAlignment="1">
      <alignment horizontal="left" vertical="center" wrapText="1"/>
    </xf>
    <xf numFmtId="0" fontId="4" fillId="2" borderId="3" xfId="2" applyFont="1" applyFill="1" applyBorder="1" applyAlignment="1">
      <alignment horizontal="left" vertical="center" wrapText="1"/>
    </xf>
    <xf numFmtId="0" fontId="4" fillId="2" borderId="1" xfId="1" applyFont="1" applyFill="1" applyBorder="1" applyAlignment="1">
      <alignment horizontal="left" vertical="center" wrapText="1"/>
    </xf>
    <xf numFmtId="0" fontId="4" fillId="2" borderId="3" xfId="1" applyFont="1" applyFill="1" applyBorder="1" applyAlignment="1">
      <alignment horizontal="left" vertical="center" wrapText="1"/>
    </xf>
    <xf numFmtId="164" fontId="4" fillId="2" borderId="1" xfId="1" applyNumberFormat="1" applyFont="1" applyFill="1" applyBorder="1" applyAlignment="1">
      <alignment horizontal="left" vertical="center" wrapText="1"/>
    </xf>
    <xf numFmtId="164" fontId="4" fillId="2" borderId="3" xfId="1" applyNumberFormat="1" applyFont="1" applyFill="1" applyBorder="1" applyAlignment="1">
      <alignment horizontal="left" vertical="center" wrapText="1"/>
    </xf>
    <xf numFmtId="165" fontId="4" fillId="2" borderId="2" xfId="3" applyNumberFormat="1" applyFont="1" applyFill="1" applyBorder="1" applyAlignment="1">
      <alignment horizontal="left" vertical="center" wrapText="1"/>
    </xf>
    <xf numFmtId="0" fontId="4" fillId="2" borderId="2" xfId="2" applyFont="1" applyFill="1" applyBorder="1" applyAlignment="1">
      <alignment horizontal="center" vertical="center" wrapText="1"/>
    </xf>
    <xf numFmtId="0" fontId="4" fillId="2" borderId="2" xfId="0" applyFont="1" applyFill="1" applyBorder="1" applyAlignment="1">
      <alignment horizontal="center" vertical="center"/>
    </xf>
    <xf numFmtId="0" fontId="12" fillId="2" borderId="1" xfId="2" applyFont="1" applyFill="1" applyBorder="1" applyAlignment="1">
      <alignment horizontal="left" vertical="center" wrapText="1"/>
    </xf>
    <xf numFmtId="0" fontId="12" fillId="2" borderId="3" xfId="2" applyFont="1" applyFill="1" applyBorder="1" applyAlignment="1">
      <alignment horizontal="left" vertical="center" wrapText="1"/>
    </xf>
    <xf numFmtId="0" fontId="4" fillId="2" borderId="2" xfId="3" applyNumberFormat="1" applyFont="1" applyFill="1" applyBorder="1" applyAlignment="1">
      <alignment horizontal="left" vertical="center" wrapText="1"/>
    </xf>
    <xf numFmtId="165" fontId="4" fillId="2" borderId="0" xfId="3" applyNumberFormat="1" applyFont="1" applyFill="1" applyBorder="1" applyAlignment="1">
      <alignment horizontal="center" vertical="center" wrapText="1"/>
    </xf>
    <xf numFmtId="165" fontId="4" fillId="2" borderId="1" xfId="3" applyNumberFormat="1" applyFont="1" applyFill="1" applyBorder="1" applyAlignment="1">
      <alignment horizontal="center" vertical="center" wrapText="1"/>
    </xf>
    <xf numFmtId="165" fontId="4" fillId="2" borderId="3" xfId="3" applyNumberFormat="1" applyFont="1" applyFill="1" applyBorder="1" applyAlignment="1">
      <alignment horizontal="center" vertical="center" wrapText="1"/>
    </xf>
    <xf numFmtId="0" fontId="223" fillId="2" borderId="0" xfId="2" applyFont="1" applyFill="1" applyAlignment="1">
      <alignment horizontal="center" vertical="center" wrapText="1"/>
    </xf>
    <xf numFmtId="0" fontId="2" fillId="2" borderId="2" xfId="2" applyFont="1" applyFill="1" applyBorder="1" applyAlignment="1">
      <alignment horizontal="center" vertical="center" wrapText="1"/>
    </xf>
    <xf numFmtId="0" fontId="4" fillId="2" borderId="5" xfId="2" applyFont="1" applyFill="1" applyBorder="1" applyAlignment="1">
      <alignment horizontal="left" vertical="center" wrapText="1"/>
    </xf>
    <xf numFmtId="0" fontId="4" fillId="2" borderId="1" xfId="7" applyFont="1" applyFill="1" applyBorder="1" applyAlignment="1">
      <alignment horizontal="center" vertical="center" wrapText="1"/>
    </xf>
    <xf numFmtId="0" fontId="4" fillId="2" borderId="3" xfId="7" applyFont="1" applyFill="1" applyBorder="1" applyAlignment="1">
      <alignment horizontal="center" vertical="center" wrapText="1"/>
    </xf>
    <xf numFmtId="0" fontId="4" fillId="2" borderId="2" xfId="2" applyFont="1" applyFill="1" applyBorder="1" applyAlignment="1">
      <alignment horizontal="left" vertical="center" wrapText="1"/>
    </xf>
    <xf numFmtId="0" fontId="12" fillId="2" borderId="2" xfId="2" applyFont="1" applyFill="1" applyBorder="1" applyAlignment="1">
      <alignment horizontal="center" vertical="center" wrapText="1"/>
    </xf>
    <xf numFmtId="0" fontId="12" fillId="2" borderId="2" xfId="2" applyFont="1" applyFill="1" applyBorder="1" applyAlignment="1">
      <alignment horizontal="left" vertical="center" wrapText="1"/>
    </xf>
    <xf numFmtId="0" fontId="2" fillId="2" borderId="0" xfId="2" applyFont="1" applyFill="1" applyBorder="1" applyAlignment="1">
      <alignment horizontal="center" vertical="center" wrapText="1"/>
    </xf>
    <xf numFmtId="0" fontId="4" fillId="2" borderId="1" xfId="2" applyFont="1" applyFill="1" applyBorder="1" applyAlignment="1">
      <alignment vertical="center" wrapText="1"/>
    </xf>
    <xf numFmtId="0" fontId="4" fillId="2" borderId="3" xfId="2" applyFont="1" applyFill="1" applyBorder="1" applyAlignment="1">
      <alignment vertical="center" wrapText="1"/>
    </xf>
    <xf numFmtId="0" fontId="2" fillId="2" borderId="1" xfId="2" applyFont="1" applyFill="1" applyBorder="1" applyAlignment="1">
      <alignment horizontal="center" vertical="center" wrapText="1"/>
    </xf>
    <xf numFmtId="0" fontId="2" fillId="2" borderId="3" xfId="2" applyFont="1" applyFill="1" applyBorder="1" applyAlignment="1">
      <alignment horizontal="center" vertical="center" wrapText="1"/>
    </xf>
    <xf numFmtId="0" fontId="4" fillId="2" borderId="2" xfId="1538" applyFont="1" applyFill="1" applyBorder="1" applyAlignment="1">
      <alignment horizontal="center" vertical="center"/>
    </xf>
    <xf numFmtId="0" fontId="14" fillId="2" borderId="2" xfId="2" applyFont="1" applyFill="1" applyBorder="1" applyAlignment="1">
      <alignment horizontal="left" vertical="center" wrapText="1"/>
    </xf>
    <xf numFmtId="0" fontId="4" fillId="0" borderId="1" xfId="2" applyFont="1" applyFill="1" applyBorder="1" applyAlignment="1">
      <alignment vertical="center" wrapText="1"/>
    </xf>
    <xf numFmtId="0" fontId="4" fillId="0" borderId="5" xfId="2" applyFont="1" applyFill="1" applyBorder="1" applyAlignment="1">
      <alignment vertical="center" wrapText="1"/>
    </xf>
    <xf numFmtId="0" fontId="4" fillId="0" borderId="3" xfId="2" applyFont="1" applyFill="1" applyBorder="1" applyAlignment="1">
      <alignment vertical="center" wrapText="1"/>
    </xf>
    <xf numFmtId="0" fontId="4" fillId="0" borderId="1" xfId="2" applyFont="1" applyFill="1" applyBorder="1" applyAlignment="1">
      <alignment horizontal="left" vertical="center" wrapText="1"/>
    </xf>
    <xf numFmtId="0" fontId="4" fillId="0" borderId="3" xfId="2" applyFont="1" applyFill="1" applyBorder="1" applyAlignment="1">
      <alignment horizontal="left" vertical="center" wrapText="1"/>
    </xf>
    <xf numFmtId="165" fontId="4" fillId="0" borderId="1" xfId="3" applyNumberFormat="1" applyFont="1" applyFill="1" applyBorder="1" applyAlignment="1">
      <alignment horizontal="left" vertical="center" wrapText="1"/>
    </xf>
    <xf numFmtId="165" fontId="4" fillId="0" borderId="3" xfId="3" applyNumberFormat="1" applyFont="1" applyFill="1" applyBorder="1" applyAlignment="1">
      <alignment horizontal="left" vertical="center" wrapText="1"/>
    </xf>
    <xf numFmtId="0" fontId="4" fillId="0" borderId="1" xfId="1537" applyFont="1" applyFill="1" applyBorder="1" applyAlignment="1">
      <alignment vertical="center" wrapText="1"/>
    </xf>
    <xf numFmtId="0" fontId="4" fillId="0" borderId="5" xfId="1537" applyFont="1" applyFill="1" applyBorder="1" applyAlignment="1">
      <alignment vertical="center" wrapText="1"/>
    </xf>
    <xf numFmtId="0" fontId="4" fillId="0" borderId="3" xfId="1537" applyFont="1" applyFill="1" applyBorder="1" applyAlignment="1">
      <alignment vertical="center" wrapText="1"/>
    </xf>
    <xf numFmtId="0" fontId="214" fillId="0" borderId="1" xfId="2" applyFont="1" applyFill="1" applyBorder="1" applyAlignment="1">
      <alignment vertical="center" wrapText="1"/>
    </xf>
    <xf numFmtId="0" fontId="214" fillId="0" borderId="5" xfId="2" applyFont="1" applyFill="1" applyBorder="1" applyAlignment="1">
      <alignment vertical="center" wrapText="1"/>
    </xf>
    <xf numFmtId="0" fontId="214" fillId="0" borderId="3" xfId="2" applyFont="1" applyFill="1" applyBorder="1" applyAlignment="1">
      <alignment vertical="center" wrapText="1"/>
    </xf>
    <xf numFmtId="0" fontId="12" fillId="0" borderId="5" xfId="2" applyFont="1" applyFill="1" applyBorder="1" applyAlignment="1">
      <alignment vertical="center" wrapText="1"/>
    </xf>
    <xf numFmtId="0" fontId="12" fillId="0" borderId="3" xfId="2" applyFont="1" applyFill="1" applyBorder="1" applyAlignment="1">
      <alignment vertical="center" wrapText="1"/>
    </xf>
    <xf numFmtId="0" fontId="12" fillId="0" borderId="2" xfId="2" applyFont="1" applyFill="1" applyBorder="1" applyAlignment="1">
      <alignment horizontal="left" vertical="center" wrapText="1"/>
    </xf>
    <xf numFmtId="0" fontId="14" fillId="0" borderId="1" xfId="2" applyFont="1" applyFill="1" applyBorder="1" applyAlignment="1">
      <alignment horizontal="left" vertical="center" wrapText="1"/>
    </xf>
    <xf numFmtId="0" fontId="14" fillId="0" borderId="5" xfId="2" applyFont="1" applyFill="1" applyBorder="1" applyAlignment="1">
      <alignment horizontal="left" vertical="center" wrapText="1"/>
    </xf>
    <xf numFmtId="0" fontId="14" fillId="0" borderId="3" xfId="2" applyFont="1" applyFill="1" applyBorder="1" applyAlignment="1">
      <alignment horizontal="left" vertical="center" wrapText="1"/>
    </xf>
    <xf numFmtId="0" fontId="4" fillId="0" borderId="2" xfId="0" applyFont="1" applyFill="1" applyBorder="1" applyAlignment="1">
      <alignment horizontal="left" vertical="center"/>
    </xf>
    <xf numFmtId="0" fontId="4" fillId="0" borderId="2" xfId="2" applyFont="1" applyFill="1" applyBorder="1" applyAlignment="1">
      <alignment horizontal="left" vertical="center" wrapText="1"/>
    </xf>
    <xf numFmtId="0" fontId="4" fillId="0" borderId="5" xfId="2" applyFont="1" applyFill="1" applyBorder="1" applyAlignment="1">
      <alignment horizontal="left" vertical="center" wrapText="1"/>
    </xf>
    <xf numFmtId="0" fontId="12" fillId="0" borderId="1" xfId="2" applyFont="1" applyFill="1" applyBorder="1" applyAlignment="1">
      <alignment horizontal="left" vertical="center" wrapText="1"/>
    </xf>
    <xf numFmtId="0" fontId="12" fillId="0" borderId="3" xfId="2" applyFont="1" applyFill="1" applyBorder="1" applyAlignment="1">
      <alignment horizontal="left" vertical="center" wrapText="1"/>
    </xf>
    <xf numFmtId="0" fontId="12" fillId="0" borderId="5" xfId="2" applyFont="1" applyFill="1" applyBorder="1" applyAlignment="1">
      <alignment horizontal="left" vertical="center" wrapText="1"/>
    </xf>
    <xf numFmtId="0" fontId="12" fillId="0" borderId="1" xfId="2" applyFont="1" applyFill="1" applyBorder="1" applyAlignment="1">
      <alignment horizontal="center" vertical="center" wrapText="1"/>
    </xf>
    <xf numFmtId="0" fontId="12" fillId="0" borderId="5" xfId="2" applyFont="1" applyFill="1" applyBorder="1" applyAlignment="1">
      <alignment horizontal="center" vertical="center" wrapText="1"/>
    </xf>
    <xf numFmtId="0" fontId="12" fillId="0" borderId="3" xfId="2" applyFont="1" applyFill="1" applyBorder="1" applyAlignment="1">
      <alignment horizontal="center" vertical="center" wrapText="1"/>
    </xf>
    <xf numFmtId="0" fontId="4" fillId="0" borderId="2" xfId="1537" applyFont="1" applyFill="1" applyBorder="1" applyAlignment="1">
      <alignment vertical="center" wrapText="1"/>
    </xf>
    <xf numFmtId="0" fontId="4" fillId="0" borderId="1" xfId="2" applyFont="1" applyFill="1" applyBorder="1" applyAlignment="1">
      <alignment horizontal="right" vertical="center" wrapText="1"/>
    </xf>
    <xf numFmtId="0" fontId="4" fillId="0" borderId="5" xfId="2" applyFont="1" applyFill="1" applyBorder="1" applyAlignment="1">
      <alignment horizontal="right" vertical="center" wrapText="1"/>
    </xf>
    <xf numFmtId="0" fontId="4" fillId="0" borderId="3" xfId="2" applyFont="1" applyFill="1" applyBorder="1" applyAlignment="1">
      <alignment horizontal="right" vertical="center" wrapText="1"/>
    </xf>
    <xf numFmtId="0" fontId="4" fillId="0" borderId="1" xfId="1536" applyFont="1" applyFill="1" applyBorder="1" applyAlignment="1">
      <alignment vertical="center"/>
    </xf>
    <xf numFmtId="0" fontId="4" fillId="0" borderId="5" xfId="1536" applyFont="1" applyFill="1" applyBorder="1" applyAlignment="1">
      <alignment vertical="center"/>
    </xf>
    <xf numFmtId="0" fontId="4" fillId="0" borderId="3" xfId="1536" applyFont="1" applyFill="1" applyBorder="1" applyAlignment="1">
      <alignment vertical="center"/>
    </xf>
    <xf numFmtId="0" fontId="2" fillId="0" borderId="0" xfId="2" applyFont="1" applyFill="1" applyBorder="1" applyAlignment="1">
      <alignment horizontal="center" vertical="center" wrapText="1"/>
    </xf>
    <xf numFmtId="0" fontId="117" fillId="0" borderId="4" xfId="1" applyFont="1" applyFill="1" applyBorder="1" applyAlignment="1">
      <alignment horizontal="center" vertical="center" wrapText="1"/>
    </xf>
    <xf numFmtId="165" fontId="5" fillId="0" borderId="1" xfId="2043" applyNumberFormat="1" applyFont="1" applyBorder="1" applyAlignment="1">
      <alignment horizontal="center" vertical="center" wrapText="1"/>
    </xf>
    <xf numFmtId="165" fontId="5" fillId="0" borderId="3" xfId="2043" applyNumberFormat="1" applyFont="1" applyBorder="1" applyAlignment="1">
      <alignment horizontal="center" vertical="center" wrapText="1"/>
    </xf>
    <xf numFmtId="0" fontId="9" fillId="0" borderId="0" xfId="2" applyFont="1" applyFill="1" applyAlignment="1">
      <alignment vertical="center" wrapText="1"/>
    </xf>
    <xf numFmtId="0" fontId="2" fillId="0" borderId="2" xfId="2" applyFont="1" applyFill="1" applyBorder="1" applyAlignment="1">
      <alignment horizontal="center" vertical="center" wrapText="1"/>
    </xf>
    <xf numFmtId="165" fontId="11" fillId="0" borderId="0" xfId="4" applyNumberFormat="1" applyFont="1" applyFill="1" applyAlignment="1">
      <alignment vertical="center" wrapText="1"/>
    </xf>
    <xf numFmtId="0" fontId="9" fillId="0" borderId="2" xfId="2" applyFont="1" applyFill="1" applyBorder="1" applyAlignment="1">
      <alignment horizontal="right" vertical="center" wrapText="1"/>
    </xf>
    <xf numFmtId="165" fontId="9" fillId="0" borderId="2" xfId="1152" applyNumberFormat="1" applyFont="1" applyFill="1" applyBorder="1" applyAlignment="1">
      <alignment horizontal="right" vertical="center" wrapText="1"/>
    </xf>
    <xf numFmtId="0" fontId="9" fillId="0" borderId="0" xfId="2" applyFont="1" applyFill="1" applyAlignment="1">
      <alignment horizontal="center" vertical="center" wrapText="1"/>
    </xf>
    <xf numFmtId="0" fontId="4" fillId="0" borderId="2" xfId="2" applyFont="1" applyFill="1" applyBorder="1" applyAlignment="1">
      <alignment horizontal="center" vertical="center"/>
    </xf>
    <xf numFmtId="0" fontId="4" fillId="0" borderId="2" xfId="0" applyFont="1" applyFill="1" applyBorder="1" applyAlignment="1">
      <alignment vertical="center"/>
    </xf>
    <xf numFmtId="0" fontId="4" fillId="0" borderId="2" xfId="0" applyFont="1" applyFill="1" applyBorder="1" applyAlignment="1">
      <alignment horizontal="left" wrapText="1"/>
    </xf>
    <xf numFmtId="0" fontId="216" fillId="0" borderId="2" xfId="2" applyFont="1" applyFill="1" applyBorder="1" applyAlignment="1">
      <alignment horizontal="center" vertical="center" wrapText="1"/>
    </xf>
    <xf numFmtId="0" fontId="2" fillId="0" borderId="2" xfId="2" applyFont="1" applyFill="1" applyBorder="1" applyAlignment="1">
      <alignment horizontal="left" vertical="center" wrapText="1"/>
    </xf>
    <xf numFmtId="0" fontId="4" fillId="0" borderId="1"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5" xfId="2" applyFont="1" applyFill="1" applyBorder="1" applyAlignment="1">
      <alignment horizontal="center" vertical="center" wrapText="1"/>
    </xf>
    <xf numFmtId="0" fontId="216" fillId="0" borderId="7" xfId="2" applyFont="1" applyFill="1" applyBorder="1" applyAlignment="1">
      <alignment horizontal="left" vertical="center" wrapText="1"/>
    </xf>
    <xf numFmtId="0" fontId="216" fillId="0" borderId="6" xfId="2" applyFont="1" applyFill="1" applyBorder="1" applyAlignment="1">
      <alignment horizontal="left" vertical="center" wrapText="1"/>
    </xf>
    <xf numFmtId="165" fontId="11" fillId="0" borderId="0" xfId="2" applyNumberFormat="1" applyFont="1" applyFill="1" applyAlignment="1">
      <alignment vertical="center" wrapText="1"/>
    </xf>
    <xf numFmtId="3" fontId="4" fillId="0" borderId="2" xfId="1600" applyNumberFormat="1" applyFont="1" applyFill="1" applyBorder="1" applyAlignment="1">
      <alignment horizontal="left" vertical="center" wrapText="1"/>
    </xf>
    <xf numFmtId="164" fontId="4" fillId="0" borderId="2" xfId="1600" applyNumberFormat="1" applyFont="1" applyFill="1" applyBorder="1" applyAlignment="1">
      <alignment horizontal="right" vertical="center" wrapText="1"/>
    </xf>
    <xf numFmtId="0" fontId="4" fillId="0" borderId="2" xfId="1477" applyFont="1" applyFill="1" applyBorder="1" applyAlignment="1">
      <alignment vertical="center"/>
    </xf>
    <xf numFmtId="3" fontId="4" fillId="0" borderId="2" xfId="1600" applyNumberFormat="1" applyFont="1" applyFill="1" applyBorder="1" applyAlignment="1">
      <alignment horizontal="left" vertical="center"/>
    </xf>
    <xf numFmtId="3" fontId="4" fillId="0" borderId="2" xfId="1600" applyNumberFormat="1" applyFont="1" applyFill="1" applyBorder="1" applyAlignment="1">
      <alignment horizontal="right" vertical="center"/>
    </xf>
    <xf numFmtId="3" fontId="4" fillId="0" borderId="2" xfId="1600" applyNumberFormat="1" applyFont="1" applyFill="1" applyBorder="1" applyAlignment="1">
      <alignment horizontal="right" vertical="center" wrapText="1"/>
    </xf>
    <xf numFmtId="3" fontId="4" fillId="0" borderId="2" xfId="1148" applyNumberFormat="1" applyFont="1" applyFill="1" applyBorder="1" applyAlignment="1">
      <alignment horizontal="left" vertical="center" wrapText="1"/>
    </xf>
    <xf numFmtId="3" fontId="4" fillId="0" borderId="2" xfId="1148" applyNumberFormat="1" applyFont="1" applyFill="1" applyBorder="1" applyAlignment="1">
      <alignment horizontal="right" vertical="center" wrapText="1"/>
    </xf>
    <xf numFmtId="0" fontId="216" fillId="0" borderId="7" xfId="1477" applyFont="1" applyFill="1" applyBorder="1" applyAlignment="1">
      <alignment horizontal="left" vertical="center"/>
    </xf>
    <xf numFmtId="0" fontId="216" fillId="0" borderId="6" xfId="1477" applyFont="1" applyFill="1" applyBorder="1" applyAlignment="1">
      <alignment horizontal="left" vertical="center"/>
    </xf>
    <xf numFmtId="3" fontId="2" fillId="0" borderId="2" xfId="1600" applyNumberFormat="1" applyFont="1" applyFill="1" applyBorder="1" applyAlignment="1">
      <alignment horizontal="right" vertical="center" wrapText="1"/>
    </xf>
    <xf numFmtId="3" fontId="215" fillId="0" borderId="2" xfId="0" applyNumberFormat="1" applyFont="1" applyFill="1" applyBorder="1" applyAlignment="1">
      <alignment horizontal="left" vertical="center" wrapText="1"/>
    </xf>
    <xf numFmtId="164" fontId="12" fillId="0" borderId="2" xfId="0" applyNumberFormat="1" applyFont="1" applyFill="1" applyBorder="1" applyAlignment="1">
      <alignment horizontal="right" vertical="center" wrapText="1"/>
    </xf>
    <xf numFmtId="165" fontId="2" fillId="0" borderId="2" xfId="4" applyNumberFormat="1" applyFont="1" applyFill="1" applyBorder="1" applyAlignment="1">
      <alignment horizontal="right" vertical="center" wrapText="1"/>
    </xf>
    <xf numFmtId="165" fontId="9" fillId="0" borderId="0" xfId="4" applyNumberFormat="1" applyFont="1" applyFill="1" applyAlignment="1">
      <alignment vertical="center" wrapText="1"/>
    </xf>
    <xf numFmtId="0" fontId="14" fillId="0" borderId="2" xfId="2" applyFont="1" applyFill="1" applyBorder="1" applyAlignment="1">
      <alignment horizontal="center" vertical="center" wrapText="1"/>
    </xf>
    <xf numFmtId="0" fontId="9" fillId="0" borderId="0" xfId="2" applyFont="1" applyFill="1" applyBorder="1" applyAlignment="1">
      <alignment vertical="center" wrapText="1"/>
    </xf>
    <xf numFmtId="0" fontId="4" fillId="0" borderId="7" xfId="2" applyFont="1" applyFill="1" applyBorder="1" applyAlignment="1">
      <alignment horizontal="left" vertical="center" wrapText="1"/>
    </xf>
    <xf numFmtId="165" fontId="217" fillId="0" borderId="2" xfId="3" applyNumberFormat="1" applyFont="1" applyFill="1" applyBorder="1" applyAlignment="1">
      <alignment horizontal="right" vertical="center" wrapText="1"/>
    </xf>
    <xf numFmtId="165" fontId="9" fillId="0" borderId="0" xfId="2" applyNumberFormat="1" applyFont="1" applyFill="1" applyBorder="1" applyAlignment="1">
      <alignment vertical="center" wrapText="1"/>
    </xf>
    <xf numFmtId="0" fontId="2" fillId="0" borderId="7" xfId="2" applyFont="1" applyFill="1" applyBorder="1" applyAlignment="1">
      <alignment horizontal="left" vertical="center" wrapText="1"/>
    </xf>
    <xf numFmtId="0" fontId="2" fillId="0" borderId="6" xfId="2" applyFont="1" applyFill="1" applyBorder="1" applyAlignment="1">
      <alignment horizontal="left" vertical="center" wrapText="1"/>
    </xf>
    <xf numFmtId="165" fontId="2" fillId="0" borderId="2" xfId="2" applyNumberFormat="1" applyFont="1" applyFill="1" applyBorder="1" applyAlignment="1">
      <alignment horizontal="right" vertical="center" wrapText="1"/>
    </xf>
    <xf numFmtId="165" fontId="9" fillId="0" borderId="0" xfId="2" applyNumberFormat="1" applyFont="1" applyFill="1" applyAlignment="1">
      <alignment vertical="center" wrapText="1"/>
    </xf>
    <xf numFmtId="0" fontId="88" fillId="0" borderId="2" xfId="2" applyFont="1" applyFill="1" applyBorder="1" applyAlignment="1">
      <alignment horizontal="center" vertical="center" wrapText="1"/>
    </xf>
    <xf numFmtId="0" fontId="216" fillId="0" borderId="7" xfId="2" applyFont="1" applyFill="1" applyBorder="1" applyAlignment="1">
      <alignment horizontal="center" vertical="center" wrapText="1"/>
    </xf>
    <xf numFmtId="0" fontId="216" fillId="0" borderId="6" xfId="2" applyFont="1" applyFill="1" applyBorder="1" applyAlignment="1">
      <alignment horizontal="center" vertical="center" wrapText="1"/>
    </xf>
    <xf numFmtId="165" fontId="4" fillId="0" borderId="2" xfId="0" applyNumberFormat="1" applyFont="1" applyFill="1" applyBorder="1" applyAlignment="1">
      <alignment horizontal="right" vertical="center"/>
    </xf>
    <xf numFmtId="165" fontId="221" fillId="0" borderId="0" xfId="2" applyNumberFormat="1" applyFont="1" applyFill="1" applyAlignment="1">
      <alignment vertical="center" wrapText="1"/>
    </xf>
    <xf numFmtId="0" fontId="221" fillId="0" borderId="0" xfId="2" applyFont="1" applyFill="1" applyAlignment="1">
      <alignment vertical="center" wrapText="1"/>
    </xf>
    <xf numFmtId="0" fontId="4" fillId="0" borderId="0" xfId="2" applyFont="1" applyFill="1" applyAlignment="1">
      <alignment horizontal="left" vertical="center" wrapText="1"/>
    </xf>
    <xf numFmtId="0" fontId="4" fillId="0" borderId="2" xfId="0" applyFont="1" applyFill="1" applyBorder="1" applyAlignment="1">
      <alignment horizontal="left" vertical="top" wrapText="1"/>
    </xf>
    <xf numFmtId="0" fontId="4" fillId="0" borderId="11" xfId="2" applyFont="1" applyFill="1" applyBorder="1" applyAlignment="1">
      <alignment vertical="center" wrapText="1"/>
    </xf>
    <xf numFmtId="0" fontId="2" fillId="0" borderId="2" xfId="2" applyFont="1" applyFill="1" applyBorder="1" applyAlignment="1">
      <alignment horizontal="right" vertical="center" wrapText="1"/>
    </xf>
    <xf numFmtId="0" fontId="2" fillId="0" borderId="1" xfId="2" applyFont="1" applyFill="1" applyBorder="1" applyAlignment="1">
      <alignment horizontal="center" vertical="center" wrapText="1"/>
    </xf>
    <xf numFmtId="0" fontId="4" fillId="0" borderId="8" xfId="2" applyFont="1" applyFill="1" applyBorder="1" applyAlignment="1">
      <alignment vertical="center" wrapText="1"/>
    </xf>
    <xf numFmtId="0" fontId="4" fillId="0" borderId="8" xfId="2" applyFont="1" applyFill="1" applyBorder="1" applyAlignment="1">
      <alignment horizontal="left" vertical="center" wrapText="1"/>
    </xf>
    <xf numFmtId="0" fontId="2" fillId="0" borderId="5" xfId="2" applyFont="1" applyFill="1" applyBorder="1" applyAlignment="1">
      <alignment horizontal="center" vertical="center" wrapText="1"/>
    </xf>
    <xf numFmtId="0" fontId="2" fillId="0" borderId="3" xfId="2" applyFont="1" applyFill="1" applyBorder="1" applyAlignment="1">
      <alignment horizontal="center" vertical="center" wrapText="1"/>
    </xf>
    <xf numFmtId="165" fontId="4" fillId="0" borderId="2" xfId="4" applyNumberFormat="1" applyFont="1" applyFill="1" applyBorder="1" applyAlignment="1">
      <alignment horizontal="right" vertical="center" wrapText="1"/>
    </xf>
    <xf numFmtId="0" fontId="4" fillId="0" borderId="2" xfId="0" applyFont="1" applyFill="1" applyBorder="1" applyAlignment="1">
      <alignment horizontal="center" vertical="center"/>
    </xf>
    <xf numFmtId="165" fontId="4" fillId="0" borderId="2" xfId="3" applyNumberFormat="1" applyFont="1" applyFill="1" applyBorder="1" applyAlignment="1">
      <alignment horizontal="left" wrapText="1"/>
    </xf>
    <xf numFmtId="0" fontId="2" fillId="0" borderId="1" xfId="2" applyFont="1" applyFill="1" applyBorder="1" applyAlignment="1">
      <alignment vertical="center" wrapText="1"/>
    </xf>
    <xf numFmtId="0" fontId="4" fillId="0" borderId="3" xfId="7" applyFont="1" applyFill="1" applyBorder="1" applyAlignment="1">
      <alignment vertical="center"/>
    </xf>
    <xf numFmtId="0" fontId="4" fillId="0" borderId="3" xfId="7" applyNumberFormat="1" applyFont="1" applyFill="1" applyBorder="1" applyAlignment="1">
      <alignment horizontal="right" vertical="center"/>
    </xf>
    <xf numFmtId="0" fontId="4" fillId="0" borderId="2" xfId="7" applyFont="1" applyFill="1" applyBorder="1" applyAlignment="1">
      <alignment vertical="center"/>
    </xf>
    <xf numFmtId="165" fontId="4" fillId="0" borderId="2" xfId="5" applyNumberFormat="1" applyFont="1" applyFill="1" applyBorder="1" applyAlignment="1">
      <alignment horizontal="right" vertical="center"/>
    </xf>
    <xf numFmtId="0" fontId="4" fillId="0" borderId="2" xfId="7" applyFont="1" applyFill="1" applyBorder="1" applyAlignment="1">
      <alignment vertical="center" wrapText="1"/>
    </xf>
    <xf numFmtId="0" fontId="4" fillId="0" borderId="7" xfId="7" applyFont="1" applyFill="1" applyBorder="1" applyAlignment="1">
      <alignment wrapText="1"/>
    </xf>
    <xf numFmtId="0" fontId="4" fillId="0" borderId="2" xfId="7" applyFont="1" applyFill="1" applyBorder="1" applyAlignment="1">
      <alignment horizontal="left" wrapText="1"/>
    </xf>
    <xf numFmtId="166" fontId="4" fillId="0" borderId="2" xfId="2044" applyNumberFormat="1" applyFont="1" applyFill="1" applyBorder="1" applyAlignment="1">
      <alignment horizontal="right"/>
    </xf>
    <xf numFmtId="0" fontId="4" fillId="0" borderId="2" xfId="7" applyFont="1" applyFill="1" applyBorder="1" applyAlignment="1">
      <alignment horizontal="left"/>
    </xf>
    <xf numFmtId="165" fontId="13" fillId="0" borderId="2" xfId="2" applyNumberFormat="1" applyFont="1" applyFill="1" applyBorder="1" applyAlignment="1">
      <alignment vertical="center" wrapText="1"/>
    </xf>
    <xf numFmtId="0" fontId="4" fillId="0" borderId="2" xfId="2" applyFont="1" applyFill="1" applyBorder="1" applyAlignment="1">
      <alignment vertical="center" wrapText="1"/>
    </xf>
    <xf numFmtId="0" fontId="2" fillId="0" borderId="2" xfId="2" applyFont="1" applyFill="1" applyBorder="1" applyAlignment="1">
      <alignment horizontal="left" vertical="center" wrapText="1"/>
    </xf>
    <xf numFmtId="0" fontId="4" fillId="0" borderId="5" xfId="7" applyFont="1" applyFill="1" applyBorder="1" applyAlignment="1">
      <alignment vertical="center" wrapText="1"/>
    </xf>
    <xf numFmtId="0" fontId="4" fillId="0" borderId="2" xfId="0" applyFont="1" applyFill="1" applyBorder="1" applyAlignment="1">
      <alignment horizontal="right" vertical="center" wrapText="1"/>
    </xf>
    <xf numFmtId="0" fontId="4" fillId="0" borderId="3" xfId="7" applyFont="1" applyFill="1" applyBorder="1" applyAlignment="1">
      <alignment vertical="center" wrapText="1"/>
    </xf>
    <xf numFmtId="282" fontId="4" fillId="0" borderId="2" xfId="2043" applyNumberFormat="1" applyFont="1" applyFill="1" applyBorder="1" applyAlignment="1">
      <alignment horizontal="right" vertical="center" wrapText="1"/>
    </xf>
    <xf numFmtId="0" fontId="4" fillId="0" borderId="1" xfId="7" applyFont="1" applyFill="1" applyBorder="1" applyAlignment="1">
      <alignment vertical="center" wrapText="1"/>
    </xf>
    <xf numFmtId="0" fontId="4" fillId="0" borderId="5" xfId="7" applyFont="1" applyFill="1" applyBorder="1" applyAlignment="1">
      <alignment vertical="center" wrapText="1"/>
    </xf>
    <xf numFmtId="0" fontId="4" fillId="0" borderId="3" xfId="7" applyFont="1" applyFill="1" applyBorder="1" applyAlignment="1">
      <alignment vertical="center" wrapText="1"/>
    </xf>
    <xf numFmtId="283" fontId="4" fillId="0" borderId="2" xfId="2043" applyNumberFormat="1" applyFont="1" applyFill="1" applyBorder="1" applyAlignment="1">
      <alignment horizontal="right" vertical="center" wrapText="1"/>
    </xf>
    <xf numFmtId="0" fontId="4" fillId="0" borderId="9" xfId="2" applyFont="1" applyFill="1" applyBorder="1" applyAlignment="1">
      <alignment vertical="center" wrapText="1"/>
    </xf>
    <xf numFmtId="0" fontId="4" fillId="0" borderId="10" xfId="2" applyFont="1" applyFill="1" applyBorder="1" applyAlignment="1">
      <alignment vertical="center" wrapText="1"/>
    </xf>
    <xf numFmtId="0" fontId="4" fillId="0" borderId="2" xfId="7" applyFont="1" applyFill="1" applyBorder="1" applyAlignment="1">
      <alignment vertical="center" wrapText="1"/>
    </xf>
    <xf numFmtId="0" fontId="216" fillId="0" borderId="2" xfId="2" applyFont="1" applyFill="1" applyBorder="1" applyAlignment="1">
      <alignment horizontal="left" vertical="center" wrapText="1"/>
    </xf>
    <xf numFmtId="0" fontId="4" fillId="0" borderId="1" xfId="2" applyFont="1" applyFill="1" applyBorder="1" applyAlignment="1">
      <alignment horizontal="center" vertical="center" wrapText="1"/>
    </xf>
    <xf numFmtId="0" fontId="9" fillId="0" borderId="2" xfId="2" applyFont="1" applyFill="1" applyBorder="1" applyAlignment="1">
      <alignment horizontal="center" vertical="center" wrapText="1"/>
    </xf>
    <xf numFmtId="0" fontId="2" fillId="0" borderId="7" xfId="2" applyFont="1" applyFill="1" applyBorder="1" applyAlignment="1">
      <alignment horizontal="center" vertical="center" wrapText="1"/>
    </xf>
    <xf numFmtId="0" fontId="2" fillId="0" borderId="8" xfId="2" applyFont="1" applyFill="1" applyBorder="1" applyAlignment="1">
      <alignment horizontal="center" vertical="center" wrapText="1"/>
    </xf>
    <xf numFmtId="0" fontId="2" fillId="0" borderId="6" xfId="2" applyFont="1" applyFill="1" applyBorder="1" applyAlignment="1">
      <alignment horizontal="center" vertical="center" wrapText="1"/>
    </xf>
    <xf numFmtId="165" fontId="11" fillId="0" borderId="2" xfId="4" applyNumberFormat="1" applyFont="1" applyFill="1" applyBorder="1" applyAlignment="1">
      <alignment horizontal="right" vertical="center" wrapText="1"/>
    </xf>
    <xf numFmtId="0" fontId="17" fillId="0" borderId="0" xfId="2" applyFont="1" applyFill="1" applyAlignment="1">
      <alignment horizontal="center" vertical="center" wrapText="1"/>
    </xf>
    <xf numFmtId="0" fontId="9" fillId="0" borderId="0" xfId="2" applyFont="1" applyFill="1" applyAlignment="1">
      <alignment horizontal="left" vertical="center" wrapText="1"/>
    </xf>
    <xf numFmtId="0" fontId="9" fillId="0" borderId="0" xfId="2" applyFont="1" applyFill="1" applyAlignment="1">
      <alignment horizontal="right" vertical="center" wrapText="1"/>
    </xf>
    <xf numFmtId="0" fontId="2" fillId="0" borderId="0" xfId="0" applyFont="1" applyFill="1" applyAlignment="1">
      <alignment horizontal="center" vertical="center" wrapText="1"/>
    </xf>
    <xf numFmtId="165" fontId="2" fillId="0" borderId="2" xfId="0" applyNumberFormat="1" applyFont="1" applyFill="1" applyBorder="1" applyAlignment="1">
      <alignment horizontal="right" vertical="center" wrapText="1"/>
    </xf>
    <xf numFmtId="0" fontId="4" fillId="0" borderId="1" xfId="1634" applyFont="1" applyFill="1" applyBorder="1" applyAlignment="1">
      <alignment horizontal="center" vertical="center" wrapText="1"/>
    </xf>
    <xf numFmtId="0" fontId="4" fillId="0" borderId="5" xfId="1634" applyFont="1" applyFill="1" applyBorder="1" applyAlignment="1">
      <alignment horizontal="center" vertical="center" wrapText="1"/>
    </xf>
    <xf numFmtId="0" fontId="4" fillId="0" borderId="3" xfId="1634" applyFont="1" applyFill="1" applyBorder="1" applyAlignment="1">
      <alignment horizontal="center" vertical="center" wrapText="1"/>
    </xf>
    <xf numFmtId="0" fontId="4" fillId="0" borderId="1" xfId="1634" applyFont="1" applyFill="1" applyBorder="1" applyAlignment="1">
      <alignment vertical="center" wrapText="1"/>
    </xf>
    <xf numFmtId="0" fontId="4" fillId="0" borderId="5" xfId="1634" applyFont="1" applyFill="1" applyBorder="1" applyAlignment="1">
      <alignment vertical="center" wrapText="1"/>
    </xf>
    <xf numFmtId="0" fontId="4" fillId="0" borderId="3" xfId="1634" applyFont="1" applyFill="1" applyBorder="1" applyAlignment="1">
      <alignment vertical="center" wrapText="1"/>
    </xf>
    <xf numFmtId="0" fontId="4" fillId="0" borderId="2" xfId="1634" applyFont="1" applyFill="1" applyBorder="1" applyAlignment="1">
      <alignment horizontal="center" vertical="center" wrapText="1"/>
    </xf>
    <xf numFmtId="0" fontId="4" fillId="0" borderId="2" xfId="1634" applyFont="1" applyFill="1" applyBorder="1" applyAlignment="1">
      <alignment vertical="center" wrapText="1"/>
    </xf>
    <xf numFmtId="0" fontId="4" fillId="0" borderId="0" xfId="1634" applyFont="1" applyFill="1" applyAlignment="1">
      <alignment vertical="center"/>
    </xf>
    <xf numFmtId="0" fontId="4" fillId="0" borderId="46" xfId="1634" applyFont="1" applyFill="1" applyBorder="1" applyAlignment="1">
      <alignment horizontal="center" vertical="center" wrapText="1"/>
    </xf>
    <xf numFmtId="0" fontId="4" fillId="0" borderId="2" xfId="1634" applyFont="1" applyFill="1" applyBorder="1" applyAlignment="1">
      <alignment vertical="center" wrapText="1"/>
    </xf>
    <xf numFmtId="0" fontId="4" fillId="0" borderId="20" xfId="1634" applyFont="1" applyFill="1" applyBorder="1" applyAlignment="1">
      <alignment horizontal="center" vertical="center" wrapText="1"/>
    </xf>
    <xf numFmtId="0" fontId="4" fillId="0" borderId="2" xfId="1634" applyFont="1" applyFill="1" applyBorder="1" applyAlignment="1">
      <alignment horizontal="right"/>
    </xf>
    <xf numFmtId="0" fontId="4" fillId="0" borderId="11" xfId="1634" applyFont="1" applyFill="1" applyBorder="1" applyAlignment="1">
      <alignment horizontal="center" vertical="center" wrapText="1"/>
    </xf>
    <xf numFmtId="0" fontId="14" fillId="0" borderId="2" xfId="0" applyFont="1" applyFill="1" applyBorder="1" applyAlignment="1">
      <alignment horizontal="left" vertical="center" wrapText="1"/>
    </xf>
    <xf numFmtId="0" fontId="225" fillId="0" borderId="2" xfId="0" applyFont="1" applyFill="1" applyBorder="1" applyAlignment="1">
      <alignment horizontal="left" vertical="center" wrapText="1"/>
    </xf>
    <xf numFmtId="0" fontId="14" fillId="0" borderId="2" xfId="0" applyFont="1" applyFill="1" applyBorder="1" applyAlignment="1">
      <alignment horizontal="left" vertical="center"/>
    </xf>
    <xf numFmtId="0" fontId="14" fillId="0" borderId="2" xfId="0" applyFont="1" applyFill="1" applyBorder="1" applyAlignment="1">
      <alignment vertical="center" wrapText="1"/>
    </xf>
    <xf numFmtId="0" fontId="14" fillId="0" borderId="2" xfId="0" applyFont="1" applyFill="1" applyBorder="1" applyAlignment="1">
      <alignment horizontal="left" vertical="center" wrapText="1"/>
    </xf>
    <xf numFmtId="0" fontId="14" fillId="0" borderId="2" xfId="0" applyFont="1" applyFill="1" applyBorder="1" applyAlignment="1">
      <alignment horizontal="left" vertical="center"/>
    </xf>
    <xf numFmtId="0" fontId="225" fillId="0" borderId="2" xfId="0" applyFont="1" applyFill="1" applyBorder="1" applyAlignment="1">
      <alignment vertical="center" wrapText="1"/>
    </xf>
    <xf numFmtId="0" fontId="12" fillId="0" borderId="2" xfId="0" applyFont="1" applyFill="1" applyBorder="1" applyAlignment="1">
      <alignment vertical="center"/>
    </xf>
    <xf numFmtId="0" fontId="4" fillId="0" borderId="3" xfId="0" applyFont="1" applyFill="1" applyBorder="1" applyAlignment="1">
      <alignment vertical="center" wrapText="1"/>
    </xf>
    <xf numFmtId="0" fontId="4" fillId="0" borderId="3" xfId="0" applyFont="1" applyFill="1" applyBorder="1" applyAlignment="1">
      <alignment horizontal="left" vertical="center" wrapText="1"/>
    </xf>
    <xf numFmtId="3" fontId="4" fillId="0" borderId="3" xfId="0" applyNumberFormat="1" applyFont="1" applyFill="1" applyBorder="1" applyAlignment="1">
      <alignment horizontal="right" vertical="center" wrapText="1"/>
    </xf>
    <xf numFmtId="3" fontId="4" fillId="0" borderId="2" xfId="0" applyNumberFormat="1" applyFont="1" applyFill="1" applyBorder="1" applyAlignment="1">
      <alignment horizontal="right" vertical="center" wrapText="1"/>
    </xf>
    <xf numFmtId="0" fontId="214" fillId="0" borderId="2" xfId="0" applyFont="1" applyFill="1" applyBorder="1" applyAlignment="1"/>
    <xf numFmtId="0" fontId="214" fillId="0" borderId="3" xfId="0" applyFont="1" applyFill="1" applyBorder="1" applyAlignment="1"/>
    <xf numFmtId="3" fontId="4" fillId="0" borderId="3" xfId="0" applyNumberFormat="1" applyFont="1" applyFill="1" applyBorder="1" applyAlignment="1">
      <alignment horizontal="right" vertical="center"/>
    </xf>
    <xf numFmtId="0" fontId="214" fillId="0" borderId="2" xfId="0" applyFont="1" applyFill="1" applyBorder="1" applyAlignment="1">
      <alignment horizontal="left"/>
    </xf>
    <xf numFmtId="3" fontId="4" fillId="0" borderId="2" xfId="0" applyNumberFormat="1" applyFont="1" applyFill="1" applyBorder="1" applyAlignment="1">
      <alignment horizontal="right" vertical="center"/>
    </xf>
    <xf numFmtId="3" fontId="4" fillId="0" borderId="2" xfId="0" applyNumberFormat="1" applyFont="1" applyFill="1" applyBorder="1" applyAlignment="1">
      <alignment horizontal="right"/>
    </xf>
    <xf numFmtId="0" fontId="214" fillId="0" borderId="2" xfId="0" applyFont="1" applyFill="1" applyBorder="1" applyAlignment="1">
      <alignment wrapText="1"/>
    </xf>
    <xf numFmtId="0" fontId="214" fillId="0" borderId="2" xfId="0" applyFont="1" applyFill="1" applyBorder="1"/>
    <xf numFmtId="0" fontId="214" fillId="0" borderId="2" xfId="0" applyFont="1" applyFill="1" applyBorder="1" applyAlignment="1">
      <alignment horizontal="left" wrapText="1"/>
    </xf>
    <xf numFmtId="0" fontId="2" fillId="0" borderId="0" xfId="0" applyFont="1" applyAlignment="1">
      <alignment horizontal="center" vertical="center" wrapText="1"/>
    </xf>
    <xf numFmtId="0" fontId="4" fillId="2" borderId="2" xfId="2" applyNumberFormat="1" applyFont="1" applyFill="1" applyBorder="1" applyAlignment="1">
      <alignment horizontal="center" vertical="center" wrapText="1"/>
    </xf>
    <xf numFmtId="0" fontId="4" fillId="2" borderId="2" xfId="0" applyFont="1" applyFill="1" applyBorder="1" applyAlignment="1">
      <alignment horizontal="left"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2" xfId="0" applyFont="1" applyFill="1" applyBorder="1" applyAlignment="1">
      <alignment horizontal="justify"/>
    </xf>
    <xf numFmtId="0" fontId="4" fillId="2" borderId="2" xfId="0" applyFont="1" applyFill="1" applyBorder="1" applyAlignment="1">
      <alignment horizontal="justify" wrapText="1"/>
    </xf>
    <xf numFmtId="0" fontId="228" fillId="2" borderId="2" xfId="0" applyFont="1" applyFill="1" applyBorder="1"/>
    <xf numFmtId="0" fontId="228" fillId="2" borderId="5" xfId="0" applyFont="1" applyFill="1" applyBorder="1"/>
    <xf numFmtId="0" fontId="228" fillId="2" borderId="3" xfId="0" applyFont="1" applyFill="1" applyBorder="1"/>
    <xf numFmtId="0" fontId="229" fillId="0" borderId="0" xfId="0" applyFont="1"/>
    <xf numFmtId="0" fontId="228" fillId="2" borderId="2" xfId="0" applyFont="1" applyFill="1" applyBorder="1" applyAlignment="1">
      <alignment horizontal="left"/>
    </xf>
    <xf numFmtId="0" fontId="14" fillId="2" borderId="2" xfId="2" applyFont="1" applyFill="1" applyBorder="1" applyAlignment="1">
      <alignment vertical="center" wrapText="1"/>
    </xf>
    <xf numFmtId="0" fontId="14" fillId="2" borderId="1" xfId="2" applyFont="1" applyFill="1" applyBorder="1" applyAlignment="1">
      <alignment horizontal="center" vertical="center" wrapText="1"/>
    </xf>
    <xf numFmtId="0" fontId="14" fillId="2" borderId="3" xfId="2"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0" xfId="1660" applyFont="1" applyFill="1" applyBorder="1" applyAlignment="1">
      <alignment horizontal="left" vertical="center" wrapText="1"/>
    </xf>
  </cellXfs>
  <cellStyles count="2045">
    <cellStyle name="_x0001_" xfId="8"/>
    <cellStyle name="          _x000d__x000a_shell=progman.exe_x000d__x000a_m" xfId="9"/>
    <cellStyle name="_x000d__x000a_JournalTemplate=C:\COMFO\CTALK\JOURSTD.TPL_x000d__x000a_LbStateAddress=3 3 0 251 1 89 2 311_x000d__x000a_LbStateJou" xfId="10"/>
    <cellStyle name="#,##0" xfId="11"/>
    <cellStyle name="%" xfId="12"/>
    <cellStyle name="%_Phụ luc goi 5" xfId="13"/>
    <cellStyle name="." xfId="14"/>
    <cellStyle name="??" xfId="15"/>
    <cellStyle name="?? [0.00]_      " xfId="16"/>
    <cellStyle name="?? [0]" xfId="17"/>
    <cellStyle name="?_x001d_??%U©÷u&amp;H©÷9_x0008_? s_x000a__x0007__x0001__x0001_" xfId="18"/>
    <cellStyle name="???? [0.00]_      " xfId="19"/>
    <cellStyle name="??????" xfId="20"/>
    <cellStyle name="????_      " xfId="21"/>
    <cellStyle name="???[0]_?? DI" xfId="22"/>
    <cellStyle name="???_?? DI" xfId="23"/>
    <cellStyle name="???R쀀Àok1" xfId="24"/>
    <cellStyle name="??[0]_BRE" xfId="25"/>
    <cellStyle name="??_      " xfId="26"/>
    <cellStyle name="??A? [0]_laroux_1_¢¬???¢â? " xfId="27"/>
    <cellStyle name="??A?_laroux_1_¢¬???¢â? " xfId="28"/>
    <cellStyle name="?¡±¢¥?_?¨ù??¢´¢¥_¢¬???¢â? " xfId="29"/>
    <cellStyle name="_x0001_?¶æµ_x001b_ºß­ " xfId="30"/>
    <cellStyle name="_x0001_?¶æµ_x001b_ºß­_" xfId="31"/>
    <cellStyle name="?ðÇ%U?&amp;H?_x0008_?s_x000a__x0007__x0001__x0001_" xfId="32"/>
    <cellStyle name="[0]_Chi phÝ kh¸c_V" xfId="33"/>
    <cellStyle name="_x0001_\Ô" xfId="34"/>
    <cellStyle name="_1 TONG HOP - CA NA" xfId="35"/>
    <cellStyle name="_1.Tong hop KL, GT  - Dien chieu sang HLKB1" xfId="36"/>
    <cellStyle name="_Bang Chi tieu (2)" xfId="37"/>
    <cellStyle name="_BAO GIA NGAY 24-10-08 (co dam)" xfId="38"/>
    <cellStyle name="_BD-BHN scptd 3-6-10" xfId="39"/>
    <cellStyle name="_Book1" xfId="40"/>
    <cellStyle name="_Book1_1" xfId="41"/>
    <cellStyle name="_Book1_1_Phụ luc goi 5" xfId="42"/>
    <cellStyle name="_Book1_1_Tuyen (21-7-11)-doan 1" xfId="43"/>
    <cellStyle name="_Book1_Book1" xfId="44"/>
    <cellStyle name="_Book1_Book1_Tuyen (21-7-11)-doan 1" xfId="45"/>
    <cellStyle name="_Book1_cap dien ha the - xay dung2" xfId="46"/>
    <cellStyle name="_Book1_Khoi luong" xfId="47"/>
    <cellStyle name="_Book1_Phụ luc goi 5" xfId="48"/>
    <cellStyle name="_Book1_Tuyen (21-7-11)-doan 1" xfId="49"/>
    <cellStyle name="_C.cong+B.luong-Sanluong" xfId="50"/>
    <cellStyle name="_cap dien ha the - xay dung2" xfId="51"/>
    <cellStyle name="_Cau Phu Phuong" xfId="52"/>
    <cellStyle name="_Chau Thon - Tan Xuan (KCS 8-12-06)" xfId="53"/>
    <cellStyle name="_cong vien cay xanh" xfId="54"/>
    <cellStyle name="_DCG TT09 G2 3.12.2007" xfId="55"/>
    <cellStyle name="_DO-D1500-KHONG CO TRONG DT" xfId="56"/>
    <cellStyle name="_DON GIA GIAOTHAU TRU CHONG GIA QUANG DAI" xfId="57"/>
    <cellStyle name="_DT khu DT long bien theo 179" xfId="58"/>
    <cellStyle name="_Du toan duong day va TBA QT " xfId="59"/>
    <cellStyle name="_Du toan PS Goi 2 theo bb ngày 31.7 va 1.9. trinh  (DG moi)" xfId="60"/>
    <cellStyle name="_Du toan PS goi01" xfId="61"/>
    <cellStyle name="_ET_STYLE_NoName_00_" xfId="62"/>
    <cellStyle name="_Gia goi 1" xfId="63"/>
    <cellStyle name="_Gia-Dai tuong niem liet sy" xfId="64"/>
    <cellStyle name="_Goi 1 A tham tra" xfId="65"/>
    <cellStyle name="_Goi 1 in 20.4" xfId="66"/>
    <cellStyle name="_Goi 1 in 20.4 sua" xfId="67"/>
    <cellStyle name="_Goi 1in tong NT(da kiem tra)" xfId="68"/>
    <cellStyle name="_Goi 2 in20.4" xfId="69"/>
    <cellStyle name="_Goi 2- My Ly Ban trinh" xfId="70"/>
    <cellStyle name="_GOITHAUSO2" xfId="71"/>
    <cellStyle name="_GOITHAUSO3" xfId="72"/>
    <cellStyle name="_GOITHAUSO4" xfId="73"/>
    <cellStyle name="_HS thau" xfId="74"/>
    <cellStyle name="_Khoi luong" xfId="75"/>
    <cellStyle name="_Khoi luong QL8B" xfId="76"/>
    <cellStyle name="_KL hoan thanh+PS 15.12.08 theo ban ve." xfId="77"/>
    <cellStyle name="_KLdao chuan" xfId="78"/>
    <cellStyle name="_KT (2)" xfId="79"/>
    <cellStyle name="_KT (2)_1" xfId="80"/>
    <cellStyle name="_KT (2)_1_Lora-tungchau" xfId="81"/>
    <cellStyle name="_KT (2)_1_Qt-HT3PQ1(CauKho)" xfId="82"/>
    <cellStyle name="_KT (2)_1_Tuyen (21-7-11)-doan 1" xfId="83"/>
    <cellStyle name="_KT (2)_2" xfId="84"/>
    <cellStyle name="_KT (2)_2_TG-TH" xfId="85"/>
    <cellStyle name="_KT (2)_2_TG-TH_BANG TONG HOP TINH HINH THANH QUYET TOAN (MOI I)" xfId="86"/>
    <cellStyle name="_KT (2)_2_TG-TH_BAO GIA NGAY 24-10-08 (co dam)" xfId="87"/>
    <cellStyle name="_KT (2)_2_TG-TH_Book1" xfId="88"/>
    <cellStyle name="_KT (2)_2_TG-TH_Book1_1" xfId="89"/>
    <cellStyle name="_KT (2)_2_TG-TH_CAU Khanh Nam(Thi Cong)" xfId="90"/>
    <cellStyle name="_KT (2)_2_TG-TH_DAU NOI PL-CL TAI PHU LAMHC" xfId="91"/>
    <cellStyle name="_KT (2)_2_TG-TH_DU TRU VAT TU" xfId="92"/>
    <cellStyle name="_KT (2)_2_TG-TH_Lora-tungchau" xfId="93"/>
    <cellStyle name="_KT (2)_2_TG-TH_Phụ luc goi 5" xfId="94"/>
    <cellStyle name="_KT (2)_2_TG-TH_Qt-HT3PQ1(CauKho)" xfId="95"/>
    <cellStyle name="_KT (2)_2_TG-TH_Tuyen (21-7-11)-doan 1" xfId="96"/>
    <cellStyle name="_KT (2)_2_TG-TH_ÿÿÿÿÿ" xfId="97"/>
    <cellStyle name="_KT (2)_3" xfId="98"/>
    <cellStyle name="_KT (2)_3_TG-TH" xfId="99"/>
    <cellStyle name="_KT (2)_3_TG-TH_Lora-tungchau" xfId="100"/>
    <cellStyle name="_KT (2)_3_TG-TH_PERSONAL" xfId="101"/>
    <cellStyle name="_KT (2)_3_TG-TH_PERSONAL_Book1" xfId="102"/>
    <cellStyle name="_KT (2)_3_TG-TH_PERSONAL_Tong hop KHCB 2001" xfId="103"/>
    <cellStyle name="_KT (2)_3_TG-TH_Qt-HT3PQ1(CauKho)" xfId="104"/>
    <cellStyle name="_KT (2)_3_TG-TH_Tuyen (21-7-11)-doan 1" xfId="105"/>
    <cellStyle name="_KT (2)_4" xfId="106"/>
    <cellStyle name="_KT (2)_4_BANG TONG HOP TINH HINH THANH QUYET TOAN (MOI I)" xfId="107"/>
    <cellStyle name="_KT (2)_4_BAO GIA NGAY 24-10-08 (co dam)" xfId="108"/>
    <cellStyle name="_KT (2)_4_Book1" xfId="109"/>
    <cellStyle name="_KT (2)_4_Book1_1" xfId="110"/>
    <cellStyle name="_KT (2)_4_CAU Khanh Nam(Thi Cong)" xfId="111"/>
    <cellStyle name="_KT (2)_4_DAU NOI PL-CL TAI PHU LAMHC" xfId="112"/>
    <cellStyle name="_KT (2)_4_DU TRU VAT TU" xfId="113"/>
    <cellStyle name="_KT (2)_4_Lora-tungchau" xfId="114"/>
    <cellStyle name="_KT (2)_4_Phụ luc goi 5" xfId="115"/>
    <cellStyle name="_KT (2)_4_Qt-HT3PQ1(CauKho)" xfId="116"/>
    <cellStyle name="_KT (2)_4_TG-TH" xfId="117"/>
    <cellStyle name="_KT (2)_4_Tuyen (21-7-11)-doan 1" xfId="118"/>
    <cellStyle name="_KT (2)_4_ÿÿÿÿÿ" xfId="119"/>
    <cellStyle name="_KT (2)_5" xfId="120"/>
    <cellStyle name="_KT (2)_5_BANG TONG HOP TINH HINH THANH QUYET TOAN (MOI I)" xfId="121"/>
    <cellStyle name="_KT (2)_5_BAO GIA NGAY 24-10-08 (co dam)" xfId="122"/>
    <cellStyle name="_KT (2)_5_Book1" xfId="123"/>
    <cellStyle name="_KT (2)_5_Book1_1" xfId="124"/>
    <cellStyle name="_KT (2)_5_CAU Khanh Nam(Thi Cong)" xfId="125"/>
    <cellStyle name="_KT (2)_5_DAU NOI PL-CL TAI PHU LAMHC" xfId="126"/>
    <cellStyle name="_KT (2)_5_DU TRU VAT TU" xfId="127"/>
    <cellStyle name="_KT (2)_5_Lora-tungchau" xfId="128"/>
    <cellStyle name="_KT (2)_5_Phụ luc goi 5" xfId="129"/>
    <cellStyle name="_KT (2)_5_Qt-HT3PQ1(CauKho)" xfId="130"/>
    <cellStyle name="_KT (2)_5_Tuyen (21-7-11)-doan 1" xfId="131"/>
    <cellStyle name="_KT (2)_5_ÿÿÿÿÿ" xfId="132"/>
    <cellStyle name="_KT (2)_Lora-tungchau" xfId="133"/>
    <cellStyle name="_KT (2)_PERSONAL" xfId="134"/>
    <cellStyle name="_KT (2)_PERSONAL_Book1" xfId="135"/>
    <cellStyle name="_KT (2)_PERSONAL_Tong hop KHCB 2001" xfId="136"/>
    <cellStyle name="_KT (2)_Qt-HT3PQ1(CauKho)" xfId="137"/>
    <cellStyle name="_KT (2)_TG-TH" xfId="138"/>
    <cellStyle name="_KT (2)_Tuyen (21-7-11)-doan 1" xfId="139"/>
    <cellStyle name="_KT_TG" xfId="140"/>
    <cellStyle name="_KT_TG_1" xfId="141"/>
    <cellStyle name="_KT_TG_1_BANG TONG HOP TINH HINH THANH QUYET TOAN (MOI I)" xfId="142"/>
    <cellStyle name="_KT_TG_1_BAO GIA NGAY 24-10-08 (co dam)" xfId="143"/>
    <cellStyle name="_KT_TG_1_Book1" xfId="144"/>
    <cellStyle name="_KT_TG_1_Book1_1" xfId="145"/>
    <cellStyle name="_KT_TG_1_CAU Khanh Nam(Thi Cong)" xfId="146"/>
    <cellStyle name="_KT_TG_1_DAU NOI PL-CL TAI PHU LAMHC" xfId="147"/>
    <cellStyle name="_KT_TG_1_DU TRU VAT TU" xfId="148"/>
    <cellStyle name="_KT_TG_1_Lora-tungchau" xfId="149"/>
    <cellStyle name="_KT_TG_1_Phụ luc goi 5" xfId="150"/>
    <cellStyle name="_KT_TG_1_Qt-HT3PQ1(CauKho)" xfId="151"/>
    <cellStyle name="_KT_TG_1_Tuyen (21-7-11)-doan 1" xfId="152"/>
    <cellStyle name="_KT_TG_1_ÿÿÿÿÿ" xfId="153"/>
    <cellStyle name="_KT_TG_2" xfId="154"/>
    <cellStyle name="_KT_TG_2_BANG TONG HOP TINH HINH THANH QUYET TOAN (MOI I)" xfId="155"/>
    <cellStyle name="_KT_TG_2_BAO GIA NGAY 24-10-08 (co dam)" xfId="156"/>
    <cellStyle name="_KT_TG_2_Book1" xfId="157"/>
    <cellStyle name="_KT_TG_2_Book1_1" xfId="158"/>
    <cellStyle name="_KT_TG_2_CAU Khanh Nam(Thi Cong)" xfId="159"/>
    <cellStyle name="_KT_TG_2_DAU NOI PL-CL TAI PHU LAMHC" xfId="160"/>
    <cellStyle name="_KT_TG_2_DU TRU VAT TU" xfId="161"/>
    <cellStyle name="_KT_TG_2_Lora-tungchau" xfId="162"/>
    <cellStyle name="_KT_TG_2_Phụ luc goi 5" xfId="163"/>
    <cellStyle name="_KT_TG_2_Qt-HT3PQ1(CauKho)" xfId="164"/>
    <cellStyle name="_KT_TG_2_Tuyen (21-7-11)-doan 1" xfId="165"/>
    <cellStyle name="_KT_TG_2_ÿÿÿÿÿ" xfId="166"/>
    <cellStyle name="_KT_TG_3" xfId="167"/>
    <cellStyle name="_KT_TG_4" xfId="168"/>
    <cellStyle name="_KT_TG_4_Lora-tungchau" xfId="169"/>
    <cellStyle name="_KT_TG_4_Qt-HT3PQ1(CauKho)" xfId="170"/>
    <cellStyle name="_KT_TG_4_Tuyen (21-7-11)-doan 1" xfId="171"/>
    <cellStyle name="_Lora-tungchau" xfId="172"/>
    <cellStyle name="_PERSONAL" xfId="173"/>
    <cellStyle name="_PERSONAL_Book1" xfId="174"/>
    <cellStyle name="_PERSONAL_Tong hop KHCB 2001" xfId="175"/>
    <cellStyle name="_x0001__Phụ luc goi 5" xfId="176"/>
    <cellStyle name="_Q TOAN  SCTX QL.62 QUI I ( oanh)" xfId="177"/>
    <cellStyle name="_Q TOAN  SCTX QL.62 QUI II ( oanh)" xfId="178"/>
    <cellStyle name="_QT SCTXQL62_QT1 (Cty QL)" xfId="179"/>
    <cellStyle name="_Qt-HT3PQ1(CauKho)" xfId="180"/>
    <cellStyle name="_QTKL HT THEO HD" xfId="181"/>
    <cellStyle name="_QUYET TOAN QUY I " xfId="182"/>
    <cellStyle name="_Sheet1" xfId="183"/>
    <cellStyle name="_Sheet2" xfId="184"/>
    <cellStyle name="_Sheet3" xfId="185"/>
    <cellStyle name="_Sheet4" xfId="186"/>
    <cellStyle name="_TG-TH" xfId="187"/>
    <cellStyle name="_TG-TH_1" xfId="188"/>
    <cellStyle name="_TG-TH_1_BANG TONG HOP TINH HINH THANH QUYET TOAN (MOI I)" xfId="189"/>
    <cellStyle name="_TG-TH_1_BAO GIA NGAY 24-10-08 (co dam)" xfId="190"/>
    <cellStyle name="_TG-TH_1_Book1" xfId="191"/>
    <cellStyle name="_TG-TH_1_Book1_1" xfId="192"/>
    <cellStyle name="_TG-TH_1_CAU Khanh Nam(Thi Cong)" xfId="193"/>
    <cellStyle name="_TG-TH_1_DAU NOI PL-CL TAI PHU LAMHC" xfId="194"/>
    <cellStyle name="_TG-TH_1_DU TRU VAT TU" xfId="195"/>
    <cellStyle name="_TG-TH_1_Lora-tungchau" xfId="196"/>
    <cellStyle name="_TG-TH_1_Phụ luc goi 5" xfId="197"/>
    <cellStyle name="_TG-TH_1_Qt-HT3PQ1(CauKho)" xfId="198"/>
    <cellStyle name="_TG-TH_1_Tuyen (21-7-11)-doan 1" xfId="199"/>
    <cellStyle name="_TG-TH_1_ÿÿÿÿÿ" xfId="200"/>
    <cellStyle name="_TG-TH_2" xfId="201"/>
    <cellStyle name="_TG-TH_2_BANG TONG HOP TINH HINH THANH QUYET TOAN (MOI I)" xfId="202"/>
    <cellStyle name="_TG-TH_2_BAO GIA NGAY 24-10-08 (co dam)" xfId="203"/>
    <cellStyle name="_TG-TH_2_Book1" xfId="204"/>
    <cellStyle name="_TG-TH_2_Book1_1" xfId="205"/>
    <cellStyle name="_TG-TH_2_CAU Khanh Nam(Thi Cong)" xfId="206"/>
    <cellStyle name="_TG-TH_2_DAU NOI PL-CL TAI PHU LAMHC" xfId="207"/>
    <cellStyle name="_TG-TH_2_DU TRU VAT TU" xfId="208"/>
    <cellStyle name="_TG-TH_2_Lora-tungchau" xfId="209"/>
    <cellStyle name="_TG-TH_2_Phụ luc goi 5" xfId="210"/>
    <cellStyle name="_TG-TH_2_Qt-HT3PQ1(CauKho)" xfId="211"/>
    <cellStyle name="_TG-TH_2_Tuyen (21-7-11)-doan 1" xfId="212"/>
    <cellStyle name="_TG-TH_2_ÿÿÿÿÿ" xfId="213"/>
    <cellStyle name="_TG-TH_3" xfId="214"/>
    <cellStyle name="_TG-TH_3_Lora-tungchau" xfId="215"/>
    <cellStyle name="_TG-TH_3_Qt-HT3PQ1(CauKho)" xfId="216"/>
    <cellStyle name="_TG-TH_3_Tuyen (21-7-11)-doan 1" xfId="217"/>
    <cellStyle name="_TG-TH_4" xfId="218"/>
    <cellStyle name="_Thi nghiem duong day va TBA" xfId="219"/>
    <cellStyle name="_Tong dutoan PP LAHAI" xfId="220"/>
    <cellStyle name="_Tong hop" xfId="221"/>
    <cellStyle name="_TONG HOP DT QUY II" xfId="222"/>
    <cellStyle name="_Tong hop may cheu nganh 1" xfId="223"/>
    <cellStyle name="_Tuyen (21-7-11)-doan 1" xfId="224"/>
    <cellStyle name="_Viahe-TD (15-10-07)" xfId="225"/>
    <cellStyle name="_xay dung ranh cap 22kv qt - ok" xfId="226"/>
    <cellStyle name="_ÿÿÿÿÿ" xfId="227"/>
    <cellStyle name="_ÿÿÿÿÿ_Phụ luc goi 5" xfId="228"/>
    <cellStyle name="~1" xfId="229"/>
    <cellStyle name="_x0001_¨c^ " xfId="230"/>
    <cellStyle name="_x0001_¨c^[" xfId="231"/>
    <cellStyle name="_x0001_¨c^_" xfId="232"/>
    <cellStyle name="_x0001_¨Œc^ " xfId="233"/>
    <cellStyle name="_x0001_¨Œc^[" xfId="234"/>
    <cellStyle name="_x0001_¨Œc^_" xfId="235"/>
    <cellStyle name="’Ê‰Ý [0.00]_laroux" xfId="236"/>
    <cellStyle name="’Ê‰Ý_laroux" xfId="237"/>
    <cellStyle name="_x0001_µÑTÖ " xfId="238"/>
    <cellStyle name="_x0001_µÑTÖ_" xfId="239"/>
    <cellStyle name="•W?_Format" xfId="240"/>
    <cellStyle name="•W€_’·Šú‰p•¶" xfId="241"/>
    <cellStyle name="•W_’·Šú‰p•¶" xfId="242"/>
    <cellStyle name="W_MARINE" xfId="243"/>
    <cellStyle name="0" xfId="244"/>
    <cellStyle name="0.0" xfId="245"/>
    <cellStyle name="0.00" xfId="246"/>
    <cellStyle name="1" xfId="247"/>
    <cellStyle name="1_0D5B6000" xfId="248"/>
    <cellStyle name="1_6.Bang_luong_moi_XDCB" xfId="249"/>
    <cellStyle name="1_A che do KS +chi BQL" xfId="250"/>
    <cellStyle name="1_BANG CAM COC GPMB 8km" xfId="251"/>
    <cellStyle name="1_Bang tong hop khoi luong" xfId="252"/>
    <cellStyle name="1_BAO GIA NGAY 24-10-08 (co dam)" xfId="253"/>
    <cellStyle name="1_BC thang" xfId="254"/>
    <cellStyle name="1_Book1" xfId="255"/>
    <cellStyle name="1_Book1_02-07 Tuyen chinh" xfId="256"/>
    <cellStyle name="1_Book1_02-07Tuyen Nhanh" xfId="257"/>
    <cellStyle name="1_Book1_1" xfId="258"/>
    <cellStyle name="1_Book1_1_Phụ luc goi 5" xfId="259"/>
    <cellStyle name="1_Book1_BC thang" xfId="260"/>
    <cellStyle name="1_Book1_Book1" xfId="261"/>
    <cellStyle name="1_Book1_Cau Hoa Son Km 1+441.06 (14-12-2006)" xfId="262"/>
    <cellStyle name="1_Book1_Cau Hoa Son Km 1+441.06 (22-10-2006)" xfId="263"/>
    <cellStyle name="1_Book1_Cau Hoa Son Km 1+441.06 (24-10-2006)" xfId="264"/>
    <cellStyle name="1_Book1_Cau Nam Tot(ngay 2-10-2006)" xfId="265"/>
    <cellStyle name="1_Book1_CAU XOP XANG II(su­a)" xfId="266"/>
    <cellStyle name="1_Book1_Dieu phoi dat goi 1" xfId="267"/>
    <cellStyle name="1_Book1_Dieu phoi dat goi 2" xfId="268"/>
    <cellStyle name="1_Book1_DT 27-9-2006 nop SKH" xfId="269"/>
    <cellStyle name="1_Book1_DT Kha thi ngay 11-2-06" xfId="270"/>
    <cellStyle name="1_Book1_DT ngay 04-01-2006" xfId="271"/>
    <cellStyle name="1_Book1_DT ngay 11-4-2006" xfId="272"/>
    <cellStyle name="1_Book1_DT ngay 15-11-05" xfId="273"/>
    <cellStyle name="1_Book1_DT theo DM24" xfId="274"/>
    <cellStyle name="1_Book1_DT Yen Na - Yen Tinh Theo 51 bu may CT8" xfId="275"/>
    <cellStyle name="1_Book1_Du toan KT-TCsua theo TT 03 - YC 471" xfId="276"/>
    <cellStyle name="1_Book1_Du toan Phuong lam" xfId="277"/>
    <cellStyle name="1_Book1_Du toan QL 27 (23-12-2005)" xfId="278"/>
    <cellStyle name="1_Book1_DuAnKT ngay 11-2-2006" xfId="279"/>
    <cellStyle name="1_Book1_Goi 1" xfId="280"/>
    <cellStyle name="1_Book1_Goi thau so 2 (20-6-2006)" xfId="281"/>
    <cellStyle name="1_Book1_Goi02(25-05-2006)" xfId="282"/>
    <cellStyle name="1_Book1_K C N - HUNG DONG L.NHUA" xfId="283"/>
    <cellStyle name="1_Book1_Khoi Luong Hoang Truong - Hoang Phu" xfId="284"/>
    <cellStyle name="1_Book1_KLdao chuan" xfId="285"/>
    <cellStyle name="1_Book1_Muong TL" xfId="286"/>
    <cellStyle name="1_Book1_Sua -  Nam Cam 07" xfId="287"/>
    <cellStyle name="1_Book1_T4-nhanh1(17-6)" xfId="288"/>
    <cellStyle name="1_Book1_Tong muc KT 20-11 Tan Huong Tuyen2" xfId="289"/>
    <cellStyle name="1_Book1_Tuyen so 1-Km0+00 - Km0+852.56" xfId="290"/>
    <cellStyle name="1_Book1_TV sua ngay 02-08-06" xfId="291"/>
    <cellStyle name="1_Book1_xop nhi Gia Q4( 7-3-07)" xfId="292"/>
    <cellStyle name="1_Book1_Yen Na-Yen Tinh 07" xfId="293"/>
    <cellStyle name="1_Book1_Yen Na-Yen tinh 11" xfId="294"/>
    <cellStyle name="1_Book1_ÿÿÿÿÿ" xfId="295"/>
    <cellStyle name="1_C" xfId="296"/>
    <cellStyle name="1_Cap dien ha the - phan lap dat dot 3" xfId="297"/>
    <cellStyle name="1_Cau Hoi 115" xfId="298"/>
    <cellStyle name="1_Cau Hua Trai (TT 04)" xfId="299"/>
    <cellStyle name="1_Cau Nam Tot(ngay 2-10-2006)" xfId="300"/>
    <cellStyle name="1_Cau Thanh Ha 1" xfId="301"/>
    <cellStyle name="1_Cau thuy dien Ban La (Cu Anh)" xfId="302"/>
    <cellStyle name="1_Cau thuy dien Ban La (Cu Anh) 2" xfId="303"/>
    <cellStyle name="1_Cau thuy dien Ban La (Cu Anh) 3" xfId="304"/>
    <cellStyle name="1_Cau thuy dien Ban La (Cu Anh)_Phụ luc goi 5" xfId="305"/>
    <cellStyle name="1_CAU XOP XANG II(su­a)" xfId="306"/>
    <cellStyle name="1_Chau Thon - Tan Xuan (KCS 8-12-06)" xfId="307"/>
    <cellStyle name="1_Chi phi KS" xfId="308"/>
    <cellStyle name="1_cong" xfId="309"/>
    <cellStyle name="1_cuong sua 9.10" xfId="310"/>
    <cellStyle name="1_Dakt-Cau tinh Hua Phan" xfId="311"/>
    <cellStyle name="1_DIEN" xfId="312"/>
    <cellStyle name="1_Dieu phoi dat goi 1" xfId="313"/>
    <cellStyle name="1_Dieu phoi dat goi 2" xfId="314"/>
    <cellStyle name="1_Dinh muc thiet ke" xfId="315"/>
    <cellStyle name="1_DON GIA GIAOTHAU TRU CHONG GIA QUANG DAI" xfId="316"/>
    <cellStyle name="1_DONGIA" xfId="317"/>
    <cellStyle name="1_DT Kha thi ngay 11-2-06" xfId="318"/>
    <cellStyle name="1_DT KS Cam LAc-10-05-07" xfId="319"/>
    <cellStyle name="1_DT KT ngay 10-9-2005" xfId="320"/>
    <cellStyle name="1_DT ngay 04-01-2006" xfId="321"/>
    <cellStyle name="1_DT ngay 11-4-2006" xfId="322"/>
    <cellStyle name="1_DT ngay 15-11-05" xfId="323"/>
    <cellStyle name="1_DT theo DM24" xfId="324"/>
    <cellStyle name="1_DT Yen Na - Yen Tinh Theo 51 bu may CT8" xfId="325"/>
    <cellStyle name="1_Dtdchinh2397" xfId="326"/>
    <cellStyle name="1_Dtdchinh2397_Phụ luc goi 5" xfId="327"/>
    <cellStyle name="1_DTXL goi 11(20-9-05)" xfId="328"/>
    <cellStyle name="1_du toan" xfId="329"/>
    <cellStyle name="1_du toan (03-11-05)" xfId="330"/>
    <cellStyle name="1_Du toan (12-05-2005) Tham dinh" xfId="331"/>
    <cellStyle name="1_Du toan (23-05-2005) Tham dinh" xfId="332"/>
    <cellStyle name="1_Du toan (5 - 04 - 2004)" xfId="333"/>
    <cellStyle name="1_Du toan (6-3-2005)" xfId="334"/>
    <cellStyle name="1_Du toan (Ban A)" xfId="335"/>
    <cellStyle name="1_Du toan (ngay 13 - 07 - 2004)" xfId="336"/>
    <cellStyle name="1_Du toan (ngay 25-9-06)" xfId="337"/>
    <cellStyle name="1_Du toan 558 (Km17+508.12 - Km 22)" xfId="338"/>
    <cellStyle name="1_Du toan 558 (Km17+508.12 - Km 22) 2" xfId="339"/>
    <cellStyle name="1_Du toan 558 (Km17+508.12 - Km 22) 3" xfId="340"/>
    <cellStyle name="1_Du toan 558 (Km17+508.12 - Km 22)_Phụ luc goi 5" xfId="341"/>
    <cellStyle name="1_Du toan bo sung (11-2004)" xfId="342"/>
    <cellStyle name="1_Du toan Cang Vung Ang (Tham tra 3-11-06)" xfId="343"/>
    <cellStyle name="1_Du toan Cang Vung Ang ngay 09-8-06 " xfId="344"/>
    <cellStyle name="1_Du toan dieu chin theo don gia moi (1-2-2007)" xfId="345"/>
    <cellStyle name="1_Du toan Goi 1" xfId="346"/>
    <cellStyle name="1_du toan goi 12" xfId="347"/>
    <cellStyle name="1_Du toan Goi 2" xfId="348"/>
    <cellStyle name="1_Du toan Huong Lam - Ban Giang (ngay28-11-06)" xfId="349"/>
    <cellStyle name="1_Du toan KT-TCsua theo TT 03 - YC 471" xfId="350"/>
    <cellStyle name="1_Du toan ngay (28-10-2005)" xfId="351"/>
    <cellStyle name="1_Du toan ngay 1-9-2004 (version 1)" xfId="352"/>
    <cellStyle name="1_Du toan Phuong lam" xfId="353"/>
    <cellStyle name="1_Du toan QL 27 (23-12-2005)" xfId="354"/>
    <cellStyle name="1_DuAnKT ngay 11-2-2006" xfId="355"/>
    <cellStyle name="1_DUONGNOIVUNG-QTHANG-QLUU" xfId="356"/>
    <cellStyle name="1_G_I TCDBVN. BCQTC_U QUANG DAI.QL62.(11)" xfId="357"/>
    <cellStyle name="1_Gia goi 1" xfId="358"/>
    <cellStyle name="1_Gia_VL cau-JIBIC-Ha-tinh" xfId="359"/>
    <cellStyle name="1_Gia_VLQL48_duyet " xfId="360"/>
    <cellStyle name="1_Gia_VLQL48_duyet _Phụ luc goi 5" xfId="361"/>
    <cellStyle name="1_goi 1" xfId="362"/>
    <cellStyle name="1_Goi 1 (TT04)" xfId="363"/>
    <cellStyle name="1_goi 1 duyet theo luong mo (an)" xfId="364"/>
    <cellStyle name="1_Goi 1_1" xfId="365"/>
    <cellStyle name="1_Goi so 1" xfId="366"/>
    <cellStyle name="1_Goi thau so 2 (20-6-2006)" xfId="367"/>
    <cellStyle name="1_Goi02(25-05-2006)" xfId="368"/>
    <cellStyle name="1_Goi1N206" xfId="369"/>
    <cellStyle name="1_Goi2N206" xfId="370"/>
    <cellStyle name="1_Goi4N216" xfId="371"/>
    <cellStyle name="1_Goi5N216" xfId="372"/>
    <cellStyle name="1_Hoi Song" xfId="373"/>
    <cellStyle name="1_HT-LO" xfId="374"/>
    <cellStyle name="1_HTLO-TKKT(15-2-08)" xfId="375"/>
    <cellStyle name="1_Khoi luong" xfId="376"/>
    <cellStyle name="1_Khoi luong doan 1" xfId="377"/>
    <cellStyle name="1_Khoi luong doan 2" xfId="378"/>
    <cellStyle name="1_Khoi luong goi 1-QL4D" xfId="379"/>
    <cellStyle name="1_Khoi Luong Hoang Truong - Hoang Phu" xfId="380"/>
    <cellStyle name="1_Khoi luong QL8B" xfId="381"/>
    <cellStyle name="1_KL" xfId="382"/>
    <cellStyle name="1_KL goi 1" xfId="383"/>
    <cellStyle name="1_Kl6-6-05" xfId="384"/>
    <cellStyle name="1_Kldoan3" xfId="385"/>
    <cellStyle name="1_Klnutgiao" xfId="386"/>
    <cellStyle name="1_KLPA2s" xfId="387"/>
    <cellStyle name="1_KlQdinhduyet" xfId="388"/>
    <cellStyle name="1_KlQdinhduyet_Phụ luc goi 5" xfId="389"/>
    <cellStyle name="1_KlQL4goi5KCS" xfId="390"/>
    <cellStyle name="1_Kltayth" xfId="391"/>
    <cellStyle name="1_KltaythQDduyet" xfId="392"/>
    <cellStyle name="1_Kluong4-2004" xfId="393"/>
    <cellStyle name="1_Km198-Km 206(3-6-09)" xfId="394"/>
    <cellStyle name="1_Km329-Km350 (7-6)" xfId="395"/>
    <cellStyle name="1_Km4-Km8+800" xfId="396"/>
    <cellStyle name="1_Long_Lien_Phuong_BVTC" xfId="397"/>
    <cellStyle name="1_Luong A6" xfId="398"/>
    <cellStyle name="1_maugiacotaluy" xfId="399"/>
    <cellStyle name="1_My Thanh Son Thanh" xfId="400"/>
    <cellStyle name="1_Nhom I" xfId="401"/>
    <cellStyle name="1_Project N.Du" xfId="402"/>
    <cellStyle name="1_Project N.Du.dien" xfId="403"/>
    <cellStyle name="1_Project QL4" xfId="404"/>
    <cellStyle name="1_Project QL4 goi 7" xfId="405"/>
    <cellStyle name="1_Project QL4 goi5" xfId="406"/>
    <cellStyle name="1_Project QL4 goi8" xfId="407"/>
    <cellStyle name="1_QL1A-SUA2005" xfId="408"/>
    <cellStyle name="1_Sheet1" xfId="409"/>
    <cellStyle name="1_SuoiTon" xfId="410"/>
    <cellStyle name="1_t" xfId="411"/>
    <cellStyle name="1_Tay THoa" xfId="412"/>
    <cellStyle name="1_TDT 3 xa VA chinh thuc" xfId="413"/>
    <cellStyle name="1_TH Nguon NTM 2014" xfId="414"/>
    <cellStyle name="1_TH Nguon NTM 2015" xfId="415"/>
    <cellStyle name="1_Tham tra (8-11)1" xfId="416"/>
    <cellStyle name="1_THKLsua_cuoi" xfId="417"/>
    <cellStyle name="1_Tinh KLHC goi 1" xfId="418"/>
    <cellStyle name="1_tmthiet ke" xfId="419"/>
    <cellStyle name="1_tmthiet ke1" xfId="420"/>
    <cellStyle name="1_Tong hop DT dieu chinh duong 38-95" xfId="421"/>
    <cellStyle name="1_Tong hop khoi luong duong 557 (30-5-2006)" xfId="422"/>
    <cellStyle name="1_tong hop kl nen mat" xfId="423"/>
    <cellStyle name="1_Tong muc dau tu" xfId="424"/>
    <cellStyle name="1_Tong muc KT 20-11 Tan Huong Tuyen2" xfId="425"/>
    <cellStyle name="1_TRUNG PMU 5" xfId="426"/>
    <cellStyle name="1_Tuyen (20-6-11 PA 2)" xfId="427"/>
    <cellStyle name="1_Tuyen (21-7-11)-doan 1" xfId="428"/>
    <cellStyle name="1_Tuyen so 1-Km0+00 - Km0+852.56" xfId="429"/>
    <cellStyle name="1_TV sua ngay 02-08-06" xfId="430"/>
    <cellStyle name="1_VatLieu 3 cau -NA" xfId="431"/>
    <cellStyle name="1_Yen Na - Yen Tinh  du an 30 -10-2006- Theo 51 bu may" xfId="432"/>
    <cellStyle name="1_Yen Na - Yen Tinh Theo 51 bu may Ghep" xfId="433"/>
    <cellStyle name="1_Yen Na - Yen Tinh Theo 51 -TV NA Ghep" xfId="434"/>
    <cellStyle name="1_Yen Na-Yen Tinh 07" xfId="435"/>
    <cellStyle name="1_ÿÿÿÿÿ" xfId="436"/>
    <cellStyle name="1_ÿÿÿÿÿ_1" xfId="437"/>
    <cellStyle name="1_ÿÿÿÿÿ_Bao cao thang G1" xfId="438"/>
    <cellStyle name="1_ÿÿÿÿÿ_Book1" xfId="439"/>
    <cellStyle name="1_ÿÿÿÿÿ_Book1_Phụ luc goi 5" xfId="440"/>
    <cellStyle name="1_ÿÿÿÿÿ_DON GIA GIAOTHAU TRU CHONG GIA QUANG DAI" xfId="441"/>
    <cellStyle name="1_ÿÿÿÿÿ_Don gia Goi thau so 1 (872)" xfId="442"/>
    <cellStyle name="1_ÿÿÿÿÿ_DTduong-goi1" xfId="443"/>
    <cellStyle name="1_ÿÿÿÿÿ_dutoanLCSP04-km0-5-goi1 (Ban 5 sua 24-8)" xfId="444"/>
    <cellStyle name="1_ÿÿÿÿÿ_G_I TCDBVN. BCQTC_U QUANG DAI.QL62.(11)" xfId="445"/>
    <cellStyle name="1_ÿÿÿÿÿ_Tinh KLHC goi 1" xfId="446"/>
    <cellStyle name="1_ÿÿÿÿÿ_Tong hop DT dieu chinh duong 38-95" xfId="447"/>
    <cellStyle name="_x0001_1¼„½(" xfId="448"/>
    <cellStyle name="_x0001_1¼½(" xfId="449"/>
    <cellStyle name="12" xfId="450"/>
    <cellStyle name="123" xfId="451"/>
    <cellStyle name="123w" xfId="452"/>
    <cellStyle name="15" xfId="453"/>
    <cellStyle name="¹éºÐÀ²_      " xfId="454"/>
    <cellStyle name="2" xfId="455"/>
    <cellStyle name="2_0D5B6000" xfId="456"/>
    <cellStyle name="2_6.Bang_luong_moi_XDCB" xfId="457"/>
    <cellStyle name="2_A che do KS +chi BQL" xfId="458"/>
    <cellStyle name="2_BANG CAM COC GPMB 8km" xfId="459"/>
    <cellStyle name="2_Bang tong hop khoi luong" xfId="460"/>
    <cellStyle name="2_BC thang" xfId="461"/>
    <cellStyle name="2_Book1" xfId="462"/>
    <cellStyle name="2_Book1_02-07 Tuyen chinh" xfId="463"/>
    <cellStyle name="2_Book1_02-07Tuyen Nhanh" xfId="464"/>
    <cellStyle name="2_Book1_1" xfId="465"/>
    <cellStyle name="2_Book1_1_Phụ luc goi 5" xfId="466"/>
    <cellStyle name="2_Book1_BC thang" xfId="467"/>
    <cellStyle name="2_Book1_Book1" xfId="468"/>
    <cellStyle name="2_Book1_Cau Hoa Son Km 1+441.06 (14-12-2006)" xfId="469"/>
    <cellStyle name="2_Book1_Cau Hoa Son Km 1+441.06 (22-10-2006)" xfId="470"/>
    <cellStyle name="2_Book1_Cau Hoa Son Km 1+441.06 (24-10-2006)" xfId="471"/>
    <cellStyle name="2_Book1_Cau Nam Tot(ngay 2-10-2006)" xfId="472"/>
    <cellStyle name="2_Book1_CAU XOP XANG II(su­a)" xfId="473"/>
    <cellStyle name="2_Book1_Dieu phoi dat goi 1" xfId="474"/>
    <cellStyle name="2_Book1_Dieu phoi dat goi 2" xfId="475"/>
    <cellStyle name="2_Book1_DT 27-9-2006 nop SKH" xfId="476"/>
    <cellStyle name="2_Book1_DT Kha thi ngay 11-2-06" xfId="477"/>
    <cellStyle name="2_Book1_DT ngay 04-01-2006" xfId="478"/>
    <cellStyle name="2_Book1_DT ngay 11-4-2006" xfId="479"/>
    <cellStyle name="2_Book1_DT ngay 15-11-05" xfId="480"/>
    <cellStyle name="2_Book1_DT theo DM24" xfId="481"/>
    <cellStyle name="2_Book1_DT Yen Na - Yen Tinh Theo 51 bu may CT8" xfId="482"/>
    <cellStyle name="2_Book1_Du toan KT-TCsua theo TT 03 - YC 471" xfId="483"/>
    <cellStyle name="2_Book1_Du toan Phuong lam" xfId="484"/>
    <cellStyle name="2_Book1_Du toan QL 27 (23-12-2005)" xfId="485"/>
    <cellStyle name="2_Book1_DuAnKT ngay 11-2-2006" xfId="486"/>
    <cellStyle name="2_Book1_Goi 1" xfId="487"/>
    <cellStyle name="2_Book1_Goi thau so 2 (20-6-2006)" xfId="488"/>
    <cellStyle name="2_Book1_Goi02(25-05-2006)" xfId="489"/>
    <cellStyle name="2_Book1_K C N - HUNG DONG L.NHUA" xfId="490"/>
    <cellStyle name="2_Book1_Khoi Luong Hoang Truong - Hoang Phu" xfId="491"/>
    <cellStyle name="2_Book1_KLdao chuan" xfId="492"/>
    <cellStyle name="2_Book1_Muong TL" xfId="493"/>
    <cellStyle name="2_Book1_Sua -  Nam Cam 07" xfId="494"/>
    <cellStyle name="2_Book1_T4-nhanh1(17-6)" xfId="495"/>
    <cellStyle name="2_Book1_Tong muc KT 20-11 Tan Huong Tuyen2" xfId="496"/>
    <cellStyle name="2_Book1_Tuyen so 1-Km0+00 - Km0+852.56" xfId="497"/>
    <cellStyle name="2_Book1_TV sua ngay 02-08-06" xfId="498"/>
    <cellStyle name="2_Book1_xop nhi Gia Q4( 7-3-07)" xfId="499"/>
    <cellStyle name="2_Book1_Yen Na-Yen Tinh 07" xfId="500"/>
    <cellStyle name="2_Book1_Yen Na-Yen tinh 11" xfId="501"/>
    <cellStyle name="2_Book1_ÿÿÿÿÿ" xfId="502"/>
    <cellStyle name="2_C" xfId="503"/>
    <cellStyle name="2_Cau Hoi 115" xfId="504"/>
    <cellStyle name="2_Cau Hua Trai (TT 04)" xfId="505"/>
    <cellStyle name="2_Cau Nam Tot(ngay 2-10-2006)" xfId="506"/>
    <cellStyle name="2_Cau Thanh Ha 1" xfId="507"/>
    <cellStyle name="2_Cau thuy dien Ban La (Cu Anh)" xfId="508"/>
    <cellStyle name="2_Cau thuy dien Ban La (Cu Anh) 2" xfId="509"/>
    <cellStyle name="2_Cau thuy dien Ban La (Cu Anh) 3" xfId="510"/>
    <cellStyle name="2_Cau thuy dien Ban La (Cu Anh)_Phụ luc goi 5" xfId="511"/>
    <cellStyle name="2_CAU XOP XANG II(su­a)" xfId="512"/>
    <cellStyle name="2_Chau Thon - Tan Xuan (KCS 8-12-06)" xfId="513"/>
    <cellStyle name="2_Chi phi KS" xfId="514"/>
    <cellStyle name="2_cong" xfId="515"/>
    <cellStyle name="2_cuong sua 9.10" xfId="516"/>
    <cellStyle name="2_Dakt-Cau tinh Hua Phan" xfId="517"/>
    <cellStyle name="2_DIEN" xfId="518"/>
    <cellStyle name="2_Dieu phoi dat goi 1" xfId="519"/>
    <cellStyle name="2_Dieu phoi dat goi 2" xfId="520"/>
    <cellStyle name="2_Dinh muc thiet ke" xfId="521"/>
    <cellStyle name="2_DONGIA" xfId="522"/>
    <cellStyle name="2_DT Kha thi ngay 11-2-06" xfId="523"/>
    <cellStyle name="2_DT KS Cam LAc-10-05-07" xfId="524"/>
    <cellStyle name="2_DT KT ngay 10-9-2005" xfId="525"/>
    <cellStyle name="2_DT ngay 04-01-2006" xfId="526"/>
    <cellStyle name="2_DT ngay 11-4-2006" xfId="527"/>
    <cellStyle name="2_DT ngay 15-11-05" xfId="528"/>
    <cellStyle name="2_DT theo DM24" xfId="529"/>
    <cellStyle name="2_DT Yen Na - Yen Tinh Theo 51 bu may CT8" xfId="530"/>
    <cellStyle name="2_Dtdchinh2397" xfId="531"/>
    <cellStyle name="2_Dtdchinh2397_Phụ luc goi 5" xfId="532"/>
    <cellStyle name="2_DTXL goi 11(20-9-05)" xfId="533"/>
    <cellStyle name="2_du toan" xfId="534"/>
    <cellStyle name="2_du toan (03-11-05)" xfId="535"/>
    <cellStyle name="2_Du toan (12-05-2005) Tham dinh" xfId="536"/>
    <cellStyle name="2_Du toan (23-05-2005) Tham dinh" xfId="537"/>
    <cellStyle name="2_Du toan (5 - 04 - 2004)" xfId="538"/>
    <cellStyle name="2_Du toan (6-3-2005)" xfId="539"/>
    <cellStyle name="2_Du toan (Ban A)" xfId="540"/>
    <cellStyle name="2_Du toan (ngay 13 - 07 - 2004)" xfId="541"/>
    <cellStyle name="2_Du toan (ngay 25-9-06)" xfId="542"/>
    <cellStyle name="2_Du toan 558 (Km17+508.12 - Km 22)" xfId="543"/>
    <cellStyle name="2_Du toan 558 (Km17+508.12 - Km 22) 2" xfId="544"/>
    <cellStyle name="2_Du toan 558 (Km17+508.12 - Km 22) 3" xfId="545"/>
    <cellStyle name="2_Du toan 558 (Km17+508.12 - Km 22)_Phụ luc goi 5" xfId="546"/>
    <cellStyle name="2_Du toan bo sung (11-2004)" xfId="547"/>
    <cellStyle name="2_Du toan Cang Vung Ang (Tham tra 3-11-06)" xfId="548"/>
    <cellStyle name="2_Du toan Cang Vung Ang ngay 09-8-06 " xfId="549"/>
    <cellStyle name="2_Du toan dieu chin theo don gia moi (1-2-2007)" xfId="550"/>
    <cellStyle name="2_Du toan Goi 1" xfId="551"/>
    <cellStyle name="2_du toan goi 12" xfId="552"/>
    <cellStyle name="2_Du toan Goi 2" xfId="553"/>
    <cellStyle name="2_Du toan Huong Lam - Ban Giang (ngay28-11-06)" xfId="554"/>
    <cellStyle name="2_Du toan KT-TCsua theo TT 03 - YC 471" xfId="555"/>
    <cellStyle name="2_Du toan ngay (28-10-2005)" xfId="556"/>
    <cellStyle name="2_Du toan ngay 1-9-2004 (version 1)" xfId="557"/>
    <cellStyle name="2_Du toan Phuong lam" xfId="558"/>
    <cellStyle name="2_Du toan QL 27 (23-12-2005)" xfId="559"/>
    <cellStyle name="2_DuAnKT ngay 11-2-2006" xfId="560"/>
    <cellStyle name="2_DUONGNOIVUNG-QTHANG-QLUU" xfId="561"/>
    <cellStyle name="2_Gia goi 1" xfId="562"/>
    <cellStyle name="2_Gia_VL cau-JIBIC-Ha-tinh" xfId="563"/>
    <cellStyle name="2_Gia_VLQL48_duyet " xfId="564"/>
    <cellStyle name="2_Gia_VLQL48_duyet _Phụ luc goi 5" xfId="565"/>
    <cellStyle name="2_goi 1" xfId="566"/>
    <cellStyle name="2_Goi 1 (TT04)" xfId="567"/>
    <cellStyle name="2_goi 1 duyet theo luong mo (an)" xfId="568"/>
    <cellStyle name="2_Goi 1_1" xfId="569"/>
    <cellStyle name="2_Goi so 1" xfId="570"/>
    <cellStyle name="2_Goi thau so 2 (20-6-2006)" xfId="571"/>
    <cellStyle name="2_Goi02(25-05-2006)" xfId="572"/>
    <cellStyle name="2_Goi1N206" xfId="573"/>
    <cellStyle name="2_Goi2N206" xfId="574"/>
    <cellStyle name="2_Goi4N216" xfId="575"/>
    <cellStyle name="2_Goi5N216" xfId="576"/>
    <cellStyle name="2_Hoi Song" xfId="577"/>
    <cellStyle name="2_HT-LO" xfId="578"/>
    <cellStyle name="2_Khoi luong" xfId="579"/>
    <cellStyle name="2_Khoi luong doan 1" xfId="580"/>
    <cellStyle name="2_Khoi luong doan 2" xfId="581"/>
    <cellStyle name="2_Khoi luong goi 1-QL4D" xfId="582"/>
    <cellStyle name="2_Khoi Luong Hoang Truong - Hoang Phu" xfId="583"/>
    <cellStyle name="2_Khoi luong QL8B" xfId="584"/>
    <cellStyle name="2_KL" xfId="585"/>
    <cellStyle name="2_KL goi 1" xfId="586"/>
    <cellStyle name="2_Kl6-6-05" xfId="587"/>
    <cellStyle name="2_Kldoan3" xfId="588"/>
    <cellStyle name="2_Klnutgiao" xfId="589"/>
    <cellStyle name="2_KLPA2s" xfId="590"/>
    <cellStyle name="2_KlQdinhduyet" xfId="591"/>
    <cellStyle name="2_KlQdinhduyet_Phụ luc goi 5" xfId="592"/>
    <cellStyle name="2_KlQL4goi5KCS" xfId="593"/>
    <cellStyle name="2_Kltayth" xfId="594"/>
    <cellStyle name="2_KltaythQDduyet" xfId="595"/>
    <cellStyle name="2_Kluong4-2004" xfId="596"/>
    <cellStyle name="2_Km329-Km350 (7-6)" xfId="597"/>
    <cellStyle name="2_Km4-Km8+800" xfId="598"/>
    <cellStyle name="2_Long_Lien_Phuong_BVTC" xfId="599"/>
    <cellStyle name="2_Luong A6" xfId="600"/>
    <cellStyle name="2_maugiacotaluy" xfId="601"/>
    <cellStyle name="2_My Thanh Son Thanh" xfId="602"/>
    <cellStyle name="2_Nhom I" xfId="603"/>
    <cellStyle name="2_Project N.Du" xfId="604"/>
    <cellStyle name="2_Project N.Du.dien" xfId="605"/>
    <cellStyle name="2_Project QL4" xfId="606"/>
    <cellStyle name="2_Project QL4 goi 7" xfId="607"/>
    <cellStyle name="2_Project QL4 goi5" xfId="608"/>
    <cellStyle name="2_Project QL4 goi8" xfId="609"/>
    <cellStyle name="2_QL1A-SUA2005" xfId="610"/>
    <cellStyle name="2_Sheet1" xfId="611"/>
    <cellStyle name="2_SuoiTon" xfId="612"/>
    <cellStyle name="2_t" xfId="613"/>
    <cellStyle name="2_Tay THoa" xfId="614"/>
    <cellStyle name="2_Tham tra (8-11)1" xfId="615"/>
    <cellStyle name="2_THKLsua_cuoi" xfId="616"/>
    <cellStyle name="2_Tinh KLHC goi 1" xfId="617"/>
    <cellStyle name="2_tmthiet ke" xfId="618"/>
    <cellStyle name="2_tmthiet ke1" xfId="619"/>
    <cellStyle name="2_Tong hop DT dieu chinh duong 38-95" xfId="620"/>
    <cellStyle name="2_Tong hop khoi luong duong 557 (30-5-2006)" xfId="621"/>
    <cellStyle name="2_tong hop kl nen mat" xfId="622"/>
    <cellStyle name="2_Tong muc dau tu" xfId="623"/>
    <cellStyle name="2_Tong muc KT 20-11 Tan Huong Tuyen2" xfId="624"/>
    <cellStyle name="2_TRUNG PMU 5" xfId="625"/>
    <cellStyle name="2_Tuyen so 1-Km0+00 - Km0+852.56" xfId="626"/>
    <cellStyle name="2_TV sua ngay 02-08-06" xfId="627"/>
    <cellStyle name="2_VatLieu 3 cau -NA" xfId="628"/>
    <cellStyle name="2_Yen Na - Yen Tinh  du an 30 -10-2006- Theo 51 bu may" xfId="629"/>
    <cellStyle name="2_Yen Na - Yen Tinh Theo 51 bu may Ghep" xfId="630"/>
    <cellStyle name="2_Yen Na - Yen Tinh Theo 51 -TV NA Ghep" xfId="631"/>
    <cellStyle name="2_Yen Na-Yen Tinh 07" xfId="632"/>
    <cellStyle name="2_ÿÿÿÿÿ" xfId="633"/>
    <cellStyle name="2_ÿÿÿÿÿ_1" xfId="634"/>
    <cellStyle name="2_ÿÿÿÿÿ_Bao cao thang G1" xfId="635"/>
    <cellStyle name="2_ÿÿÿÿÿ_Book1" xfId="636"/>
    <cellStyle name="2_ÿÿÿÿÿ_Book1_Phụ luc goi 5" xfId="637"/>
    <cellStyle name="2_ÿÿÿÿÿ_Don gia Goi thau so 1 (872)" xfId="638"/>
    <cellStyle name="2_ÿÿÿÿÿ_DTduong-goi1" xfId="639"/>
    <cellStyle name="2_ÿÿÿÿÿ_dutoanLCSP04-km0-5-goi1 (Ban 5 sua 24-8)" xfId="640"/>
    <cellStyle name="2_ÿÿÿÿÿ_Tinh KLHC goi 1" xfId="641"/>
    <cellStyle name="2_ÿÿÿÿÿ_Tong hop DT dieu chinh duong 38-95" xfId="642"/>
    <cellStyle name="20" xfId="643"/>
    <cellStyle name="20% - Accent1 2" xfId="644"/>
    <cellStyle name="20% - Accent2 2" xfId="645"/>
    <cellStyle name="20% - Accent3 2" xfId="646"/>
    <cellStyle name="20% - Accent4 2" xfId="647"/>
    <cellStyle name="20% - Accent5 2" xfId="648"/>
    <cellStyle name="20% - Accent6 2" xfId="649"/>
    <cellStyle name="20% - Nhấn1" xfId="650"/>
    <cellStyle name="20% - Nhấn2" xfId="651"/>
    <cellStyle name="20% - Nhấn3" xfId="652"/>
    <cellStyle name="20% - Nhấn4" xfId="653"/>
    <cellStyle name="20% - Nhấn5" xfId="654"/>
    <cellStyle name="20% - Nhấn6" xfId="655"/>
    <cellStyle name="3" xfId="656"/>
    <cellStyle name="3_0D5B6000" xfId="657"/>
    <cellStyle name="3_6.Bang_luong_moi_XDCB" xfId="658"/>
    <cellStyle name="3_A che do KS +chi BQL" xfId="659"/>
    <cellStyle name="3_BANG CAM COC GPMB 8km" xfId="660"/>
    <cellStyle name="3_Bang tong hop khoi luong" xfId="661"/>
    <cellStyle name="3_BC thang" xfId="662"/>
    <cellStyle name="3_Book1" xfId="663"/>
    <cellStyle name="3_Book1_02-07 Tuyen chinh" xfId="664"/>
    <cellStyle name="3_Book1_02-07Tuyen Nhanh" xfId="665"/>
    <cellStyle name="3_Book1_1" xfId="666"/>
    <cellStyle name="3_Book1_1_Phụ luc goi 5" xfId="667"/>
    <cellStyle name="3_Book1_BC thang" xfId="668"/>
    <cellStyle name="3_Book1_Book1" xfId="669"/>
    <cellStyle name="3_Book1_Cau Hoa Son Km 1+441.06 (14-12-2006)" xfId="670"/>
    <cellStyle name="3_Book1_Cau Hoa Son Km 1+441.06 (22-10-2006)" xfId="671"/>
    <cellStyle name="3_Book1_Cau Hoa Son Km 1+441.06 (24-10-2006)" xfId="672"/>
    <cellStyle name="3_Book1_Cau Nam Tot(ngay 2-10-2006)" xfId="673"/>
    <cellStyle name="3_Book1_CAU XOP XANG II(su­a)" xfId="674"/>
    <cellStyle name="3_Book1_Dieu phoi dat goi 1" xfId="675"/>
    <cellStyle name="3_Book1_Dieu phoi dat goi 2" xfId="676"/>
    <cellStyle name="3_Book1_DT 27-9-2006 nop SKH" xfId="677"/>
    <cellStyle name="3_Book1_DT Kha thi ngay 11-2-06" xfId="678"/>
    <cellStyle name="3_Book1_DT ngay 04-01-2006" xfId="679"/>
    <cellStyle name="3_Book1_DT ngay 11-4-2006" xfId="680"/>
    <cellStyle name="3_Book1_DT ngay 15-11-05" xfId="681"/>
    <cellStyle name="3_Book1_DT theo DM24" xfId="682"/>
    <cellStyle name="3_Book1_DT Yen Na - Yen Tinh Theo 51 bu may CT8" xfId="683"/>
    <cellStyle name="3_Book1_Du toan KT-TCsua theo TT 03 - YC 471" xfId="684"/>
    <cellStyle name="3_Book1_Du toan Phuong lam" xfId="685"/>
    <cellStyle name="3_Book1_Du toan QL 27 (23-12-2005)" xfId="686"/>
    <cellStyle name="3_Book1_DuAnKT ngay 11-2-2006" xfId="687"/>
    <cellStyle name="3_Book1_Goi 1" xfId="688"/>
    <cellStyle name="3_Book1_Goi thau so 2 (20-6-2006)" xfId="689"/>
    <cellStyle name="3_Book1_Goi02(25-05-2006)" xfId="690"/>
    <cellStyle name="3_Book1_K C N - HUNG DONG L.NHUA" xfId="691"/>
    <cellStyle name="3_Book1_Khoi Luong Hoang Truong - Hoang Phu" xfId="692"/>
    <cellStyle name="3_Book1_KLdao chuan" xfId="693"/>
    <cellStyle name="3_Book1_Muong TL" xfId="694"/>
    <cellStyle name="3_Book1_Sua -  Nam Cam 07" xfId="695"/>
    <cellStyle name="3_Book1_T4-nhanh1(17-6)" xfId="696"/>
    <cellStyle name="3_Book1_Tong muc KT 20-11 Tan Huong Tuyen2" xfId="697"/>
    <cellStyle name="3_Book1_Tuyen so 1-Km0+00 - Km0+852.56" xfId="698"/>
    <cellStyle name="3_Book1_TV sua ngay 02-08-06" xfId="699"/>
    <cellStyle name="3_Book1_xop nhi Gia Q4( 7-3-07)" xfId="700"/>
    <cellStyle name="3_Book1_Yen Na-Yen Tinh 07" xfId="701"/>
    <cellStyle name="3_Book1_Yen Na-Yen tinh 11" xfId="702"/>
    <cellStyle name="3_Book1_ÿÿÿÿÿ" xfId="703"/>
    <cellStyle name="3_C" xfId="704"/>
    <cellStyle name="3_Cau Hoi 115" xfId="705"/>
    <cellStyle name="3_Cau Hua Trai (TT 04)" xfId="706"/>
    <cellStyle name="3_Cau Nam Tot(ngay 2-10-2006)" xfId="707"/>
    <cellStyle name="3_Cau Thanh Ha 1" xfId="708"/>
    <cellStyle name="3_Cau thuy dien Ban La (Cu Anh)" xfId="709"/>
    <cellStyle name="3_Cau thuy dien Ban La (Cu Anh) 2" xfId="710"/>
    <cellStyle name="3_Cau thuy dien Ban La (Cu Anh) 3" xfId="711"/>
    <cellStyle name="3_Cau thuy dien Ban La (Cu Anh)_Phụ luc goi 5" xfId="712"/>
    <cellStyle name="3_CAU XOP XANG II(su­a)" xfId="713"/>
    <cellStyle name="3_Chau Thon - Tan Xuan (KCS 8-12-06)" xfId="714"/>
    <cellStyle name="3_Chi phi KS" xfId="715"/>
    <cellStyle name="3_cong" xfId="716"/>
    <cellStyle name="3_cuong sua 9.10" xfId="717"/>
    <cellStyle name="3_Dakt-Cau tinh Hua Phan" xfId="718"/>
    <cellStyle name="3_DIEN" xfId="719"/>
    <cellStyle name="3_Dieu phoi dat goi 1" xfId="720"/>
    <cellStyle name="3_Dieu phoi dat goi 2" xfId="721"/>
    <cellStyle name="3_Dinh muc thiet ke" xfId="722"/>
    <cellStyle name="3_DONGIA" xfId="723"/>
    <cellStyle name="3_DT Kha thi ngay 11-2-06" xfId="724"/>
    <cellStyle name="3_DT KS Cam LAc-10-05-07" xfId="725"/>
    <cellStyle name="3_DT KT ngay 10-9-2005" xfId="726"/>
    <cellStyle name="3_DT ngay 04-01-2006" xfId="727"/>
    <cellStyle name="3_DT ngay 11-4-2006" xfId="728"/>
    <cellStyle name="3_DT ngay 15-11-05" xfId="729"/>
    <cellStyle name="3_DT theo DM24" xfId="730"/>
    <cellStyle name="3_DT Yen Na - Yen Tinh Theo 51 bu may CT8" xfId="731"/>
    <cellStyle name="3_Dtdchinh2397" xfId="732"/>
    <cellStyle name="3_Dtdchinh2397_Phụ luc goi 5" xfId="733"/>
    <cellStyle name="3_DTXL goi 11(20-9-05)" xfId="734"/>
    <cellStyle name="3_du toan" xfId="735"/>
    <cellStyle name="3_du toan (03-11-05)" xfId="736"/>
    <cellStyle name="3_Du toan (12-05-2005) Tham dinh" xfId="737"/>
    <cellStyle name="3_Du toan (23-05-2005) Tham dinh" xfId="738"/>
    <cellStyle name="3_Du toan (5 - 04 - 2004)" xfId="739"/>
    <cellStyle name="3_Du toan (6-3-2005)" xfId="740"/>
    <cellStyle name="3_Du toan (Ban A)" xfId="741"/>
    <cellStyle name="3_Du toan (ngay 13 - 07 - 2004)" xfId="742"/>
    <cellStyle name="3_Du toan (ngay 25-9-06)" xfId="743"/>
    <cellStyle name="3_Du toan 558 (Km17+508.12 - Km 22)" xfId="744"/>
    <cellStyle name="3_Du toan 558 (Km17+508.12 - Km 22) 2" xfId="745"/>
    <cellStyle name="3_Du toan 558 (Km17+508.12 - Km 22) 3" xfId="746"/>
    <cellStyle name="3_Du toan 558 (Km17+508.12 - Km 22)_Phụ luc goi 5" xfId="747"/>
    <cellStyle name="3_Du toan bo sung (11-2004)" xfId="748"/>
    <cellStyle name="3_Du toan Cang Vung Ang (Tham tra 3-11-06)" xfId="749"/>
    <cellStyle name="3_Du toan Cang Vung Ang ngay 09-8-06 " xfId="750"/>
    <cellStyle name="3_Du toan dieu chin theo don gia moi (1-2-2007)" xfId="751"/>
    <cellStyle name="3_Du toan Goi 1" xfId="752"/>
    <cellStyle name="3_du toan goi 12" xfId="753"/>
    <cellStyle name="3_Du toan Goi 2" xfId="754"/>
    <cellStyle name="3_Du toan Huong Lam - Ban Giang (ngay28-11-06)" xfId="755"/>
    <cellStyle name="3_Du toan KT-TCsua theo TT 03 - YC 471" xfId="756"/>
    <cellStyle name="3_Du toan ngay (28-10-2005)" xfId="757"/>
    <cellStyle name="3_Du toan ngay 1-9-2004 (version 1)" xfId="758"/>
    <cellStyle name="3_Du toan Phuong lam" xfId="759"/>
    <cellStyle name="3_Du toan QL 27 (23-12-2005)" xfId="760"/>
    <cellStyle name="3_DuAnKT ngay 11-2-2006" xfId="761"/>
    <cellStyle name="3_DUONGNOIVUNG-QTHANG-QLUU" xfId="762"/>
    <cellStyle name="3_Gia goi 1" xfId="763"/>
    <cellStyle name="3_Gia_VL cau-JIBIC-Ha-tinh" xfId="764"/>
    <cellStyle name="3_Gia_VLQL48_duyet " xfId="765"/>
    <cellStyle name="3_Gia_VLQL48_duyet _Phụ luc goi 5" xfId="766"/>
    <cellStyle name="3_goi 1" xfId="767"/>
    <cellStyle name="3_Goi 1 (TT04)" xfId="768"/>
    <cellStyle name="3_goi 1 duyet theo luong mo (an)" xfId="769"/>
    <cellStyle name="3_Goi 1_1" xfId="770"/>
    <cellStyle name="3_Goi so 1" xfId="771"/>
    <cellStyle name="3_Goi thau so 2 (20-6-2006)" xfId="772"/>
    <cellStyle name="3_Goi02(25-05-2006)" xfId="773"/>
    <cellStyle name="3_Goi1N206" xfId="774"/>
    <cellStyle name="3_Goi2N206" xfId="775"/>
    <cellStyle name="3_Goi4N216" xfId="776"/>
    <cellStyle name="3_Goi5N216" xfId="777"/>
    <cellStyle name="3_Hoi Song" xfId="778"/>
    <cellStyle name="3_HT-LO" xfId="779"/>
    <cellStyle name="3_Khoi luong" xfId="780"/>
    <cellStyle name="3_Khoi luong doan 1" xfId="781"/>
    <cellStyle name="3_Khoi luong doan 2" xfId="782"/>
    <cellStyle name="3_Khoi luong goi 1-QL4D" xfId="783"/>
    <cellStyle name="3_Khoi Luong Hoang Truong - Hoang Phu" xfId="784"/>
    <cellStyle name="3_Khoi luong QL8B" xfId="785"/>
    <cellStyle name="3_KL" xfId="786"/>
    <cellStyle name="3_KL goi 1" xfId="787"/>
    <cellStyle name="3_Kl6-6-05" xfId="788"/>
    <cellStyle name="3_Kldoan3" xfId="789"/>
    <cellStyle name="3_Klnutgiao" xfId="790"/>
    <cellStyle name="3_KLPA2s" xfId="791"/>
    <cellStyle name="3_KlQdinhduyet" xfId="792"/>
    <cellStyle name="3_KlQdinhduyet_Phụ luc goi 5" xfId="793"/>
    <cellStyle name="3_KlQL4goi5KCS" xfId="794"/>
    <cellStyle name="3_Kltayth" xfId="795"/>
    <cellStyle name="3_KltaythQDduyet" xfId="796"/>
    <cellStyle name="3_Kluong4-2004" xfId="797"/>
    <cellStyle name="3_Km329-Km350 (7-6)" xfId="798"/>
    <cellStyle name="3_Km4-Km8+800" xfId="799"/>
    <cellStyle name="3_Long_Lien_Phuong_BVTC" xfId="800"/>
    <cellStyle name="3_Luong A6" xfId="801"/>
    <cellStyle name="3_maugiacotaluy" xfId="802"/>
    <cellStyle name="3_My Thanh Son Thanh" xfId="803"/>
    <cellStyle name="3_Nhom I" xfId="804"/>
    <cellStyle name="3_Project N.Du" xfId="805"/>
    <cellStyle name="3_Project N.Du.dien" xfId="806"/>
    <cellStyle name="3_Project QL4" xfId="807"/>
    <cellStyle name="3_Project QL4 goi 7" xfId="808"/>
    <cellStyle name="3_Project QL4 goi5" xfId="809"/>
    <cellStyle name="3_Project QL4 goi8" xfId="810"/>
    <cellStyle name="3_QL1A-SUA2005" xfId="811"/>
    <cellStyle name="3_Sheet1" xfId="812"/>
    <cellStyle name="3_SuoiTon" xfId="813"/>
    <cellStyle name="3_t" xfId="814"/>
    <cellStyle name="3_Tay THoa" xfId="815"/>
    <cellStyle name="3_Tham tra (8-11)1" xfId="816"/>
    <cellStyle name="3_THKLsua_cuoi" xfId="817"/>
    <cellStyle name="3_Tinh KLHC goi 1" xfId="818"/>
    <cellStyle name="3_tmthiet ke" xfId="819"/>
    <cellStyle name="3_tmthiet ke1" xfId="820"/>
    <cellStyle name="3_Tong hop DT dieu chinh duong 38-95" xfId="821"/>
    <cellStyle name="3_Tong hop khoi luong duong 557 (30-5-2006)" xfId="822"/>
    <cellStyle name="3_tong hop kl nen mat" xfId="823"/>
    <cellStyle name="3_Tong muc dau tu" xfId="824"/>
    <cellStyle name="3_Tong muc KT 20-11 Tan Huong Tuyen2" xfId="825"/>
    <cellStyle name="3_Tuyen so 1-Km0+00 - Km0+852.56" xfId="826"/>
    <cellStyle name="3_TV sua ngay 02-08-06" xfId="827"/>
    <cellStyle name="3_VatLieu 3 cau -NA" xfId="828"/>
    <cellStyle name="3_Yen Na - Yen Tinh  du an 30 -10-2006- Theo 51 bu may" xfId="829"/>
    <cellStyle name="3_Yen Na - Yen Tinh Theo 51 bu may Ghep" xfId="830"/>
    <cellStyle name="3_Yen Na - Yen Tinh Theo 51 -TV NA Ghep" xfId="831"/>
    <cellStyle name="3_Yen Na-Yen Tinh 07" xfId="832"/>
    <cellStyle name="3_ÿÿÿÿÿ" xfId="833"/>
    <cellStyle name="3_ÿÿÿÿÿ_1" xfId="834"/>
    <cellStyle name="4" xfId="835"/>
    <cellStyle name="4_0D5B6000" xfId="836"/>
    <cellStyle name="4_6.Bang_luong_moi_XDCB" xfId="837"/>
    <cellStyle name="4_A che do KS +chi BQL" xfId="838"/>
    <cellStyle name="4_BANG CAM COC GPMB 8km" xfId="839"/>
    <cellStyle name="4_Bang tong hop khoi luong" xfId="840"/>
    <cellStyle name="4_BC thang" xfId="841"/>
    <cellStyle name="4_Book1" xfId="842"/>
    <cellStyle name="4_Book1_02-07 Tuyen chinh" xfId="843"/>
    <cellStyle name="4_Book1_02-07Tuyen Nhanh" xfId="844"/>
    <cellStyle name="4_Book1_1" xfId="845"/>
    <cellStyle name="4_Book1_1_Phụ luc goi 5" xfId="846"/>
    <cellStyle name="4_Book1_BC thang" xfId="847"/>
    <cellStyle name="4_Book1_Book1" xfId="848"/>
    <cellStyle name="4_Book1_Cau Hoa Son Km 1+441.06 (14-12-2006)" xfId="849"/>
    <cellStyle name="4_Book1_Cau Hoa Son Km 1+441.06 (22-10-2006)" xfId="850"/>
    <cellStyle name="4_Book1_Cau Hoa Son Km 1+441.06 (24-10-2006)" xfId="851"/>
    <cellStyle name="4_Book1_Cau Nam Tot(ngay 2-10-2006)" xfId="852"/>
    <cellStyle name="4_Book1_CAU XOP XANG II(su­a)" xfId="853"/>
    <cellStyle name="4_Book1_Dieu phoi dat goi 1" xfId="854"/>
    <cellStyle name="4_Book1_Dieu phoi dat goi 2" xfId="855"/>
    <cellStyle name="4_Book1_DT 27-9-2006 nop SKH" xfId="856"/>
    <cellStyle name="4_Book1_DT Kha thi ngay 11-2-06" xfId="857"/>
    <cellStyle name="4_Book1_DT ngay 04-01-2006" xfId="858"/>
    <cellStyle name="4_Book1_DT ngay 11-4-2006" xfId="859"/>
    <cellStyle name="4_Book1_DT ngay 15-11-05" xfId="860"/>
    <cellStyle name="4_Book1_DT theo DM24" xfId="861"/>
    <cellStyle name="4_Book1_DT Yen Na - Yen Tinh Theo 51 bu may CT8" xfId="862"/>
    <cellStyle name="4_Book1_Du toan KT-TCsua theo TT 03 - YC 471" xfId="863"/>
    <cellStyle name="4_Book1_Du toan Phuong lam" xfId="864"/>
    <cellStyle name="4_Book1_Du toan QL 27 (23-12-2005)" xfId="865"/>
    <cellStyle name="4_Book1_DuAnKT ngay 11-2-2006" xfId="866"/>
    <cellStyle name="4_Book1_Goi 1" xfId="867"/>
    <cellStyle name="4_Book1_Goi thau so 2 (20-6-2006)" xfId="868"/>
    <cellStyle name="4_Book1_Goi02(25-05-2006)" xfId="869"/>
    <cellStyle name="4_Book1_K C N - HUNG DONG L.NHUA" xfId="870"/>
    <cellStyle name="4_Book1_Khoi Luong Hoang Truong - Hoang Phu" xfId="871"/>
    <cellStyle name="4_Book1_KLdao chuan" xfId="872"/>
    <cellStyle name="4_Book1_Muong TL" xfId="873"/>
    <cellStyle name="4_Book1_Sua -  Nam Cam 07" xfId="874"/>
    <cellStyle name="4_Book1_T4-nhanh1(17-6)" xfId="875"/>
    <cellStyle name="4_Book1_Tong muc KT 20-11 Tan Huong Tuyen2" xfId="876"/>
    <cellStyle name="4_Book1_Tuyen so 1-Km0+00 - Km0+852.56" xfId="877"/>
    <cellStyle name="4_Book1_TV sua ngay 02-08-06" xfId="878"/>
    <cellStyle name="4_Book1_xop nhi Gia Q4( 7-3-07)" xfId="879"/>
    <cellStyle name="4_Book1_Yen Na-Yen Tinh 07" xfId="880"/>
    <cellStyle name="4_Book1_Yen Na-Yen tinh 11" xfId="881"/>
    <cellStyle name="4_Book1_ÿÿÿÿÿ" xfId="882"/>
    <cellStyle name="4_C" xfId="883"/>
    <cellStyle name="4_Cau Hoi 115" xfId="884"/>
    <cellStyle name="4_Cau Hua Trai (TT 04)" xfId="885"/>
    <cellStyle name="4_Cau Nam Tot(ngay 2-10-2006)" xfId="886"/>
    <cellStyle name="4_Cau Thanh Ha 1" xfId="887"/>
    <cellStyle name="4_Cau thuy dien Ban La (Cu Anh)" xfId="888"/>
    <cellStyle name="4_Cau thuy dien Ban La (Cu Anh) 2" xfId="889"/>
    <cellStyle name="4_Cau thuy dien Ban La (Cu Anh) 3" xfId="890"/>
    <cellStyle name="4_Cau thuy dien Ban La (Cu Anh)_Phụ luc goi 5" xfId="891"/>
    <cellStyle name="4_CAU XOP XANG II(su­a)" xfId="892"/>
    <cellStyle name="4_Chau Thon - Tan Xuan (KCS 8-12-06)" xfId="893"/>
    <cellStyle name="4_Chi phi KS" xfId="894"/>
    <cellStyle name="4_cong" xfId="895"/>
    <cellStyle name="4_cuong sua 9.10" xfId="896"/>
    <cellStyle name="4_Dakt-Cau tinh Hua Phan" xfId="897"/>
    <cellStyle name="4_DIEN" xfId="898"/>
    <cellStyle name="4_Dieu phoi dat goi 1" xfId="899"/>
    <cellStyle name="4_Dieu phoi dat goi 2" xfId="900"/>
    <cellStyle name="4_Dinh muc thiet ke" xfId="901"/>
    <cellStyle name="4_DONGIA" xfId="902"/>
    <cellStyle name="4_DT Kha thi ngay 11-2-06" xfId="903"/>
    <cellStyle name="4_DT KS Cam LAc-10-05-07" xfId="904"/>
    <cellStyle name="4_DT KT ngay 10-9-2005" xfId="905"/>
    <cellStyle name="4_DT ngay 04-01-2006" xfId="906"/>
    <cellStyle name="4_DT ngay 11-4-2006" xfId="907"/>
    <cellStyle name="4_DT ngay 15-11-05" xfId="908"/>
    <cellStyle name="4_DT theo DM24" xfId="909"/>
    <cellStyle name="4_DT Yen Na - Yen Tinh Theo 51 bu may CT8" xfId="910"/>
    <cellStyle name="4_Dtdchinh2397" xfId="911"/>
    <cellStyle name="4_Dtdchinh2397_Phụ luc goi 5" xfId="912"/>
    <cellStyle name="4_DTXL goi 11(20-9-05)" xfId="913"/>
    <cellStyle name="4_du toan" xfId="914"/>
    <cellStyle name="4_du toan (03-11-05)" xfId="915"/>
    <cellStyle name="4_Du toan (12-05-2005) Tham dinh" xfId="916"/>
    <cellStyle name="4_Du toan (23-05-2005) Tham dinh" xfId="917"/>
    <cellStyle name="4_Du toan (5 - 04 - 2004)" xfId="918"/>
    <cellStyle name="4_Du toan (6-3-2005)" xfId="919"/>
    <cellStyle name="4_Du toan (Ban A)" xfId="920"/>
    <cellStyle name="4_Du toan (ngay 13 - 07 - 2004)" xfId="921"/>
    <cellStyle name="4_Du toan (ngay 25-9-06)" xfId="922"/>
    <cellStyle name="4_Du toan 558 (Km17+508.12 - Km 22)" xfId="923"/>
    <cellStyle name="4_Du toan 558 (Km17+508.12 - Km 22) 2" xfId="924"/>
    <cellStyle name="4_Du toan 558 (Km17+508.12 - Km 22) 3" xfId="925"/>
    <cellStyle name="4_Du toan 558 (Km17+508.12 - Km 22)_Phụ luc goi 5" xfId="926"/>
    <cellStyle name="4_Du toan bo sung (11-2004)" xfId="927"/>
    <cellStyle name="4_Du toan Cang Vung Ang (Tham tra 3-11-06)" xfId="928"/>
    <cellStyle name="4_Du toan Cang Vung Ang ngay 09-8-06 " xfId="929"/>
    <cellStyle name="4_Du toan dieu chin theo don gia moi (1-2-2007)" xfId="930"/>
    <cellStyle name="4_Du toan Goi 1" xfId="931"/>
    <cellStyle name="4_du toan goi 12" xfId="932"/>
    <cellStyle name="4_Du toan Goi 2" xfId="933"/>
    <cellStyle name="4_Du toan Huong Lam - Ban Giang (ngay28-11-06)" xfId="934"/>
    <cellStyle name="4_Du toan KT-TCsua theo TT 03 - YC 471" xfId="935"/>
    <cellStyle name="4_Du toan ngay (28-10-2005)" xfId="936"/>
    <cellStyle name="4_Du toan ngay 1-9-2004 (version 1)" xfId="937"/>
    <cellStyle name="4_Du toan Phuong lam" xfId="938"/>
    <cellStyle name="4_Du toan QL 27 (23-12-2005)" xfId="939"/>
    <cellStyle name="4_DuAnKT ngay 11-2-2006" xfId="940"/>
    <cellStyle name="4_DUONGNOIVUNG-QTHANG-QLUU" xfId="941"/>
    <cellStyle name="4_Gia goi 1" xfId="942"/>
    <cellStyle name="4_Gia_VL cau-JIBIC-Ha-tinh" xfId="943"/>
    <cellStyle name="4_Gia_VLQL48_duyet " xfId="944"/>
    <cellStyle name="4_Gia_VLQL48_duyet _Phụ luc goi 5" xfId="945"/>
    <cellStyle name="4_goi 1" xfId="946"/>
    <cellStyle name="4_Goi 1 (TT04)" xfId="947"/>
    <cellStyle name="4_goi 1 duyet theo luong mo (an)" xfId="948"/>
    <cellStyle name="4_Goi 1_1" xfId="949"/>
    <cellStyle name="4_Goi so 1" xfId="950"/>
    <cellStyle name="4_Goi thau so 2 (20-6-2006)" xfId="951"/>
    <cellStyle name="4_Goi02(25-05-2006)" xfId="952"/>
    <cellStyle name="4_Goi1N206" xfId="953"/>
    <cellStyle name="4_Goi2N206" xfId="954"/>
    <cellStyle name="4_Goi4N216" xfId="955"/>
    <cellStyle name="4_Goi5N216" xfId="956"/>
    <cellStyle name="4_Hoi Song" xfId="957"/>
    <cellStyle name="4_HT-LO" xfId="958"/>
    <cellStyle name="4_Khoi luong" xfId="959"/>
    <cellStyle name="4_Khoi luong doan 1" xfId="960"/>
    <cellStyle name="4_Khoi luong doan 2" xfId="961"/>
    <cellStyle name="4_Khoi luong goi 1-QL4D" xfId="962"/>
    <cellStyle name="4_Khoi Luong Hoang Truong - Hoang Phu" xfId="963"/>
    <cellStyle name="4_Khoi luong QL8B" xfId="964"/>
    <cellStyle name="4_KL" xfId="965"/>
    <cellStyle name="4_KL goi 1" xfId="966"/>
    <cellStyle name="4_Kl6-6-05" xfId="967"/>
    <cellStyle name="4_Kldoan3" xfId="968"/>
    <cellStyle name="4_Klnutgiao" xfId="969"/>
    <cellStyle name="4_KLPA2s" xfId="970"/>
    <cellStyle name="4_KlQdinhduyet" xfId="971"/>
    <cellStyle name="4_KlQdinhduyet_Phụ luc goi 5" xfId="972"/>
    <cellStyle name="4_KlQL4goi5KCS" xfId="973"/>
    <cellStyle name="4_Kltayth" xfId="974"/>
    <cellStyle name="4_KltaythQDduyet" xfId="975"/>
    <cellStyle name="4_Kluong4-2004" xfId="976"/>
    <cellStyle name="4_Km329-Km350 (7-6)" xfId="977"/>
    <cellStyle name="4_Km4-Km8+800" xfId="978"/>
    <cellStyle name="4_Long_Lien_Phuong_BVTC" xfId="979"/>
    <cellStyle name="4_Luong A6" xfId="980"/>
    <cellStyle name="4_maugiacotaluy" xfId="981"/>
    <cellStyle name="4_My Thanh Son Thanh" xfId="982"/>
    <cellStyle name="4_Nhom I" xfId="983"/>
    <cellStyle name="4_Project N.Du" xfId="984"/>
    <cellStyle name="4_Project N.Du.dien" xfId="985"/>
    <cellStyle name="4_Project QL4" xfId="986"/>
    <cellStyle name="4_Project QL4 goi 7" xfId="987"/>
    <cellStyle name="4_Project QL4 goi5" xfId="988"/>
    <cellStyle name="4_Project QL4 goi8" xfId="989"/>
    <cellStyle name="4_QL1A-SUA2005" xfId="990"/>
    <cellStyle name="4_Sheet1" xfId="991"/>
    <cellStyle name="4_SuoiTon" xfId="992"/>
    <cellStyle name="4_t" xfId="993"/>
    <cellStyle name="4_Tay THoa" xfId="994"/>
    <cellStyle name="4_Tham tra (8-11)1" xfId="995"/>
    <cellStyle name="4_THKLsua_cuoi" xfId="996"/>
    <cellStyle name="4_Tinh KLHC goi 1" xfId="997"/>
    <cellStyle name="4_tmthiet ke" xfId="998"/>
    <cellStyle name="4_tmthiet ke1" xfId="999"/>
    <cellStyle name="4_Tong hop DT dieu chinh duong 38-95" xfId="1000"/>
    <cellStyle name="4_Tong hop khoi luong duong 557 (30-5-2006)" xfId="1001"/>
    <cellStyle name="4_tong hop kl nen mat" xfId="1002"/>
    <cellStyle name="4_Tong muc dau tu" xfId="1003"/>
    <cellStyle name="4_Tong muc KT 20-11 Tan Huong Tuyen2" xfId="1004"/>
    <cellStyle name="4_Tuyen so 1-Km0+00 - Km0+852.56" xfId="1005"/>
    <cellStyle name="4_TV sua ngay 02-08-06" xfId="1006"/>
    <cellStyle name="4_VatLieu 3 cau -NA" xfId="1007"/>
    <cellStyle name="4_Yen Na - Yen Tinh  du an 30 -10-2006- Theo 51 bu may" xfId="1008"/>
    <cellStyle name="4_Yen Na - Yen Tinh Theo 51 bu may Ghep" xfId="1009"/>
    <cellStyle name="4_Yen Na - Yen Tinh Theo 51 -TV NA Ghep" xfId="1010"/>
    <cellStyle name="4_Yen Na-Yen Tinh 07" xfId="1011"/>
    <cellStyle name="4_ÿÿÿÿÿ" xfId="1012"/>
    <cellStyle name="4_ÿÿÿÿÿ_1" xfId="1013"/>
    <cellStyle name="40% - Accent1 2" xfId="1014"/>
    <cellStyle name="40% - Accent2 2" xfId="1015"/>
    <cellStyle name="40% - Accent3 2" xfId="1016"/>
    <cellStyle name="40% - Accent4 2" xfId="1017"/>
    <cellStyle name="40% - Accent5 2" xfId="1018"/>
    <cellStyle name="40% - Accent6 2" xfId="1019"/>
    <cellStyle name="40% - Nhấn1" xfId="1020"/>
    <cellStyle name="40% - Nhấn2" xfId="1021"/>
    <cellStyle name="40% - Nhấn3" xfId="1022"/>
    <cellStyle name="40% - Nhấn4" xfId="1023"/>
    <cellStyle name="40% - Nhấn5" xfId="1024"/>
    <cellStyle name="40% - Nhấn6" xfId="1025"/>
    <cellStyle name="6" xfId="1026"/>
    <cellStyle name="6_Book1" xfId="1027"/>
    <cellStyle name="6_Book1_1" xfId="1028"/>
    <cellStyle name="6_Book1_Tuyen (21-7-11)-doan 1" xfId="1029"/>
    <cellStyle name="6_Du toan du thau Cautreo" xfId="1030"/>
    <cellStyle name="6_Phụ luc goi 5" xfId="1031"/>
    <cellStyle name="6_TDT 3 xa VA chinh thuc" xfId="1032"/>
    <cellStyle name="6_TDT-TMDT 3 xa VA dich" xfId="1033"/>
    <cellStyle name="6_Tuyen (20-6-11 PA 2)" xfId="1034"/>
    <cellStyle name="60% - Accent1 2" xfId="1035"/>
    <cellStyle name="60% - Accent2 2" xfId="1036"/>
    <cellStyle name="60% - Accent3 2" xfId="1037"/>
    <cellStyle name="60% - Accent4 2" xfId="1038"/>
    <cellStyle name="60% - Accent5 2" xfId="1039"/>
    <cellStyle name="60% - Accent6 2" xfId="1040"/>
    <cellStyle name="60% - Nhấn1" xfId="1041"/>
    <cellStyle name="60% - Nhấn2" xfId="1042"/>
    <cellStyle name="60% - Nhấn3" xfId="1043"/>
    <cellStyle name="60% - Nhấn4" xfId="1044"/>
    <cellStyle name="60% - Nhấn5" xfId="1045"/>
    <cellStyle name="60% - Nhấn6" xfId="1046"/>
    <cellStyle name="a" xfId="1047"/>
    <cellStyle name="_x0001_Å»_x001e_´ " xfId="1048"/>
    <cellStyle name="_x0001_Å»_x001e_´_" xfId="1049"/>
    <cellStyle name="Accent1 2" xfId="1050"/>
    <cellStyle name="Accent2 2" xfId="1051"/>
    <cellStyle name="Accent3 2" xfId="1052"/>
    <cellStyle name="Accent4 2" xfId="1053"/>
    <cellStyle name="Accent5 2" xfId="1054"/>
    <cellStyle name="Accent6 2" xfId="1055"/>
    <cellStyle name="ÅëÈ­" xfId="1056"/>
    <cellStyle name="ÅëÈ­ [0]" xfId="1057"/>
    <cellStyle name="AeE­ [0]_INQUIRY ¿?¾÷AßAø " xfId="1058"/>
    <cellStyle name="ÅëÈ­ [0]_L601CPT" xfId="1059"/>
    <cellStyle name="ÅëÈ­_      " xfId="1060"/>
    <cellStyle name="AeE­_INQUIRY ¿?¾÷AßAø " xfId="1061"/>
    <cellStyle name="ÅëÈ­_L601CPT" xfId="1062"/>
    <cellStyle name="args.style" xfId="1063"/>
    <cellStyle name="arial" xfId="1064"/>
    <cellStyle name="ÄÞ¸¶ [0]" xfId="1065"/>
    <cellStyle name="AÞ¸¶ [0]_INQUIRY ¿?¾÷AßAø " xfId="1066"/>
    <cellStyle name="ÄÞ¸¶ [0]_L601CPT" xfId="1067"/>
    <cellStyle name="ÄÞ¸¶_      " xfId="1068"/>
    <cellStyle name="AÞ¸¶_INQUIRY ¿?¾÷AßAø " xfId="1069"/>
    <cellStyle name="ÄÞ¸¶_L601CPT" xfId="1070"/>
    <cellStyle name="AutoFormat Options" xfId="1071"/>
    <cellStyle name="Bad 2" xfId="1072"/>
    <cellStyle name="Body" xfId="1073"/>
    <cellStyle name="C?AØ_¿?¾÷CoE² " xfId="1074"/>
    <cellStyle name="Ç¥ÁØ_      " xfId="1075"/>
    <cellStyle name="C￥AØ_¿μ¾÷CoE² " xfId="1076"/>
    <cellStyle name="Ç¥ÁØ_±¸¹Ì´ëÃ¥" xfId="1077"/>
    <cellStyle name="C￥AØ_≫c¾÷ºIº° AN°e " xfId="1078"/>
    <cellStyle name="Ç¥ÁØ_S" xfId="1079"/>
    <cellStyle name="C￥AØ_Sheet1_¿μ¾÷CoE² " xfId="1080"/>
    <cellStyle name="Ç¥ÁØ_ÿÿÿÿÿÿ_4_ÃÑÇÕ°è " xfId="1081"/>
    <cellStyle name="Calc Currency (0)" xfId="1082"/>
    <cellStyle name="Calc Currency (0) 2" xfId="1083"/>
    <cellStyle name="Calc Currency (0) 3" xfId="1084"/>
    <cellStyle name="Calc Currency (0)_TH Nguon NTM 2014" xfId="1085"/>
    <cellStyle name="Calc Currency (2)" xfId="1086"/>
    <cellStyle name="Calc Percent (0)" xfId="1087"/>
    <cellStyle name="Calc Percent (1)" xfId="1088"/>
    <cellStyle name="Calc Percent (2)" xfId="1089"/>
    <cellStyle name="Calc Units (0)" xfId="1090"/>
    <cellStyle name="Calc Units (1)" xfId="1091"/>
    <cellStyle name="Calc Units (2)" xfId="1092"/>
    <cellStyle name="Calculation 2" xfId="1093"/>
    <cellStyle name="category" xfId="1094"/>
    <cellStyle name="CC1" xfId="1095"/>
    <cellStyle name="CC2" xfId="1096"/>
    <cellStyle name="Cerrency_Sheet2_XANGDAU" xfId="1097"/>
    <cellStyle name="chchuyen" xfId="1098"/>
    <cellStyle name="Check Cell 2" xfId="1099"/>
    <cellStyle name="Chi phÝ kh¸c_Book1" xfId="1100"/>
    <cellStyle name="CHUONG" xfId="1101"/>
    <cellStyle name="Comma" xfId="2043" builtinId="3"/>
    <cellStyle name="Comma  - Style1" xfId="1102"/>
    <cellStyle name="Comma  - Style2" xfId="1103"/>
    <cellStyle name="Comma  - Style3" xfId="1104"/>
    <cellStyle name="Comma  - Style4" xfId="1105"/>
    <cellStyle name="Comma  - Style5" xfId="1106"/>
    <cellStyle name="Comma  - Style6" xfId="1107"/>
    <cellStyle name="Comma  - Style7" xfId="1108"/>
    <cellStyle name="Comma  - Style8" xfId="1109"/>
    <cellStyle name="Comma [0] 10" xfId="1110"/>
    <cellStyle name="Comma [0] 11" xfId="1111"/>
    <cellStyle name="Comma [0] 2" xfId="1112"/>
    <cellStyle name="Comma [0] 3" xfId="1113"/>
    <cellStyle name="Comma [0] 4" xfId="1114"/>
    <cellStyle name="Comma [0] 5" xfId="1115"/>
    <cellStyle name="Comma [0] 6" xfId="1116"/>
    <cellStyle name="Comma [0] 6 2" xfId="1117"/>
    <cellStyle name="Comma [0] 7" xfId="1118"/>
    <cellStyle name="Comma [0] 7 2" xfId="1119"/>
    <cellStyle name="Comma [0] 8" xfId="1120"/>
    <cellStyle name="Comma [0] 9" xfId="1121"/>
    <cellStyle name="Comma [0] 9 2" xfId="1122"/>
    <cellStyle name="Comma [00]" xfId="1123"/>
    <cellStyle name="Comma [1]" xfId="1124"/>
    <cellStyle name="Comma [3]" xfId="1125"/>
    <cellStyle name="Comma [4]" xfId="1126"/>
    <cellStyle name="Comma 10" xfId="1127"/>
    <cellStyle name="Comma 10 2" xfId="1128"/>
    <cellStyle name="Comma 10 3" xfId="1129"/>
    <cellStyle name="Comma 11" xfId="1130"/>
    <cellStyle name="Comma 11 2" xfId="1131"/>
    <cellStyle name="Comma 12" xfId="1132"/>
    <cellStyle name="Comma 12 2" xfId="1133"/>
    <cellStyle name="Comma 12 3" xfId="1134"/>
    <cellStyle name="Comma 13" xfId="1135"/>
    <cellStyle name="Comma 13 2" xfId="1136"/>
    <cellStyle name="Comma 14" xfId="1137"/>
    <cellStyle name="Comma 14 2" xfId="1138"/>
    <cellStyle name="Comma 14 3" xfId="5"/>
    <cellStyle name="Comma 15" xfId="1139"/>
    <cellStyle name="Comma 15 2" xfId="1140"/>
    <cellStyle name="Comma 16" xfId="1141"/>
    <cellStyle name="Comma 16 2" xfId="1142"/>
    <cellStyle name="Comma 16 3" xfId="1143"/>
    <cellStyle name="Comma 17" xfId="1144"/>
    <cellStyle name="Comma 17 2" xfId="1145"/>
    <cellStyle name="Comma 17 2 2" xfId="1146"/>
    <cellStyle name="Comma 17 3" xfId="1147"/>
    <cellStyle name="Comma 17 4" xfId="1148"/>
    <cellStyle name="Comma 17 4 2" xfId="6"/>
    <cellStyle name="Comma 17 5" xfId="1149"/>
    <cellStyle name="Comma 17_TH Nguon NTM 2014" xfId="1150"/>
    <cellStyle name="Comma 18" xfId="1151"/>
    <cellStyle name="Comma 18 2" xfId="1152"/>
    <cellStyle name="Comma 18 3" xfId="1153"/>
    <cellStyle name="Comma 19" xfId="1154"/>
    <cellStyle name="Comma 19 2" xfId="1155"/>
    <cellStyle name="Comma 19 2 2" xfId="1156"/>
    <cellStyle name="Comma 19 3" xfId="1157"/>
    <cellStyle name="Comma 2" xfId="4"/>
    <cellStyle name="Comma 2 10" xfId="1158"/>
    <cellStyle name="Comma 2 11" xfId="1159"/>
    <cellStyle name="Comma 2 12" xfId="1160"/>
    <cellStyle name="Comma 2 13" xfId="1161"/>
    <cellStyle name="Comma 2 14" xfId="1162"/>
    <cellStyle name="Comma 2 15" xfId="1163"/>
    <cellStyle name="Comma 2 16" xfId="1164"/>
    <cellStyle name="Comma 2 17" xfId="1165"/>
    <cellStyle name="Comma 2 18" xfId="1166"/>
    <cellStyle name="Comma 2 19" xfId="1167"/>
    <cellStyle name="Comma 2 2" xfId="1168"/>
    <cellStyle name="Comma 2 2 2" xfId="1169"/>
    <cellStyle name="Comma 2 2 3" xfId="1170"/>
    <cellStyle name="Comma 2 20" xfId="1171"/>
    <cellStyle name="Comma 2 21" xfId="1172"/>
    <cellStyle name="Comma 2 22" xfId="1173"/>
    <cellStyle name="Comma 2 23" xfId="1174"/>
    <cellStyle name="Comma 2 24" xfId="1175"/>
    <cellStyle name="Comma 2 25" xfId="1176"/>
    <cellStyle name="Comma 2 26" xfId="1177"/>
    <cellStyle name="Comma 2 27" xfId="1178"/>
    <cellStyle name="Comma 2 28" xfId="1179"/>
    <cellStyle name="Comma 2 29" xfId="1180"/>
    <cellStyle name="Comma 2 3" xfId="1181"/>
    <cellStyle name="Comma 2 30" xfId="1182"/>
    <cellStyle name="Comma 2 31" xfId="1183"/>
    <cellStyle name="Comma 2 32" xfId="1184"/>
    <cellStyle name="Comma 2 33" xfId="1185"/>
    <cellStyle name="Comma 2 34" xfId="1186"/>
    <cellStyle name="Comma 2 35" xfId="1187"/>
    <cellStyle name="Comma 2 36" xfId="1188"/>
    <cellStyle name="Comma 2 37" xfId="1189"/>
    <cellStyle name="Comma 2 38" xfId="1190"/>
    <cellStyle name="Comma 2 39" xfId="1191"/>
    <cellStyle name="Comma 2 4" xfId="1192"/>
    <cellStyle name="Comma 2 40" xfId="1193"/>
    <cellStyle name="Comma 2 41" xfId="1194"/>
    <cellStyle name="Comma 2 42" xfId="1195"/>
    <cellStyle name="Comma 2 43" xfId="1196"/>
    <cellStyle name="Comma 2 44" xfId="1197"/>
    <cellStyle name="Comma 2 45" xfId="1198"/>
    <cellStyle name="Comma 2 46" xfId="1199"/>
    <cellStyle name="Comma 2 47" xfId="1200"/>
    <cellStyle name="Comma 2 48" xfId="1201"/>
    <cellStyle name="Comma 2 5" xfId="1202"/>
    <cellStyle name="Comma 2 5 2" xfId="1203"/>
    <cellStyle name="Comma 2 6" xfId="1204"/>
    <cellStyle name="Comma 2 7" xfId="1205"/>
    <cellStyle name="Comma 2 8" xfId="1206"/>
    <cellStyle name="Comma 2 9" xfId="1207"/>
    <cellStyle name="Comma 2_Bao cao giai ngan NTM" xfId="1208"/>
    <cellStyle name="Comma 20" xfId="1209"/>
    <cellStyle name="Comma 20 2" xfId="1210"/>
    <cellStyle name="Comma 21" xfId="1211"/>
    <cellStyle name="Comma 21 2" xfId="3"/>
    <cellStyle name="Comma 21 2 2" xfId="1212"/>
    <cellStyle name="Comma 22" xfId="1213"/>
    <cellStyle name="Comma 22 2" xfId="1214"/>
    <cellStyle name="Comma 23" xfId="1215"/>
    <cellStyle name="Comma 23 2" xfId="1216"/>
    <cellStyle name="Comma 24" xfId="1217"/>
    <cellStyle name="Comma 24 2" xfId="1218"/>
    <cellStyle name="Comma 25" xfId="1219"/>
    <cellStyle name="Comma 25 2" xfId="1220"/>
    <cellStyle name="Comma 26" xfId="1221"/>
    <cellStyle name="Comma 26 2" xfId="1222"/>
    <cellStyle name="Comma 27" xfId="1223"/>
    <cellStyle name="Comma 27 2" xfId="1224"/>
    <cellStyle name="Comma 28" xfId="1225"/>
    <cellStyle name="Comma 29" xfId="1226"/>
    <cellStyle name="Comma 3" xfId="1227"/>
    <cellStyle name="Comma 3 2" xfId="1228"/>
    <cellStyle name="Comma 3 3" xfId="1229"/>
    <cellStyle name="Comma 3 3 2" xfId="1230"/>
    <cellStyle name="Comma 3_Bao cao giai ngan NTM" xfId="1231"/>
    <cellStyle name="Comma 30" xfId="1232"/>
    <cellStyle name="Comma 31" xfId="1233"/>
    <cellStyle name="Comma 32" xfId="1234"/>
    <cellStyle name="Comma 33" xfId="1235"/>
    <cellStyle name="Comma 34" xfId="1236"/>
    <cellStyle name="Comma 35" xfId="1237"/>
    <cellStyle name="Comma 36" xfId="1238"/>
    <cellStyle name="Comma 37" xfId="1239"/>
    <cellStyle name="Comma 38" xfId="1240"/>
    <cellStyle name="Comma 39" xfId="1241"/>
    <cellStyle name="Comma 4" xfId="1242"/>
    <cellStyle name="Comma 4 2" xfId="1243"/>
    <cellStyle name="Comma 4 2 2" xfId="1244"/>
    <cellStyle name="Comma 4 3" xfId="1245"/>
    <cellStyle name="Comma 4 4" xfId="1246"/>
    <cellStyle name="Comma 4 5" xfId="1247"/>
    <cellStyle name="Comma 4_Bao cao giai ngan NTM" xfId="1248"/>
    <cellStyle name="Comma 40" xfId="1249"/>
    <cellStyle name="Comma 41" xfId="1250"/>
    <cellStyle name="Comma 42" xfId="1251"/>
    <cellStyle name="Comma 43" xfId="1252"/>
    <cellStyle name="Comma 44" xfId="1253"/>
    <cellStyle name="Comma 45" xfId="1254"/>
    <cellStyle name="Comma 5" xfId="1255"/>
    <cellStyle name="Comma 5 2" xfId="1256"/>
    <cellStyle name="Comma 5 2 2" xfId="1257"/>
    <cellStyle name="Comma 5 3" xfId="1258"/>
    <cellStyle name="Comma 5_Bao cao giai ngan NTM" xfId="1259"/>
    <cellStyle name="Comma 6" xfId="1260"/>
    <cellStyle name="Comma 6 2" xfId="1261"/>
    <cellStyle name="Comma 6_Bieu tong hop" xfId="1262"/>
    <cellStyle name="Comma 7" xfId="1263"/>
    <cellStyle name="Comma 7 2" xfId="1264"/>
    <cellStyle name="Comma 8" xfId="1265"/>
    <cellStyle name="Comma 8 2" xfId="1266"/>
    <cellStyle name="Comma 9" xfId="1267"/>
    <cellStyle name="Comma 9 2" xfId="1268"/>
    <cellStyle name="comma zerodec" xfId="1269"/>
    <cellStyle name="Comma_Sheet1" xfId="2044"/>
    <cellStyle name="Comma0" xfId="1270"/>
    <cellStyle name="Comma12" xfId="1271"/>
    <cellStyle name="Comma4" xfId="1272"/>
    <cellStyle name="Copied" xfId="1273"/>
    <cellStyle name="COST1" xfId="1274"/>
    <cellStyle name="Co聭ma_Sheet1" xfId="1275"/>
    <cellStyle name="Cࡵrrency_Sheet1_PRODUCTĠ" xfId="1276"/>
    <cellStyle name="_x0001_CS_x0006_RMO[" xfId="1277"/>
    <cellStyle name="_x0001_CS_x0006_RMO_" xfId="1278"/>
    <cellStyle name="CT1" xfId="1279"/>
    <cellStyle name="CT2" xfId="1280"/>
    <cellStyle name="CT4" xfId="1281"/>
    <cellStyle name="CT5" xfId="1282"/>
    <cellStyle name="ct7" xfId="1283"/>
    <cellStyle name="ct8" xfId="1284"/>
    <cellStyle name="cth1" xfId="1285"/>
    <cellStyle name="Cthuc" xfId="1286"/>
    <cellStyle name="Cthuc1" xfId="1287"/>
    <cellStyle name="Currency [00]" xfId="1288"/>
    <cellStyle name="Currency 2" xfId="1289"/>
    <cellStyle name="Currency0" xfId="1290"/>
    <cellStyle name="Currency1" xfId="1291"/>
    <cellStyle name="d" xfId="1292"/>
    <cellStyle name="d%" xfId="1293"/>
    <cellStyle name="d_Phụ luc goi 5" xfId="1294"/>
    <cellStyle name="D1" xfId="1295"/>
    <cellStyle name="Date" xfId="1296"/>
    <cellStyle name="Date Short" xfId="1297"/>
    <cellStyle name="Đầu ra" xfId="1298"/>
    <cellStyle name="Đầu vào" xfId="1299"/>
    <cellStyle name="Đề mục 1" xfId="1300"/>
    <cellStyle name="Đề mục 2" xfId="1301"/>
    <cellStyle name="Đề mục 3" xfId="1302"/>
    <cellStyle name="Đề mục 4" xfId="1303"/>
    <cellStyle name="Dezimal [0]_ALLE_ITEMS_280800_EV_NL" xfId="1304"/>
    <cellStyle name="Dezimal_AKE_100N" xfId="1305"/>
    <cellStyle name="Dg" xfId="1306"/>
    <cellStyle name="Dgia" xfId="1307"/>
    <cellStyle name="_x0001_dÏÈ¹ " xfId="1308"/>
    <cellStyle name="_x0001_dÏÈ¹_" xfId="1309"/>
    <cellStyle name="Dollar (zero dec)" xfId="1310"/>
    <cellStyle name="Don gia" xfId="1311"/>
    <cellStyle name="DuToanBXD" xfId="1312"/>
    <cellStyle name="Dziesi?tny [0]_Invoices2001Slovakia" xfId="1313"/>
    <cellStyle name="Dziesi?tny_Invoices2001Slovakia" xfId="1314"/>
    <cellStyle name="Dziesietny [0]_Invoices2001Slovakia" xfId="1315"/>
    <cellStyle name="Dziesiętny [0]_Invoices2001Slovakia" xfId="1316"/>
    <cellStyle name="Dziesietny [0]_Invoices2001Slovakia_Book1" xfId="1317"/>
    <cellStyle name="Dziesiętny [0]_Invoices2001Slovakia_Book1" xfId="1318"/>
    <cellStyle name="Dziesietny [0]_Invoices2001Slovakia_Book1_Tong hop Cac tuyen(9-1-06)" xfId="1319"/>
    <cellStyle name="Dziesiętny [0]_Invoices2001Slovakia_Book1_Tong hop Cac tuyen(9-1-06)" xfId="1320"/>
    <cellStyle name="Dziesietny [0]_Invoices2001Slovakia_KL K.C mat duong" xfId="1321"/>
    <cellStyle name="Dziesiętny [0]_Invoices2001Slovakia_Nhalamviec VTC(25-1-05)" xfId="1322"/>
    <cellStyle name="Dziesietny [0]_Invoices2001Slovakia_TDT KHANH HOA" xfId="1323"/>
    <cellStyle name="Dziesiętny [0]_Invoices2001Slovakia_TDT KHANH HOA" xfId="1324"/>
    <cellStyle name="Dziesietny [0]_Invoices2001Slovakia_TDT KHANH HOA_Tong hop Cac tuyen(9-1-06)" xfId="1325"/>
    <cellStyle name="Dziesiętny [0]_Invoices2001Slovakia_TDT KHANH HOA_Tong hop Cac tuyen(9-1-06)" xfId="1326"/>
    <cellStyle name="Dziesietny [0]_Invoices2001Slovakia_TDT quangngai" xfId="1327"/>
    <cellStyle name="Dziesiętny [0]_Invoices2001Slovakia_TDT quangngai" xfId="1328"/>
    <cellStyle name="Dziesietny [0]_Invoices2001Slovakia_Tong hop Cac tuyen(9-1-06)" xfId="1329"/>
    <cellStyle name="Dziesietny_Invoices2001Slovakia" xfId="1330"/>
    <cellStyle name="Dziesiętny_Invoices2001Slovakia" xfId="1331"/>
    <cellStyle name="Dziesietny_Invoices2001Slovakia_Book1" xfId="1332"/>
    <cellStyle name="Dziesiętny_Invoices2001Slovakia_Book1" xfId="1333"/>
    <cellStyle name="Dziesietny_Invoices2001Slovakia_Book1_Tong hop Cac tuyen(9-1-06)" xfId="1334"/>
    <cellStyle name="Dziesiętny_Invoices2001Slovakia_Book1_Tong hop Cac tuyen(9-1-06)" xfId="1335"/>
    <cellStyle name="Dziesietny_Invoices2001Slovakia_KL K.C mat duong" xfId="1336"/>
    <cellStyle name="Dziesiętny_Invoices2001Slovakia_Nhalamviec VTC(25-1-05)" xfId="1337"/>
    <cellStyle name="Dziesietny_Invoices2001Slovakia_TDT KHANH HOA" xfId="1338"/>
    <cellStyle name="Dziesiętny_Invoices2001Slovakia_TDT KHANH HOA" xfId="1339"/>
    <cellStyle name="Dziesietny_Invoices2001Slovakia_TDT KHANH HOA_Tong hop Cac tuyen(9-1-06)" xfId="1340"/>
    <cellStyle name="Dziesiętny_Invoices2001Slovakia_TDT KHANH HOA_Tong hop Cac tuyen(9-1-06)" xfId="1341"/>
    <cellStyle name="Dziesietny_Invoices2001Slovakia_TDT quangngai" xfId="1342"/>
    <cellStyle name="Dziesiętny_Invoices2001Slovakia_TDT quangngai" xfId="1343"/>
    <cellStyle name="Dziesietny_Invoices2001Slovakia_Tong hop Cac tuyen(9-1-06)" xfId="1344"/>
    <cellStyle name="e" xfId="1345"/>
    <cellStyle name="eeee" xfId="1346"/>
    <cellStyle name="Enter Currency (0)" xfId="1347"/>
    <cellStyle name="Enter Currency (2)" xfId="1348"/>
    <cellStyle name="Enter Units (0)" xfId="1349"/>
    <cellStyle name="Enter Units (1)" xfId="1350"/>
    <cellStyle name="Enter Units (2)" xfId="1351"/>
    <cellStyle name="Entered" xfId="1352"/>
    <cellStyle name="Euro" xfId="1353"/>
    <cellStyle name="Explanatory Text 2" xfId="1354"/>
    <cellStyle name="f" xfId="1355"/>
    <cellStyle name="Fixed" xfId="1356"/>
    <cellStyle name="Font Britannic16" xfId="1357"/>
    <cellStyle name="Font Britannic18" xfId="1358"/>
    <cellStyle name="Font CenturyCond 18" xfId="1359"/>
    <cellStyle name="Font Cond20" xfId="1360"/>
    <cellStyle name="Font LucidaSans16" xfId="1361"/>
    <cellStyle name="Font NewCenturyCond18" xfId="1362"/>
    <cellStyle name="Font Ottawa14" xfId="1363"/>
    <cellStyle name="Font Ottawa16" xfId="1364"/>
    <cellStyle name="Ghi chú" xfId="1365"/>
    <cellStyle name="Good 2" xfId="1366"/>
    <cellStyle name="Grey" xfId="1367"/>
    <cellStyle name="Group" xfId="1368"/>
    <cellStyle name="H" xfId="1369"/>
    <cellStyle name="ha" xfId="1370"/>
    <cellStyle name="Head 1" xfId="1371"/>
    <cellStyle name="HEADER" xfId="1372"/>
    <cellStyle name="Header1" xfId="1373"/>
    <cellStyle name="Header2" xfId="1374"/>
    <cellStyle name="Heading 1 2" xfId="1375"/>
    <cellStyle name="Heading 1 3" xfId="1376"/>
    <cellStyle name="Heading 2 2" xfId="1377"/>
    <cellStyle name="Heading 2 3" xfId="1378"/>
    <cellStyle name="Heading 3 2" xfId="1379"/>
    <cellStyle name="Heading 4 2" xfId="1380"/>
    <cellStyle name="Heading1" xfId="1381"/>
    <cellStyle name="Heading2" xfId="1382"/>
    <cellStyle name="HEADINGS" xfId="1383"/>
    <cellStyle name="HEADINGSTOP" xfId="1384"/>
    <cellStyle name="headoption" xfId="1385"/>
    <cellStyle name="Hoa-Scholl" xfId="1386"/>
    <cellStyle name="HUY" xfId="1387"/>
    <cellStyle name="i phÝ kh¸c_B¶ng 2" xfId="1388"/>
    <cellStyle name="I.3" xfId="1389"/>
    <cellStyle name="i·0" xfId="1390"/>
    <cellStyle name="_x0001_í½?" xfId="1391"/>
    <cellStyle name="ï-¾È»ê_BiÓu TB" xfId="1392"/>
    <cellStyle name="_x0001_íå_x001b_ô " xfId="1393"/>
    <cellStyle name="_x0001_íå_x001b_ô_" xfId="1394"/>
    <cellStyle name="Input [yellow]" xfId="1395"/>
    <cellStyle name="Input 2" xfId="1396"/>
    <cellStyle name="Input Cells" xfId="1397"/>
    <cellStyle name="k" xfId="1398"/>
    <cellStyle name="kh¸c_Bang Chi tieu" xfId="1399"/>
    <cellStyle name="khanh" xfId="1400"/>
    <cellStyle name="khung" xfId="1401"/>
    <cellStyle name="Kiểm tra Ô" xfId="1402"/>
    <cellStyle name="Ledger 17 x 11 in" xfId="1403"/>
    <cellStyle name="Ledger 17 x 11 in 2" xfId="1404"/>
    <cellStyle name="Ledger 17 x 11 in 2 2" xfId="1405"/>
    <cellStyle name="Ledger 17 x 11 in 3" xfId="1406"/>
    <cellStyle name="Ledger 17 x 11 in 4" xfId="1407"/>
    <cellStyle name="Ledger 17 x 11 in_Bao cao giai ngan NTM" xfId="1408"/>
    <cellStyle name="Lien hypertexte" xfId="1409"/>
    <cellStyle name="Link Currency (0)" xfId="1410"/>
    <cellStyle name="Link Currency (2)" xfId="1411"/>
    <cellStyle name="Link Units (0)" xfId="1412"/>
    <cellStyle name="Link Units (1)" xfId="1413"/>
    <cellStyle name="Link Units (2)" xfId="1414"/>
    <cellStyle name="Linked Cell 2" xfId="1415"/>
    <cellStyle name="Linked Cells" xfId="1416"/>
    <cellStyle name="luc" xfId="1417"/>
    <cellStyle name="luc2" xfId="1418"/>
    <cellStyle name="manhcuong" xfId="1419"/>
    <cellStyle name="MAU" xfId="1420"/>
    <cellStyle name="Migliaia (0)_CALPREZZ" xfId="1421"/>
    <cellStyle name="Migliaia_ PESO ELETTR." xfId="1422"/>
    <cellStyle name="Millares [0]_Well Timing" xfId="1423"/>
    <cellStyle name="Millares_Well Timing" xfId="1424"/>
    <cellStyle name="Milliers [0]_      " xfId="1425"/>
    <cellStyle name="Milliers_      " xfId="1426"/>
    <cellStyle name="Môc" xfId="1427"/>
    <cellStyle name="Model" xfId="1428"/>
    <cellStyle name="moi" xfId="1429"/>
    <cellStyle name="moi 2" xfId="1430"/>
    <cellStyle name="moi 3" xfId="1431"/>
    <cellStyle name="moi_Danh sach cac xa chua duoc nhan do dau tai tro" xfId="1432"/>
    <cellStyle name="Mon?aire [0]_!!!GO" xfId="1433"/>
    <cellStyle name="Mon?aire_!!!GO" xfId="1434"/>
    <cellStyle name="Moneda [0]_Well Timing" xfId="1435"/>
    <cellStyle name="Moneda_Well Timing" xfId="1436"/>
    <cellStyle name="Monétaire [0]_      " xfId="1437"/>
    <cellStyle name="Monétaire_      " xfId="1438"/>
    <cellStyle name="n" xfId="1439"/>
    <cellStyle name="n1" xfId="1440"/>
    <cellStyle name="Neutral 2" xfId="1441"/>
    <cellStyle name="New" xfId="1442"/>
    <cellStyle name="New Times Roman" xfId="1443"/>
    <cellStyle name="New_Danh sach cac xa chua duoc nhan do dau tai tro" xfId="1444"/>
    <cellStyle name="Nhấn1" xfId="1445"/>
    <cellStyle name="Nhấn2" xfId="1446"/>
    <cellStyle name="Nhấn3" xfId="1447"/>
    <cellStyle name="Nhấn4" xfId="1448"/>
    <cellStyle name="Nhấn5" xfId="1449"/>
    <cellStyle name="Nhấn6" xfId="1450"/>
    <cellStyle name="no dec" xfId="1451"/>
    <cellStyle name="ÑONVÒ" xfId="1452"/>
    <cellStyle name="Normal" xfId="0" builtinId="0"/>
    <cellStyle name="Normal - Style1" xfId="1453"/>
    <cellStyle name="Normal - Style1 2" xfId="1454"/>
    <cellStyle name="Normal - Style1 3" xfId="1455"/>
    <cellStyle name="Normal - Style1_TH Nguon NTM 2014" xfId="1456"/>
    <cellStyle name="Normal - 유형1" xfId="1457"/>
    <cellStyle name="Normal 10" xfId="1458"/>
    <cellStyle name="Normal 10 2" xfId="1459"/>
    <cellStyle name="Normal 10 3" xfId="1460"/>
    <cellStyle name="Normal 11" xfId="1461"/>
    <cellStyle name="Normal 11 2" xfId="1462"/>
    <cellStyle name="Normal 12" xfId="1463"/>
    <cellStyle name="Normal 13" xfId="1464"/>
    <cellStyle name="Normal 14" xfId="1465"/>
    <cellStyle name="Normal 14 2" xfId="1466"/>
    <cellStyle name="Normal 15" xfId="1467"/>
    <cellStyle name="Normal 15 2" xfId="1468"/>
    <cellStyle name="Normal 16" xfId="1469"/>
    <cellStyle name="Normal 16 2" xfId="1470"/>
    <cellStyle name="Normal 17" xfId="1471"/>
    <cellStyle name="Normal 17 2" xfId="1472"/>
    <cellStyle name="Normal 18" xfId="1473"/>
    <cellStyle name="Normal 18 2" xfId="1474"/>
    <cellStyle name="Normal 18 2 2" xfId="1475"/>
    <cellStyle name="Normal 19" xfId="1476"/>
    <cellStyle name="Normal 19 2" xfId="1477"/>
    <cellStyle name="Normal 19 3" xfId="1478"/>
    <cellStyle name="Normal 19_TIEU CHI 20.5" xfId="1479"/>
    <cellStyle name="Normal 2" xfId="1"/>
    <cellStyle name="Normal 2 10" xfId="1480"/>
    <cellStyle name="Normal 2 11" xfId="1481"/>
    <cellStyle name="Normal 2 12" xfId="1482"/>
    <cellStyle name="Normal 2 13" xfId="1483"/>
    <cellStyle name="Normal 2 14" xfId="1484"/>
    <cellStyle name="Normal 2 15" xfId="1485"/>
    <cellStyle name="Normal 2 16" xfId="1486"/>
    <cellStyle name="Normal 2 17" xfId="1487"/>
    <cellStyle name="Normal 2 18" xfId="1488"/>
    <cellStyle name="Normal 2 19" xfId="1489"/>
    <cellStyle name="Normal 2 2" xfId="1490"/>
    <cellStyle name="Normal 2 2 2" xfId="1491"/>
    <cellStyle name="Normal 2 2 2 2" xfId="1492"/>
    <cellStyle name="Normal 2 2 3" xfId="1493"/>
    <cellStyle name="Normal 2 2 4" xfId="1494"/>
    <cellStyle name="Normal 2 2_Danh sach cac xa chua duoc nhan do dau tai tro" xfId="1495"/>
    <cellStyle name="Normal 2 20" xfId="1496"/>
    <cellStyle name="Normal 2 21" xfId="1497"/>
    <cellStyle name="Normal 2 22" xfId="1498"/>
    <cellStyle name="Normal 2 23" xfId="1499"/>
    <cellStyle name="Normal 2 24" xfId="1500"/>
    <cellStyle name="Normal 2 25" xfId="1501"/>
    <cellStyle name="Normal 2 26" xfId="1502"/>
    <cellStyle name="Normal 2 27" xfId="1503"/>
    <cellStyle name="Normal 2 28" xfId="1504"/>
    <cellStyle name="Normal 2 29" xfId="1505"/>
    <cellStyle name="Normal 2 3" xfId="1506"/>
    <cellStyle name="Normal 2 3 2" xfId="1507"/>
    <cellStyle name="Normal 2 3_Bieu tong hop" xfId="1508"/>
    <cellStyle name="Normal 2 30" xfId="1509"/>
    <cellStyle name="Normal 2 31" xfId="1510"/>
    <cellStyle name="Normal 2 32" xfId="1511"/>
    <cellStyle name="Normal 2 33" xfId="1512"/>
    <cellStyle name="Normal 2 34" xfId="1513"/>
    <cellStyle name="Normal 2 35" xfId="1514"/>
    <cellStyle name="Normal 2 36" xfId="1515"/>
    <cellStyle name="Normal 2 37" xfId="1516"/>
    <cellStyle name="Normal 2 38" xfId="1517"/>
    <cellStyle name="Normal 2 39" xfId="1518"/>
    <cellStyle name="Normal 2 4" xfId="1519"/>
    <cellStyle name="Normal 2 4 2" xfId="1520"/>
    <cellStyle name="Normal 2 40" xfId="1521"/>
    <cellStyle name="Normal 2 41" xfId="1522"/>
    <cellStyle name="Normal 2 42" xfId="1523"/>
    <cellStyle name="Normal 2 43" xfId="1524"/>
    <cellStyle name="Normal 2 44" xfId="1525"/>
    <cellStyle name="Normal 2 45" xfId="1526"/>
    <cellStyle name="Normal 2 46" xfId="1527"/>
    <cellStyle name="Normal 2 5" xfId="1528"/>
    <cellStyle name="Normal 2 5 2" xfId="1529"/>
    <cellStyle name="Normal 2 6" xfId="1530"/>
    <cellStyle name="Normal 2 6 2" xfId="1531"/>
    <cellStyle name="Normal 2 7" xfId="1532"/>
    <cellStyle name="Normal 2 8" xfId="1533"/>
    <cellStyle name="Normal 2 9" xfId="1534"/>
    <cellStyle name="Normal 2_B 11" xfId="1535"/>
    <cellStyle name="Normal 20" xfId="1536"/>
    <cellStyle name="Normal 20 2" xfId="2"/>
    <cellStyle name="Normal 20 2 2" xfId="1537"/>
    <cellStyle name="Normal 20 3" xfId="1538"/>
    <cellStyle name="Normal 20 4" xfId="1539"/>
    <cellStyle name="Normal 21" xfId="1540"/>
    <cellStyle name="Normal 21 2" xfId="1541"/>
    <cellStyle name="Normal 21 3" xfId="1542"/>
    <cellStyle name="Normal 22" xfId="1543"/>
    <cellStyle name="Normal 23" xfId="1544"/>
    <cellStyle name="Normal 23 2" xfId="1545"/>
    <cellStyle name="Normal 24" xfId="1546"/>
    <cellStyle name="Normal 24 2" xfId="1547"/>
    <cellStyle name="Normal 25" xfId="1548"/>
    <cellStyle name="Normal 25 2" xfId="1549"/>
    <cellStyle name="Normal 26" xfId="1550"/>
    <cellStyle name="Normal 26 2" xfId="1551"/>
    <cellStyle name="Normal 27" xfId="1552"/>
    <cellStyle name="Normal 27 2" xfId="1553"/>
    <cellStyle name="Normal 28" xfId="1554"/>
    <cellStyle name="Normal 28 2" xfId="1555"/>
    <cellStyle name="Normal 29" xfId="1556"/>
    <cellStyle name="Normal 29 2" xfId="1557"/>
    <cellStyle name="Normal 3" xfId="1558"/>
    <cellStyle name="Normal 3 10" xfId="1559"/>
    <cellStyle name="Normal 3 11" xfId="1560"/>
    <cellStyle name="Normal 3 12" xfId="1561"/>
    <cellStyle name="Normal 3 13" xfId="1562"/>
    <cellStyle name="Normal 3 14" xfId="1563"/>
    <cellStyle name="Normal 3 15" xfId="1564"/>
    <cellStyle name="Normal 3 16" xfId="1565"/>
    <cellStyle name="Normal 3 17" xfId="1566"/>
    <cellStyle name="Normal 3 18" xfId="1567"/>
    <cellStyle name="Normal 3 19" xfId="1568"/>
    <cellStyle name="Normal 3 2" xfId="1569"/>
    <cellStyle name="Normal 3 2 2" xfId="1570"/>
    <cellStyle name="Normal 3 2 2 2" xfId="1571"/>
    <cellStyle name="Normal 3 2 2 3" xfId="1572"/>
    <cellStyle name="Normal 3 2 3" xfId="1573"/>
    <cellStyle name="Normal 3 2 4" xfId="1574"/>
    <cellStyle name="Normal 3 2_Bieu tong hop" xfId="1575"/>
    <cellStyle name="Normal 3 20" xfId="1576"/>
    <cellStyle name="Normal 3 21" xfId="1577"/>
    <cellStyle name="Normal 3 22" xfId="1578"/>
    <cellStyle name="Normal 3 23" xfId="1579"/>
    <cellStyle name="Normal 3 24" xfId="1580"/>
    <cellStyle name="Normal 3 25" xfId="1581"/>
    <cellStyle name="Normal 3 26" xfId="1582"/>
    <cellStyle name="Normal 3 27" xfId="1583"/>
    <cellStyle name="Normal 3 28" xfId="1584"/>
    <cellStyle name="Normal 3 29" xfId="1585"/>
    <cellStyle name="Normal 3 3" xfId="1586"/>
    <cellStyle name="Normal 3 30" xfId="1587"/>
    <cellStyle name="Normal 3 31" xfId="1588"/>
    <cellStyle name="Normal 3 32" xfId="1589"/>
    <cellStyle name="Normal 3 33" xfId="1590"/>
    <cellStyle name="Normal 3 34" xfId="1591"/>
    <cellStyle name="Normal 3 35" xfId="1592"/>
    <cellStyle name="Normal 3 36" xfId="1593"/>
    <cellStyle name="Normal 3 37" xfId="1594"/>
    <cellStyle name="Normal 3 38" xfId="1595"/>
    <cellStyle name="Normal 3 39" xfId="1596"/>
    <cellStyle name="Normal 3 4" xfId="1597"/>
    <cellStyle name="Normal 3 4 2" xfId="1598"/>
    <cellStyle name="Normal 3 4 2 2" xfId="1599"/>
    <cellStyle name="Normal 3 4 3" xfId="1600"/>
    <cellStyle name="Normal 3 40" xfId="1601"/>
    <cellStyle name="Normal 3 41" xfId="1602"/>
    <cellStyle name="Normal 3 42" xfId="1603"/>
    <cellStyle name="Normal 3 5" xfId="1604"/>
    <cellStyle name="Normal 3 6" xfId="1605"/>
    <cellStyle name="Normal 3 7" xfId="1606"/>
    <cellStyle name="Normal 3 8" xfId="1607"/>
    <cellStyle name="Normal 3 9" xfId="1608"/>
    <cellStyle name="Normal 3_Bieu HN truc tuyen ngay 11.2" xfId="1609"/>
    <cellStyle name="Normal 30" xfId="1610"/>
    <cellStyle name="Normal 30 2" xfId="1611"/>
    <cellStyle name="Normal 31" xfId="1612"/>
    <cellStyle name="Normal 31 2" xfId="1613"/>
    <cellStyle name="Normal 32" xfId="1614"/>
    <cellStyle name="Normal 32 2" xfId="1615"/>
    <cellStyle name="Normal 33" xfId="1616"/>
    <cellStyle name="Normal 34" xfId="1617"/>
    <cellStyle name="Normal 35" xfId="1618"/>
    <cellStyle name="Normal 36" xfId="1619"/>
    <cellStyle name="Normal 37" xfId="1620"/>
    <cellStyle name="Normal 38" xfId="1621"/>
    <cellStyle name="Normal 39" xfId="1622"/>
    <cellStyle name="Normal 4" xfId="1623"/>
    <cellStyle name="Normal 4 2" xfId="1624"/>
    <cellStyle name="Normal 4 3" xfId="1625"/>
    <cellStyle name="Normal 4 4" xfId="1626"/>
    <cellStyle name="Normal 4 4 2" xfId="1627"/>
    <cellStyle name="Normal 4 5" xfId="1628"/>
    <cellStyle name="Normal 4 6" xfId="1629"/>
    <cellStyle name="Normal 4_Bao cao giai ngan NTM" xfId="1630"/>
    <cellStyle name="Normal 40" xfId="1631"/>
    <cellStyle name="Normal 41" xfId="1632"/>
    <cellStyle name="Normal 42" xfId="1633"/>
    <cellStyle name="Normal 43" xfId="1634"/>
    <cellStyle name="Normal 44" xfId="1635"/>
    <cellStyle name="Normal 45" xfId="1636"/>
    <cellStyle name="Normal 46" xfId="1637"/>
    <cellStyle name="Normal 47" xfId="1638"/>
    <cellStyle name="Normal 48" xfId="1639"/>
    <cellStyle name="Normal 49" xfId="1640"/>
    <cellStyle name="Normal 5" xfId="1641"/>
    <cellStyle name="Normal 5 2" xfId="1642"/>
    <cellStyle name="Normal 5 3" xfId="1643"/>
    <cellStyle name="Normal 5_Bao cao giai ngan NTM" xfId="1644"/>
    <cellStyle name="Normal 50" xfId="1645"/>
    <cellStyle name="Normal 51" xfId="1646"/>
    <cellStyle name="Normal 52" xfId="1647"/>
    <cellStyle name="Normal 59" xfId="1648"/>
    <cellStyle name="Normal 6" xfId="1649"/>
    <cellStyle name="Normal 6 2" xfId="1650"/>
    <cellStyle name="Normal 6_Bieu tong hop" xfId="1651"/>
    <cellStyle name="Normal 7" xfId="1652"/>
    <cellStyle name="Normal 7 2" xfId="1653"/>
    <cellStyle name="Normal 8" xfId="1654"/>
    <cellStyle name="Normal 8 2" xfId="1655"/>
    <cellStyle name="Normal 9" xfId="1656"/>
    <cellStyle name="Normal 9 2" xfId="1657"/>
    <cellStyle name="Normal 9 2 2" xfId="1658"/>
    <cellStyle name="Normal 9 3" xfId="1659"/>
    <cellStyle name="Normal 9 4" xfId="1660"/>
    <cellStyle name="Normal 9_B 11" xfId="1661"/>
    <cellStyle name="Normal_Sheet1" xfId="7"/>
    <cellStyle name="Normal1" xfId="1662"/>
    <cellStyle name="Normale_ PESO ELETTR." xfId="1663"/>
    <cellStyle name="Normalny_Cennik obowiazuje od 06-08-2001 r (1)" xfId="1664"/>
    <cellStyle name="Note 2" xfId="1665"/>
    <cellStyle name="NWM" xfId="1666"/>
    <cellStyle name="Ô Được nối kết" xfId="1667"/>
    <cellStyle name="Œ…‹æØ‚è [0.00]_laroux" xfId="1668"/>
    <cellStyle name="Œ…‹æØ‚è_laroux" xfId="1669"/>
    <cellStyle name="oft Excel]_x000d__x000a_Comment=open=/f ‚ðw’è‚·‚é‚ÆAƒ†[ƒU[’è‹`ŠÖ”‚ðŠÖ”“\‚è•t‚¯‚Ìˆê——‚É“o˜^‚·‚é‚±‚Æ‚ª‚Å‚«‚Ü‚·B_x000d__x000a_Maximized" xfId="1670"/>
    <cellStyle name="oft Excel]_x000d__x000a_Comment=open=/f ‚ðŽw’è‚·‚é‚ÆAƒ†[ƒU[’è‹`ŠÖ”‚ðŠÖ”“\‚è•t‚¯‚Ìˆê——‚É“o˜^‚·‚é‚±‚Æ‚ª‚Å‚«‚Ü‚·B_x000d__x000a_Maximized" xfId="1671"/>
    <cellStyle name="oft Excel]_x000d__x000a_Comment=The open=/f lines load custom functions into the Paste Function list._x000d__x000a_Maximized=2_x000d__x000a_Basics=1_x000d__x000a_A" xfId="1672"/>
    <cellStyle name="oft Excel]_x000d__x000a_Comment=The open=/f lines load custom functions into the Paste Function list._x000d__x000a_Maximized=3_x000d__x000a_Basics=1_x000d__x000a_A" xfId="1673"/>
    <cellStyle name="omma [0]_Mktg Prog" xfId="1674"/>
    <cellStyle name="ormal_Sheet1_1" xfId="1675"/>
    <cellStyle name="Output 2" xfId="1676"/>
    <cellStyle name="Pattern" xfId="1677"/>
    <cellStyle name="per.style" xfId="1678"/>
    <cellStyle name="Percent [0]" xfId="1679"/>
    <cellStyle name="Percent [00]" xfId="1680"/>
    <cellStyle name="Percent [2]" xfId="1681"/>
    <cellStyle name="Percent [2] 2" xfId="1682"/>
    <cellStyle name="Percent [2] 3" xfId="1683"/>
    <cellStyle name="Percent 10" xfId="1684"/>
    <cellStyle name="Percent 11" xfId="1685"/>
    <cellStyle name="Percent 2" xfId="1686"/>
    <cellStyle name="Percent 2 2" xfId="1687"/>
    <cellStyle name="Percent 2 2 2" xfId="1688"/>
    <cellStyle name="Percent 2 3" xfId="1689"/>
    <cellStyle name="Percent 3" xfId="1690"/>
    <cellStyle name="Percent 3 2" xfId="1691"/>
    <cellStyle name="Percent 3 3" xfId="1692"/>
    <cellStyle name="Percent 4" xfId="1693"/>
    <cellStyle name="Percent 4 2" xfId="1694"/>
    <cellStyle name="Percent 4 2 2" xfId="1695"/>
    <cellStyle name="Percent 4 3" xfId="1696"/>
    <cellStyle name="Percent 4 3 2" xfId="1697"/>
    <cellStyle name="Percent 5" xfId="1698"/>
    <cellStyle name="Percent 5 2" xfId="1699"/>
    <cellStyle name="Percent 6" xfId="1700"/>
    <cellStyle name="Percent 6 2" xfId="1701"/>
    <cellStyle name="Percent 7" xfId="1702"/>
    <cellStyle name="Percent 7 2" xfId="1703"/>
    <cellStyle name="Percent 8" xfId="1704"/>
    <cellStyle name="Percent 8 2" xfId="1705"/>
    <cellStyle name="Percent 9" xfId="1706"/>
    <cellStyle name="Percent 9 2" xfId="1707"/>
    <cellStyle name="PERCENTAGE" xfId="1708"/>
    <cellStyle name="Phong" xfId="1709"/>
    <cellStyle name="PrePop Currency (0)" xfId="1710"/>
    <cellStyle name="PrePop Currency (2)" xfId="1711"/>
    <cellStyle name="PrePop Units (0)" xfId="1712"/>
    <cellStyle name="PrePop Units (1)" xfId="1713"/>
    <cellStyle name="PrePop Units (2)" xfId="1714"/>
    <cellStyle name="pricing" xfId="1715"/>
    <cellStyle name="PSChar" xfId="1716"/>
    <cellStyle name="PSHeading" xfId="1717"/>
    <cellStyle name="Quantity" xfId="1718"/>
    <cellStyle name="regstoresfromspecstores" xfId="1719"/>
    <cellStyle name="RevList" xfId="1720"/>
    <cellStyle name="s" xfId="1721"/>
    <cellStyle name="S—_x0008_" xfId="1722"/>
    <cellStyle name="s]_x000d__x000a_spooler=yes_x000d__x000a_load=_x000d__x000a_Beep=yes_x000d__x000a_NullPort=None_x000d__x000a_BorderWidth=3_x000d__x000a_CursorBlinkRate=1200_x000d__x000a_DoubleClickSpeed=452_x000d__x000a_Programs=co" xfId="1723"/>
    <cellStyle name="S—_x0008__Phụ luc goi 5" xfId="1724"/>
    <cellStyle name="s1" xfId="1725"/>
    <cellStyle name="SAPBEXaggData" xfId="1726"/>
    <cellStyle name="SAPBEXaggDataEmph" xfId="1727"/>
    <cellStyle name="SAPBEXaggItem" xfId="1728"/>
    <cellStyle name="SAPBEXchaText" xfId="1729"/>
    <cellStyle name="SAPBEXexcBad7" xfId="1730"/>
    <cellStyle name="SAPBEXexcBad8" xfId="1731"/>
    <cellStyle name="SAPBEXexcBad9" xfId="1732"/>
    <cellStyle name="SAPBEXexcCritical4" xfId="1733"/>
    <cellStyle name="SAPBEXexcCritical5" xfId="1734"/>
    <cellStyle name="SAPBEXexcCritical6" xfId="1735"/>
    <cellStyle name="SAPBEXexcGood1" xfId="1736"/>
    <cellStyle name="SAPBEXexcGood2" xfId="1737"/>
    <cellStyle name="SAPBEXexcGood3" xfId="1738"/>
    <cellStyle name="SAPBEXfilterDrill" xfId="1739"/>
    <cellStyle name="SAPBEXfilterItem" xfId="1740"/>
    <cellStyle name="SAPBEXfilterText" xfId="1741"/>
    <cellStyle name="SAPBEXformats" xfId="1742"/>
    <cellStyle name="SAPBEXheaderItem" xfId="1743"/>
    <cellStyle name="SAPBEXheaderText" xfId="1744"/>
    <cellStyle name="SAPBEXresData" xfId="1745"/>
    <cellStyle name="SAPBEXresDataEmph" xfId="1746"/>
    <cellStyle name="SAPBEXresItem" xfId="1747"/>
    <cellStyle name="SAPBEXstdData" xfId="1748"/>
    <cellStyle name="SAPBEXstdDataEmph" xfId="1749"/>
    <cellStyle name="SAPBEXstdItem" xfId="1750"/>
    <cellStyle name="SAPBEXtitle" xfId="1751"/>
    <cellStyle name="SAPBEXundefined" xfId="1752"/>
    <cellStyle name="_x0001_sç?" xfId="1753"/>
    <cellStyle name="serJet 1200 Series PCL 6" xfId="1754"/>
    <cellStyle name="SHADEDSTORES" xfId="1755"/>
    <cellStyle name="Siêu nối kết_BANG SO LIEU TONG HOP CAC HO DAN" xfId="1756"/>
    <cellStyle name="songuyen" xfId="1757"/>
    <cellStyle name="specstores" xfId="1758"/>
    <cellStyle name="Standard_AAbgleich" xfId="1759"/>
    <cellStyle name="STTDG" xfId="1760"/>
    <cellStyle name="style" xfId="1761"/>
    <cellStyle name="Style 1" xfId="1762"/>
    <cellStyle name="Style 10" xfId="1763"/>
    <cellStyle name="Style 11" xfId="1764"/>
    <cellStyle name="Style 12" xfId="1765"/>
    <cellStyle name="Style 13" xfId="1766"/>
    <cellStyle name="Style 14" xfId="1767"/>
    <cellStyle name="Style 15" xfId="1768"/>
    <cellStyle name="Style 16" xfId="1769"/>
    <cellStyle name="Style 17" xfId="1770"/>
    <cellStyle name="Style 18" xfId="1771"/>
    <cellStyle name="Style 19" xfId="1772"/>
    <cellStyle name="Style 2" xfId="1773"/>
    <cellStyle name="Style 20" xfId="1774"/>
    <cellStyle name="Style 21" xfId="1775"/>
    <cellStyle name="Style 22" xfId="1776"/>
    <cellStyle name="Style 23" xfId="1777"/>
    <cellStyle name="Style 24" xfId="1778"/>
    <cellStyle name="Style 25" xfId="1779"/>
    <cellStyle name="Style 26" xfId="1780"/>
    <cellStyle name="Style 27" xfId="1781"/>
    <cellStyle name="Style 28" xfId="1782"/>
    <cellStyle name="Style 29" xfId="1783"/>
    <cellStyle name="Style 3" xfId="1784"/>
    <cellStyle name="Style 30" xfId="1785"/>
    <cellStyle name="Style 31" xfId="1786"/>
    <cellStyle name="Style 32" xfId="1787"/>
    <cellStyle name="Style 33" xfId="1788"/>
    <cellStyle name="Style 34" xfId="1789"/>
    <cellStyle name="Style 35" xfId="1790"/>
    <cellStyle name="Style 4" xfId="1791"/>
    <cellStyle name="Style 5" xfId="1792"/>
    <cellStyle name="Style 6" xfId="1793"/>
    <cellStyle name="Style 7" xfId="1794"/>
    <cellStyle name="Style 8" xfId="1795"/>
    <cellStyle name="Style 9" xfId="1796"/>
    <cellStyle name="Style Date" xfId="1797"/>
    <cellStyle name="style_1" xfId="1798"/>
    <cellStyle name="subhead" xfId="1799"/>
    <cellStyle name="Subtotal" xfId="1800"/>
    <cellStyle name="symbol" xfId="1801"/>
    <cellStyle name="T" xfId="1802"/>
    <cellStyle name="T_0D5B6000" xfId="1803"/>
    <cellStyle name="T_AP GIA XA BAO NHAI" xfId="1804"/>
    <cellStyle name="T_Bang ke tra tien Tieu DA GPMB QL70" xfId="1805"/>
    <cellStyle name="T_Bao cao thang G1" xfId="1806"/>
    <cellStyle name="T_Bo sung TT 09 Duong Bac Ngam - Bac Ha sua" xfId="1807"/>
    <cellStyle name="T_Book1" xfId="1808"/>
    <cellStyle name="T_Book1 (version 1)" xfId="1809"/>
    <cellStyle name="T_Book1_1" xfId="1810"/>
    <cellStyle name="T_Book1_1_Book1" xfId="1811"/>
    <cellStyle name="T_Book1_1_Book1_Phụ luc goi 5" xfId="1812"/>
    <cellStyle name="T_Book1_1_Duong Xuan Quang - Thai Nien(408)" xfId="1813"/>
    <cellStyle name="T_Book1_1_Khoi luong" xfId="1814"/>
    <cellStyle name="T_Book1_1_Khoi luong QL8B" xfId="1815"/>
    <cellStyle name="T_Book1_1_Phụ luc goi 5" xfId="1816"/>
    <cellStyle name="T_Book1_1_QL70 lan 3.da t dinh" xfId="1817"/>
    <cellStyle name="T_Book1_1_TDT dieu chinh4.08 (GP-ST)" xfId="1818"/>
    <cellStyle name="T_Book1_1_TDT dieu chinh4.08Xq-Tn" xfId="1819"/>
    <cellStyle name="T_Book1_1_Tong hop" xfId="1820"/>
    <cellStyle name="T_Book1_1_Tuyen (20-6-11 PA 2)" xfId="1821"/>
    <cellStyle name="T_Book1_1_Tuyen (21-7-11)-doan 1" xfId="1822"/>
    <cellStyle name="T_Book1_2" xfId="1823"/>
    <cellStyle name="T_Book1_2_Duong Xuan Quang - Thai Nien(408)" xfId="1824"/>
    <cellStyle name="T_Book1_2_Khoi luong" xfId="1825"/>
    <cellStyle name="T_Book1_2_Phụ luc goi 5" xfId="1826"/>
    <cellStyle name="T_Book1_2_TDT dieu chinh4.08 (GP-ST)" xfId="1827"/>
    <cellStyle name="T_Book1_2_TDT dieu chinh4.08Xq-Tn" xfId="1828"/>
    <cellStyle name="T_Book1_2_Tong hop" xfId="1829"/>
    <cellStyle name="T_Book1_3" xfId="1830"/>
    <cellStyle name="T_Book1_3_Phụ luc goi 5" xfId="1831"/>
    <cellStyle name="T_Book1_Bao cao sơ TC" xfId="1832"/>
    <cellStyle name="T_Book1_Bo sung TT 09 Duong Bac Ngam - Bac Ha sua" xfId="1833"/>
    <cellStyle name="T_Book1_Book1" xfId="1834"/>
    <cellStyle name="T_Book1_Book1_1" xfId="1835"/>
    <cellStyle name="T_Book1_Book1_1_Phụ luc goi 5" xfId="1836"/>
    <cellStyle name="T_Book1_Book1_Book1" xfId="1837"/>
    <cellStyle name="T_Book1_Book1_DCG TT09 G2 3.12.2007" xfId="1838"/>
    <cellStyle name="T_Book1_Book1_Goi 2 in20.4" xfId="1839"/>
    <cellStyle name="T_Book1_Book1_Khoi luong" xfId="1840"/>
    <cellStyle name="T_Book1_Book1_Phụ luc goi 5" xfId="1841"/>
    <cellStyle name="T_Book1_Book1_Sheet1" xfId="1842"/>
    <cellStyle name="T_Book1_Book1_Tong hop" xfId="1843"/>
    <cellStyle name="T_Book1_Book1_Tuyen (20-6-11 PA 2)" xfId="1844"/>
    <cellStyle name="T_Book1_Book1_Tuyen (21-7-11)-doan 1" xfId="1845"/>
    <cellStyle name="T_Book1_Book2" xfId="1846"/>
    <cellStyle name="T_Book1_Cau ha loi HD Truongthinh" xfId="1847"/>
    <cellStyle name="T_Book1_DCG TT09 G2 3.12.2007" xfId="1848"/>
    <cellStyle name="T_Book1_DTduong-goi1" xfId="1849"/>
    <cellStyle name="T_Book1_DTGiangChaChai22.7sua" xfId="1850"/>
    <cellStyle name="T_Book1_Duong Po Ngang - Coc LaySua1.07" xfId="1851"/>
    <cellStyle name="T_Book1_Duong Xuan Quang - Thai Nien(408)" xfId="1852"/>
    <cellStyle name="T_Book1_dutoanLCSP04-km0-5-goi1 (Ban 5 sua 24-8)" xfId="1853"/>
    <cellStyle name="T_Book1_Gia goi 1" xfId="1854"/>
    <cellStyle name="T_Book1_Goi 2 in20.4" xfId="1855"/>
    <cellStyle name="T_Book1_Khoi luong" xfId="1856"/>
    <cellStyle name="T_Book1_Khoi luong QL8B" xfId="1857"/>
    <cellStyle name="T_Book1_Phụ luc goi 5" xfId="1858"/>
    <cellStyle name="T_Book1_QL4 (211-217) TB gia 31-8-2006 sua NC-coma" xfId="1859"/>
    <cellStyle name="T_Book1_QL70_TC_Km188-197-in" xfId="1860"/>
    <cellStyle name="T_Book1_Sheet1" xfId="1861"/>
    <cellStyle name="T_Book1_Sua chua cum tuyen" xfId="1862"/>
    <cellStyle name="T_Book1_TD Khoi luong (TT05)G4" xfId="1863"/>
    <cellStyle name="T_Book1_TDT dieu chinh4.08 (GP-ST)" xfId="1864"/>
    <cellStyle name="T_Book1_TDT dieu chinh4.08Xq-Tn" xfId="1865"/>
    <cellStyle name="T_Book1_Tong hop" xfId="1866"/>
    <cellStyle name="T_Book2" xfId="1867"/>
    <cellStyle name="T_Cao do mong cong, phai tuyen" xfId="1868"/>
    <cellStyle name="T_Cau ha loi HD Truongthinh" xfId="1869"/>
    <cellStyle name="T_Cau Phu Phuong" xfId="1870"/>
    <cellStyle name="T_CDKT" xfId="1871"/>
    <cellStyle name="T_CDKT_Phụ luc goi 5" xfId="1872"/>
    <cellStyle name="T_CHU THANH" xfId="1873"/>
    <cellStyle name="T_cuong sua 9.10" xfId="1874"/>
    <cellStyle name="T_DCG TT09 G2 3.12.2007" xfId="1875"/>
    <cellStyle name="T_DCKS-Tram Ha Tay-trinh" xfId="1876"/>
    <cellStyle name="T_denbu" xfId="1877"/>
    <cellStyle name="T_Don gia Goi thau so 1 (872)" xfId="1878"/>
    <cellStyle name="T_dt1" xfId="1879"/>
    <cellStyle name="T_DTduong-goi1" xfId="1880"/>
    <cellStyle name="T_DTGiangChaChai22.7sua" xfId="1881"/>
    <cellStyle name="T_dtoangiaBXsuaCPK-pai" xfId="1882"/>
    <cellStyle name="T_dtoanSPthemKLcong" xfId="1883"/>
    <cellStyle name="T_dtTL598G1." xfId="1884"/>
    <cellStyle name="T_dtTL598G1._Phụ luc goi 5" xfId="1885"/>
    <cellStyle name="T_DTWB31" xfId="1886"/>
    <cellStyle name="T_DTWB3Sua12.6" xfId="1887"/>
    <cellStyle name="T_Du toan du thau Cautreo" xfId="1888"/>
    <cellStyle name="T_Duong Po Ngang - Coc LaySua1.07" xfId="1889"/>
    <cellStyle name="T_Duong TT xa Nam Khanh" xfId="1890"/>
    <cellStyle name="T_Duong Xuan Quang - Thai Nien(408)" xfId="1891"/>
    <cellStyle name="T_dutoanLCSP04-km0-5-goi1 (Ban 5 sua 24-8)" xfId="1892"/>
    <cellStyle name="T_G_I TCDBVN. BCQTC_U QUANG DAI.QL62.(11)" xfId="1893"/>
    <cellStyle name="T_Gia thanh-chuan" xfId="1894"/>
    <cellStyle name="T_Gia thau Hoang Xuan" xfId="1895"/>
    <cellStyle name="T_Goi 2 in20.4" xfId="1896"/>
    <cellStyle name="T_Goi 5" xfId="1897"/>
    <cellStyle name="T_GoiXL1hem" xfId="1898"/>
    <cellStyle name="T_Khao satD1" xfId="1899"/>
    <cellStyle name="T_Khao satD1_Phụ luc goi 5" xfId="1900"/>
    <cellStyle name="T_Khoi Bung" xfId="1901"/>
    <cellStyle name="T_Khoi luong" xfId="1902"/>
    <cellStyle name="T_Khoi luong QL8B" xfId="1903"/>
    <cellStyle name="T_KHỐI LƯỢNG QUYẾT TOÁN GÓI 5 (TVGS CHẤP THUẬN) TVS" xfId="1904"/>
    <cellStyle name="T_Khoi Xa Ngoai-con 1 ho" xfId="1905"/>
    <cellStyle name="T_Khoiluongduonggiao" xfId="1906"/>
    <cellStyle name="T_KL san nen Phieng Ot" xfId="1907"/>
    <cellStyle name="T_klcongk0_28" xfId="1908"/>
    <cellStyle name="T_Km329-Km350 (7-6)" xfId="1909"/>
    <cellStyle name="T_Phụ luc goi 5" xfId="1910"/>
    <cellStyle name="T_QL70 lan 3.da t dinh" xfId="1911"/>
    <cellStyle name="T_QL70_TC_Km188-197-in" xfId="1912"/>
    <cellStyle name="T_QT di chuyen ca phe" xfId="1913"/>
    <cellStyle name="T_San Nen TDC P.Ot.suaxls" xfId="1914"/>
    <cellStyle name="T_Sheet1" xfId="1915"/>
    <cellStyle name="T_TDT 3 xa VA chinh thuc" xfId="1916"/>
    <cellStyle name="T_TDT dieu chinh4.08 (GP-ST)" xfId="1917"/>
    <cellStyle name="T_Theo doi NT" xfId="1918"/>
    <cellStyle name="T_Thong ke TDTKKT - Nam 2005" xfId="1919"/>
    <cellStyle name="T_tien2004" xfId="1920"/>
    <cellStyle name="T_tien2004_Phụ luc goi 5" xfId="1921"/>
    <cellStyle name="T_Tinh KLHC goi 1" xfId="1922"/>
    <cellStyle name="T_TKE-ChoDon-sua" xfId="1923"/>
    <cellStyle name="T_Tong hop" xfId="1924"/>
    <cellStyle name="T_Tuyen (20-6-11 PA 2)" xfId="1925"/>
    <cellStyle name="T_Tuyen (21-7-11)-doan 1" xfId="1926"/>
    <cellStyle name="T_ÿÿÿÿÿ" xfId="1927"/>
    <cellStyle name="tde" xfId="1928"/>
    <cellStyle name="Text Indent A" xfId="1929"/>
    <cellStyle name="Text Indent B" xfId="1930"/>
    <cellStyle name="Text Indent C" xfId="1931"/>
    <cellStyle name="th" xfId="1932"/>
    <cellStyle name="th 2" xfId="1933"/>
    <cellStyle name="than" xfId="1934"/>
    <cellStyle name="Thanh" xfId="1935"/>
    <cellStyle name="þ_x001d_ð" xfId="1936"/>
    <cellStyle name="þ_x001d_ð¤_x000c_¯þ_x0014__x000d_¨þU_x0001_À_x0004_ _x0015__x000f__x0001__x0001_" xfId="1937"/>
    <cellStyle name="þ_x001d_ð·" xfId="1938"/>
    <cellStyle name="þ_x001d_ð·_x000c_" xfId="1939"/>
    <cellStyle name="þ_x001d_ð·_x000c_æ" xfId="1940"/>
    <cellStyle name="þ_x001d_ð·_x000c_æþ'_x000d_ßþU" xfId="1941"/>
    <cellStyle name="þ_x001d_ð·_x000c_æþ'_x000d_ßþU_x0001_" xfId="1942"/>
    <cellStyle name="þ_x001d_ð·_x000c_æþ'_x000d_ßþU_x0001_Ø" xfId="1943"/>
    <cellStyle name="þ_x001d_ð·_x000c_æþ'_x000d_ßþU_x0001_Ø_x0005_" xfId="1944"/>
    <cellStyle name="þ_x001d_ð·_x000c_æþ'_x000d_ßþU_x0001_Ø_x0005_ü_x0014__x0007__x0001__x0001_" xfId="1945"/>
    <cellStyle name="þ_x001d_ðÇ%Uý—&amp;Hý9_x0008_Ÿ s_x000a__x0007__x0001__x0001_" xfId="1946"/>
    <cellStyle name="þ_x001d_ðK_x000c_Fý" xfId="1947"/>
    <cellStyle name="þ_x001d_ðK_x000c_Fý_x001b__x000d_9ýU_x0001_Ð_x0008_¦)_x0007__x0001__x0001_" xfId="1948"/>
    <cellStyle name="thuong-10" xfId="1949"/>
    <cellStyle name="thuong-11" xfId="1950"/>
    <cellStyle name="Thuyet minh" xfId="1951"/>
    <cellStyle name="Tiªu ®Ì" xfId="1952"/>
    <cellStyle name="Tien VN" xfId="1953"/>
    <cellStyle name="Tien1" xfId="1954"/>
    <cellStyle name="Tiêu đề" xfId="1955"/>
    <cellStyle name="Tieu_de_2" xfId="1956"/>
    <cellStyle name="Times New Roman" xfId="1957"/>
    <cellStyle name="Tính toán" xfId="1958"/>
    <cellStyle name="TiÓu môc" xfId="1959"/>
    <cellStyle name="tit1" xfId="1960"/>
    <cellStyle name="tit2" xfId="1961"/>
    <cellStyle name="tit3" xfId="1962"/>
    <cellStyle name="tit4" xfId="1963"/>
    <cellStyle name="Title 2" xfId="1964"/>
    <cellStyle name="Tổng" xfId="1965"/>
    <cellStyle name="Tongcong" xfId="1966"/>
    <cellStyle name="Tốt" xfId="1967"/>
    <cellStyle name="Total 2" xfId="1968"/>
    <cellStyle name="Total 3" xfId="1969"/>
    <cellStyle name="Trung tính" xfId="1970"/>
    <cellStyle name="Tusental (0)_pldt" xfId="1971"/>
    <cellStyle name="Tusental_pldt" xfId="1972"/>
    <cellStyle name="ux_3_¼­¿ï-¾È»ê" xfId="1973"/>
    <cellStyle name="Valuta (0)_CALPREZZ" xfId="1974"/>
    <cellStyle name="Valuta_ PESO ELETTR." xfId="1975"/>
    <cellStyle name="Văn bản Cảnh báo" xfId="1976"/>
    <cellStyle name="Văn bản Giải thích" xfId="1977"/>
    <cellStyle name="VANG1" xfId="1978"/>
    <cellStyle name="viet" xfId="1979"/>
    <cellStyle name="viet2" xfId="1980"/>
    <cellStyle name="Vietnam 1" xfId="1981"/>
    <cellStyle name="VN new romanNormal" xfId="1982"/>
    <cellStyle name="Vn Time 13" xfId="1983"/>
    <cellStyle name="Vn Time 14" xfId="1984"/>
    <cellStyle name="VN time new roman" xfId="1985"/>
    <cellStyle name="vn_time" xfId="1986"/>
    <cellStyle name="vnbo" xfId="1987"/>
    <cellStyle name="vnhead1" xfId="1988"/>
    <cellStyle name="vnhead2" xfId="1989"/>
    <cellStyle name="vnhead3" xfId="1990"/>
    <cellStyle name="vnhead4" xfId="1991"/>
    <cellStyle name="vntxt1" xfId="1992"/>
    <cellStyle name="vntxt2" xfId="1993"/>
    <cellStyle name="Währung [0]_ALLE_ITEMS_280800_EV_NL" xfId="1994"/>
    <cellStyle name="Währung_AKE_100N" xfId="1995"/>
    <cellStyle name="Walutowy [0]_Invoices2001Slovakia" xfId="1996"/>
    <cellStyle name="Walutowy_Invoices2001Slovakia" xfId="1997"/>
    <cellStyle name="Warning Text 2" xfId="1998"/>
    <cellStyle name="Worksheet" xfId="1999"/>
    <cellStyle name="xã Hộ Độ" xfId="2000"/>
    <cellStyle name="xan1" xfId="2001"/>
    <cellStyle name="Xấu" xfId="2002"/>
    <cellStyle name="xuan" xfId="2003"/>
    <cellStyle name="Ý kh¸c_B¶ng 1 (2)" xfId="2004"/>
    <cellStyle name=" [0.00]_ Att. 1- Cover" xfId="2005"/>
    <cellStyle name="_ Att. 1- Cover" xfId="2006"/>
    <cellStyle name="?_ Att. 1- Cover" xfId="2007"/>
    <cellStyle name="똿뗦먛귟 [0.00]_PRODUCT DETAIL Q1" xfId="2008"/>
    <cellStyle name="똿뗦먛귟_PRODUCT DETAIL Q1" xfId="2009"/>
    <cellStyle name="믅됞 [0.00]_PRODUCT DETAIL Q1" xfId="2010"/>
    <cellStyle name="믅됞_PRODUCT DETAIL Q1" xfId="2011"/>
    <cellStyle name="백분율_95" xfId="2012"/>
    <cellStyle name="뷭?_BOOKSHIP" xfId="2013"/>
    <cellStyle name="안건회계법인" xfId="2014"/>
    <cellStyle name="콤맀_Sheet1_총괄표 (수출입) (2)" xfId="2015"/>
    <cellStyle name="콤마 [ - 유형1" xfId="2016"/>
    <cellStyle name="콤마 [ - 유형2" xfId="2017"/>
    <cellStyle name="콤마 [ - 유형3" xfId="2018"/>
    <cellStyle name="콤마 [ - 유형4" xfId="2019"/>
    <cellStyle name="콤마 [ - 유형5" xfId="2020"/>
    <cellStyle name="콤마 [ - 유형6" xfId="2021"/>
    <cellStyle name="콤마 [ - 유형7" xfId="2022"/>
    <cellStyle name="콤마 [ - 유형8" xfId="2023"/>
    <cellStyle name="콤마 [0]_ 비목별 월별기술 " xfId="2024"/>
    <cellStyle name="콤마_ 비목별 월별기술 " xfId="2025"/>
    <cellStyle name="통화 [0]_1" xfId="2026"/>
    <cellStyle name="통화_1" xfId="2027"/>
    <cellStyle name="표섀_변경(최종)" xfId="2028"/>
    <cellStyle name="표준_ 97년 경영분석(안)" xfId="2029"/>
    <cellStyle name="一般_00Q3902REV.1" xfId="2030"/>
    <cellStyle name="千分位[0]_00Q3902REV.1" xfId="2031"/>
    <cellStyle name="千分位_00Q3902REV.1" xfId="2032"/>
    <cellStyle name="桁区切り [0.00]_3_RawWaterTrans" xfId="2033"/>
    <cellStyle name="桁区切り_BE-BQ" xfId="2034"/>
    <cellStyle name="標準_(A1)BOQ " xfId="2035"/>
    <cellStyle name="貨幣 [0]_00Q3902REV.1" xfId="2036"/>
    <cellStyle name="貨幣[0]_BRE" xfId="2037"/>
    <cellStyle name="貨幣_00Q3902REV.1" xfId="2038"/>
    <cellStyle name="超連結_Book1" xfId="2039"/>
    <cellStyle name="通貨 [0.00]_BE-BQ" xfId="2040"/>
    <cellStyle name="通貨_BE-BQ" xfId="2041"/>
    <cellStyle name="隨後的超連結_Book1" xfId="204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11"/>
  <sheetViews>
    <sheetView topLeftCell="A23" zoomScaleNormal="100" workbookViewId="0">
      <selection activeCell="D34" sqref="D34"/>
    </sheetView>
  </sheetViews>
  <sheetFormatPr defaultColWidth="9.1796875" defaultRowHeight="15.5"/>
  <cols>
    <col min="1" max="1" width="3.81640625" style="34" customWidth="1"/>
    <col min="2" max="2" width="24.7265625" style="43" customWidth="1"/>
    <col min="3" max="3" width="14.26953125" style="41" customWidth="1"/>
    <col min="4" max="4" width="13.81640625" style="43" customWidth="1"/>
    <col min="5" max="5" width="11.26953125" style="41" customWidth="1"/>
    <col min="6" max="6" width="11.7265625" style="41" customWidth="1"/>
    <col min="7" max="7" width="10.1796875" style="42" bestFit="1" customWidth="1"/>
    <col min="8" max="8" width="9.81640625" style="41" customWidth="1"/>
    <col min="9" max="9" width="14" style="34" hidden="1" customWidth="1"/>
    <col min="10" max="10" width="9.1796875" style="32"/>
    <col min="11" max="11" width="9.1796875" style="35"/>
    <col min="12" max="12" width="5.81640625" style="33" customWidth="1"/>
    <col min="13" max="13" width="10.453125" style="33" customWidth="1"/>
    <col min="14" max="14" width="10.1796875" style="33" bestFit="1" customWidth="1"/>
    <col min="15" max="15" width="9.1796875" style="33"/>
    <col min="16" max="16" width="10.1796875" style="33" bestFit="1" customWidth="1"/>
    <col min="17" max="16384" width="9.1796875" style="33"/>
  </cols>
  <sheetData>
    <row r="1" spans="1:13" ht="54.75" customHeight="1">
      <c r="A1" s="244" t="s">
        <v>1111</v>
      </c>
      <c r="B1" s="244"/>
      <c r="C1" s="244"/>
      <c r="D1" s="244"/>
      <c r="E1" s="244"/>
      <c r="F1" s="244"/>
      <c r="G1" s="244"/>
      <c r="H1" s="244"/>
      <c r="I1" s="1"/>
      <c r="K1" s="1"/>
      <c r="L1" s="1"/>
      <c r="M1" s="1"/>
    </row>
    <row r="2" spans="1:13" ht="27" customHeight="1">
      <c r="A2" s="243" t="s">
        <v>0</v>
      </c>
      <c r="B2" s="248" t="s">
        <v>1</v>
      </c>
      <c r="C2" s="243" t="s">
        <v>2</v>
      </c>
      <c r="D2" s="243" t="s">
        <v>27</v>
      </c>
      <c r="E2" s="243" t="s">
        <v>3</v>
      </c>
      <c r="F2" s="243"/>
      <c r="G2" s="243"/>
      <c r="H2" s="243"/>
    </row>
    <row r="3" spans="1:13">
      <c r="A3" s="243"/>
      <c r="B3" s="248"/>
      <c r="C3" s="243"/>
      <c r="D3" s="243"/>
      <c r="E3" s="229" t="s">
        <v>837</v>
      </c>
      <c r="F3" s="245" t="s">
        <v>838</v>
      </c>
      <c r="G3" s="246" t="s">
        <v>835</v>
      </c>
      <c r="H3" s="245" t="s">
        <v>836</v>
      </c>
    </row>
    <row r="4" spans="1:13" ht="90" customHeight="1">
      <c r="A4" s="243"/>
      <c r="B4" s="248"/>
      <c r="C4" s="243"/>
      <c r="D4" s="243"/>
      <c r="E4" s="229"/>
      <c r="F4" s="245"/>
      <c r="G4" s="247"/>
      <c r="H4" s="245"/>
    </row>
    <row r="5" spans="1:13">
      <c r="A5" s="243">
        <v>1</v>
      </c>
      <c r="B5" s="228" t="s">
        <v>4</v>
      </c>
      <c r="C5" s="30"/>
      <c r="D5" s="31"/>
      <c r="E5" s="14">
        <f>SUM(E6:E12)</f>
        <v>34621.699999999997</v>
      </c>
      <c r="F5" s="19">
        <f t="shared" ref="F5:G5" si="0">SUM(F6:F12)</f>
        <v>467</v>
      </c>
      <c r="G5" s="20">
        <f t="shared" si="0"/>
        <v>34154.699999999997</v>
      </c>
      <c r="H5" s="19"/>
      <c r="I5" s="36"/>
      <c r="J5" s="242"/>
    </row>
    <row r="6" spans="1:13" ht="27.75" customHeight="1">
      <c r="A6" s="243"/>
      <c r="B6" s="228"/>
      <c r="C6" s="28" t="s">
        <v>5</v>
      </c>
      <c r="D6" s="25" t="s">
        <v>28</v>
      </c>
      <c r="E6" s="15">
        <f>F6+G6</f>
        <v>5734.3</v>
      </c>
      <c r="F6" s="15">
        <v>145</v>
      </c>
      <c r="G6" s="3">
        <v>5589.3</v>
      </c>
      <c r="H6" s="15"/>
      <c r="J6" s="242"/>
    </row>
    <row r="7" spans="1:13" ht="27.75" customHeight="1">
      <c r="A7" s="243"/>
      <c r="B7" s="228"/>
      <c r="C7" s="28" t="s">
        <v>6</v>
      </c>
      <c r="D7" s="25" t="s">
        <v>9</v>
      </c>
      <c r="E7" s="15">
        <f>F7+G7</f>
        <v>6799.6</v>
      </c>
      <c r="F7" s="15">
        <v>51</v>
      </c>
      <c r="G7" s="3">
        <v>6748.6</v>
      </c>
      <c r="H7" s="15"/>
      <c r="J7" s="242"/>
    </row>
    <row r="8" spans="1:13" ht="27.75" customHeight="1">
      <c r="A8" s="243"/>
      <c r="B8" s="228"/>
      <c r="C8" s="28" t="s">
        <v>7</v>
      </c>
      <c r="D8" s="25" t="s">
        <v>10</v>
      </c>
      <c r="E8" s="15">
        <f t="shared" ref="E8:E165" si="1">F8+G8</f>
        <v>15434.8</v>
      </c>
      <c r="F8" s="15">
        <v>0</v>
      </c>
      <c r="G8" s="3">
        <v>15434.8</v>
      </c>
      <c r="H8" s="15"/>
      <c r="J8" s="242"/>
    </row>
    <row r="9" spans="1:13" ht="27.75" customHeight="1">
      <c r="A9" s="243"/>
      <c r="B9" s="228"/>
      <c r="C9" s="28" t="s">
        <v>8</v>
      </c>
      <c r="D9" s="25" t="s">
        <v>11</v>
      </c>
      <c r="E9" s="15">
        <f t="shared" si="1"/>
        <v>6092</v>
      </c>
      <c r="F9" s="15">
        <v>20</v>
      </c>
      <c r="G9" s="3">
        <v>6072</v>
      </c>
      <c r="H9" s="15"/>
      <c r="J9" s="242"/>
    </row>
    <row r="10" spans="1:13" ht="27.75" customHeight="1">
      <c r="A10" s="243"/>
      <c r="B10" s="228"/>
      <c r="C10" s="28" t="s">
        <v>12</v>
      </c>
      <c r="D10" s="25" t="s">
        <v>13</v>
      </c>
      <c r="E10" s="15">
        <f t="shared" si="1"/>
        <v>310</v>
      </c>
      <c r="F10" s="15"/>
      <c r="G10" s="3">
        <v>310</v>
      </c>
      <c r="H10" s="15"/>
      <c r="J10" s="242"/>
    </row>
    <row r="11" spans="1:13" ht="27.75" customHeight="1">
      <c r="A11" s="243"/>
      <c r="B11" s="228"/>
      <c r="C11" s="28" t="s">
        <v>14</v>
      </c>
      <c r="D11" s="25">
        <v>2016</v>
      </c>
      <c r="E11" s="15">
        <f t="shared" si="1"/>
        <v>180</v>
      </c>
      <c r="F11" s="15">
        <v>180</v>
      </c>
      <c r="G11" s="3"/>
      <c r="H11" s="15"/>
      <c r="J11" s="242"/>
    </row>
    <row r="12" spans="1:13" ht="27.75" customHeight="1">
      <c r="A12" s="243"/>
      <c r="B12" s="228"/>
      <c r="C12" s="28" t="s">
        <v>15</v>
      </c>
      <c r="D12" s="25">
        <v>2017</v>
      </c>
      <c r="E12" s="15">
        <f t="shared" si="1"/>
        <v>71</v>
      </c>
      <c r="F12" s="15">
        <v>71</v>
      </c>
      <c r="G12" s="3"/>
      <c r="H12" s="15"/>
      <c r="J12" s="242"/>
    </row>
    <row r="13" spans="1:13">
      <c r="A13" s="229">
        <v>2</v>
      </c>
      <c r="B13" s="228" t="s">
        <v>16</v>
      </c>
      <c r="C13" s="28"/>
      <c r="D13" s="25"/>
      <c r="E13" s="16">
        <f>E14+E15</f>
        <v>297</v>
      </c>
      <c r="F13" s="15">
        <f t="shared" ref="F13" si="2">F14+F15</f>
        <v>247</v>
      </c>
      <c r="G13" s="3"/>
      <c r="H13" s="15"/>
      <c r="I13" s="36"/>
      <c r="J13" s="242"/>
    </row>
    <row r="14" spans="1:13" ht="27.75" customHeight="1">
      <c r="A14" s="229"/>
      <c r="B14" s="228"/>
      <c r="C14" s="28" t="s">
        <v>17</v>
      </c>
      <c r="D14" s="25" t="s">
        <v>19</v>
      </c>
      <c r="E14" s="15">
        <f t="shared" si="1"/>
        <v>247</v>
      </c>
      <c r="F14" s="15">
        <v>247</v>
      </c>
      <c r="G14" s="3"/>
      <c r="H14" s="15"/>
      <c r="J14" s="242"/>
    </row>
    <row r="15" spans="1:13" ht="27.75" customHeight="1">
      <c r="A15" s="229"/>
      <c r="B15" s="228"/>
      <c r="C15" s="28" t="s">
        <v>18</v>
      </c>
      <c r="D15" s="25" t="s">
        <v>20</v>
      </c>
      <c r="E15" s="15">
        <v>50</v>
      </c>
      <c r="F15" s="15">
        <f t="shared" ref="F15:F114" si="3">G15+H15</f>
        <v>0</v>
      </c>
      <c r="G15" s="3"/>
      <c r="H15" s="15"/>
      <c r="J15" s="242"/>
    </row>
    <row r="16" spans="1:13">
      <c r="A16" s="229">
        <v>3</v>
      </c>
      <c r="B16" s="228" t="s">
        <v>393</v>
      </c>
      <c r="C16" s="28"/>
      <c r="D16" s="25"/>
      <c r="E16" s="16">
        <f>E17</f>
        <v>178.33600000000001</v>
      </c>
      <c r="F16" s="15">
        <v>178.33600000000001</v>
      </c>
      <c r="G16" s="3"/>
      <c r="H16" s="15"/>
      <c r="I16" s="37"/>
      <c r="J16" s="242"/>
    </row>
    <row r="17" spans="1:10" ht="27.75" customHeight="1">
      <c r="A17" s="229"/>
      <c r="B17" s="228"/>
      <c r="C17" s="28" t="s">
        <v>154</v>
      </c>
      <c r="D17" s="25" t="s">
        <v>20</v>
      </c>
      <c r="E17" s="15">
        <f>F17</f>
        <v>178.33600000000001</v>
      </c>
      <c r="F17" s="15">
        <v>178.33600000000001</v>
      </c>
      <c r="G17" s="3"/>
      <c r="H17" s="15"/>
      <c r="J17" s="242"/>
    </row>
    <row r="18" spans="1:10">
      <c r="A18" s="229">
        <v>4</v>
      </c>
      <c r="B18" s="228" t="s">
        <v>394</v>
      </c>
      <c r="C18" s="28"/>
      <c r="D18" s="25"/>
      <c r="E18" s="16">
        <f>E19</f>
        <v>30</v>
      </c>
      <c r="F18" s="15">
        <v>30</v>
      </c>
      <c r="G18" s="3"/>
      <c r="H18" s="15"/>
      <c r="I18" s="37"/>
      <c r="J18" s="242"/>
    </row>
    <row r="19" spans="1:10" ht="27.75" customHeight="1">
      <c r="A19" s="229"/>
      <c r="B19" s="228"/>
      <c r="C19" s="28" t="s">
        <v>186</v>
      </c>
      <c r="D19" s="25" t="s">
        <v>20</v>
      </c>
      <c r="E19" s="15">
        <f>F19</f>
        <v>30</v>
      </c>
      <c r="F19" s="15">
        <v>30</v>
      </c>
      <c r="G19" s="3"/>
      <c r="H19" s="15"/>
      <c r="J19" s="242"/>
    </row>
    <row r="20" spans="1:10">
      <c r="A20" s="229">
        <v>6</v>
      </c>
      <c r="B20" s="228" t="s">
        <v>21</v>
      </c>
      <c r="C20" s="28"/>
      <c r="D20" s="25"/>
      <c r="E20" s="16">
        <f>E21+E22</f>
        <v>114</v>
      </c>
      <c r="F20" s="15">
        <f t="shared" ref="F20" si="4">F21+F22</f>
        <v>114</v>
      </c>
      <c r="G20" s="3"/>
      <c r="H20" s="15"/>
      <c r="I20" s="36"/>
      <c r="J20" s="242"/>
    </row>
    <row r="21" spans="1:10" ht="27.75" customHeight="1">
      <c r="A21" s="229"/>
      <c r="B21" s="228"/>
      <c r="C21" s="28" t="s">
        <v>22</v>
      </c>
      <c r="D21" s="25" t="s">
        <v>23</v>
      </c>
      <c r="E21" s="15">
        <f t="shared" si="1"/>
        <v>29</v>
      </c>
      <c r="F21" s="15">
        <v>29</v>
      </c>
      <c r="G21" s="3"/>
      <c r="H21" s="15"/>
      <c r="J21" s="242"/>
    </row>
    <row r="22" spans="1:10" ht="27.75" customHeight="1">
      <c r="A22" s="229"/>
      <c r="B22" s="228"/>
      <c r="C22" s="28" t="s">
        <v>24</v>
      </c>
      <c r="D22" s="25" t="s">
        <v>20</v>
      </c>
      <c r="E22" s="15">
        <f t="shared" si="1"/>
        <v>85</v>
      </c>
      <c r="F22" s="15">
        <v>85</v>
      </c>
      <c r="G22" s="3"/>
      <c r="H22" s="15"/>
      <c r="J22" s="242"/>
    </row>
    <row r="23" spans="1:10">
      <c r="A23" s="229">
        <v>7</v>
      </c>
      <c r="B23" s="228" t="s">
        <v>25</v>
      </c>
      <c r="C23" s="28"/>
      <c r="D23" s="25"/>
      <c r="E23" s="16">
        <f>SUM(E24:E26)</f>
        <v>958</v>
      </c>
      <c r="F23" s="15">
        <f t="shared" ref="F23:G23" si="5">SUM(F24:F26)</f>
        <v>758</v>
      </c>
      <c r="G23" s="3">
        <f t="shared" si="5"/>
        <v>200</v>
      </c>
      <c r="H23" s="15"/>
      <c r="I23" s="36"/>
      <c r="J23" s="242"/>
    </row>
    <row r="24" spans="1:10" ht="38" customHeight="1">
      <c r="A24" s="229"/>
      <c r="B24" s="228"/>
      <c r="C24" s="28" t="s">
        <v>26</v>
      </c>
      <c r="D24" s="25" t="s">
        <v>29</v>
      </c>
      <c r="E24" s="15">
        <f t="shared" si="1"/>
        <v>322</v>
      </c>
      <c r="F24" s="15">
        <v>122</v>
      </c>
      <c r="G24" s="3">
        <v>200</v>
      </c>
      <c r="H24" s="15"/>
      <c r="J24" s="242"/>
    </row>
    <row r="25" spans="1:10" ht="27.75" customHeight="1">
      <c r="A25" s="229"/>
      <c r="B25" s="228"/>
      <c r="C25" s="28" t="s">
        <v>30</v>
      </c>
      <c r="D25" s="25">
        <v>2015</v>
      </c>
      <c r="E25" s="15">
        <f t="shared" si="1"/>
        <v>92</v>
      </c>
      <c r="F25" s="15">
        <v>92</v>
      </c>
      <c r="G25" s="3"/>
      <c r="H25" s="15"/>
      <c r="J25" s="242"/>
    </row>
    <row r="26" spans="1:10" ht="38" customHeight="1">
      <c r="A26" s="229"/>
      <c r="B26" s="228"/>
      <c r="C26" s="28" t="s">
        <v>31</v>
      </c>
      <c r="D26" s="25" t="s">
        <v>20</v>
      </c>
      <c r="E26" s="15">
        <f t="shared" si="1"/>
        <v>544</v>
      </c>
      <c r="F26" s="15">
        <v>544</v>
      </c>
      <c r="G26" s="3"/>
      <c r="H26" s="15"/>
      <c r="J26" s="242"/>
    </row>
    <row r="27" spans="1:10">
      <c r="A27" s="229">
        <v>8</v>
      </c>
      <c r="B27" s="228" t="s">
        <v>32</v>
      </c>
      <c r="C27" s="28"/>
      <c r="D27" s="25"/>
      <c r="E27" s="16">
        <f>SUM(E28:E30)</f>
        <v>5594</v>
      </c>
      <c r="F27" s="15">
        <f t="shared" ref="F27:G27" si="6">SUM(F28:F30)</f>
        <v>144</v>
      </c>
      <c r="G27" s="3">
        <f t="shared" si="6"/>
        <v>5450</v>
      </c>
      <c r="H27" s="16"/>
      <c r="I27" s="36"/>
      <c r="J27" s="242"/>
    </row>
    <row r="28" spans="1:10" ht="27.75" customHeight="1">
      <c r="A28" s="229"/>
      <c r="B28" s="228"/>
      <c r="C28" s="28" t="s">
        <v>33</v>
      </c>
      <c r="D28" s="25" t="s">
        <v>13</v>
      </c>
      <c r="E28" s="15">
        <f t="shared" si="1"/>
        <v>707</v>
      </c>
      <c r="F28" s="15">
        <v>57</v>
      </c>
      <c r="G28" s="3">
        <v>650</v>
      </c>
      <c r="H28" s="15"/>
      <c r="J28" s="242"/>
    </row>
    <row r="29" spans="1:10" ht="27.75" customHeight="1">
      <c r="A29" s="229"/>
      <c r="B29" s="228"/>
      <c r="C29" s="28" t="s">
        <v>34</v>
      </c>
      <c r="D29" s="25" t="s">
        <v>29</v>
      </c>
      <c r="E29" s="15">
        <f t="shared" si="1"/>
        <v>4715</v>
      </c>
      <c r="F29" s="15">
        <v>65</v>
      </c>
      <c r="G29" s="3">
        <v>4650</v>
      </c>
      <c r="H29" s="15"/>
      <c r="J29" s="242"/>
    </row>
    <row r="30" spans="1:10" ht="27.75" customHeight="1">
      <c r="A30" s="229"/>
      <c r="B30" s="228"/>
      <c r="C30" s="28" t="s">
        <v>35</v>
      </c>
      <c r="D30" s="25">
        <v>2017</v>
      </c>
      <c r="E30" s="15">
        <f t="shared" si="1"/>
        <v>172</v>
      </c>
      <c r="F30" s="15">
        <v>22</v>
      </c>
      <c r="G30" s="3">
        <v>150</v>
      </c>
      <c r="H30" s="15"/>
      <c r="J30" s="242"/>
    </row>
    <row r="31" spans="1:10" ht="19.5" customHeight="1">
      <c r="A31" s="229">
        <v>9</v>
      </c>
      <c r="B31" s="228" t="s">
        <v>36</v>
      </c>
      <c r="C31" s="28"/>
      <c r="D31" s="25"/>
      <c r="E31" s="16">
        <f>E32+E33</f>
        <v>1367</v>
      </c>
      <c r="F31" s="15">
        <f t="shared" ref="F31:G31" si="7">F32+F33</f>
        <v>455</v>
      </c>
      <c r="G31" s="3">
        <f t="shared" si="7"/>
        <v>912</v>
      </c>
      <c r="H31" s="15"/>
      <c r="I31" s="37"/>
      <c r="J31" s="242"/>
    </row>
    <row r="32" spans="1:10" ht="27.75" customHeight="1">
      <c r="A32" s="229"/>
      <c r="B32" s="228"/>
      <c r="C32" s="28" t="s">
        <v>37</v>
      </c>
      <c r="D32" s="25" t="s">
        <v>38</v>
      </c>
      <c r="E32" s="15">
        <f t="shared" si="1"/>
        <v>608</v>
      </c>
      <c r="F32" s="15">
        <v>308</v>
      </c>
      <c r="G32" s="3">
        <v>300</v>
      </c>
      <c r="H32" s="15"/>
      <c r="J32" s="242"/>
    </row>
    <row r="33" spans="1:13" ht="27.75" customHeight="1">
      <c r="A33" s="229"/>
      <c r="B33" s="228"/>
      <c r="C33" s="28" t="s">
        <v>39</v>
      </c>
      <c r="D33" s="25">
        <v>2016</v>
      </c>
      <c r="E33" s="15">
        <f t="shared" si="1"/>
        <v>759</v>
      </c>
      <c r="F33" s="15">
        <v>147</v>
      </c>
      <c r="G33" s="3">
        <v>612</v>
      </c>
      <c r="H33" s="15"/>
      <c r="J33" s="242"/>
      <c r="L33" s="38"/>
      <c r="M33" s="38"/>
    </row>
    <row r="34" spans="1:13">
      <c r="A34" s="229">
        <v>10</v>
      </c>
      <c r="B34" s="228" t="s">
        <v>40</v>
      </c>
      <c r="C34" s="28"/>
      <c r="D34" s="25"/>
      <c r="E34" s="16">
        <f>E35+E36</f>
        <v>1013.6</v>
      </c>
      <c r="F34" s="15">
        <f t="shared" ref="F34:G34" si="8">F35+F36</f>
        <v>213.6</v>
      </c>
      <c r="G34" s="3">
        <f t="shared" si="8"/>
        <v>800</v>
      </c>
      <c r="H34" s="15"/>
      <c r="I34" s="37"/>
      <c r="J34" s="27"/>
      <c r="L34" s="38"/>
      <c r="M34" s="38"/>
    </row>
    <row r="35" spans="1:13" ht="27.75" customHeight="1">
      <c r="A35" s="229"/>
      <c r="B35" s="228"/>
      <c r="C35" s="28" t="s">
        <v>41</v>
      </c>
      <c r="D35" s="25">
        <v>2015</v>
      </c>
      <c r="E35" s="15">
        <f t="shared" si="1"/>
        <v>198</v>
      </c>
      <c r="F35" s="15">
        <v>198</v>
      </c>
      <c r="G35" s="3"/>
      <c r="H35" s="15"/>
    </row>
    <row r="36" spans="1:13">
      <c r="A36" s="229"/>
      <c r="B36" s="228"/>
      <c r="C36" s="28" t="s">
        <v>42</v>
      </c>
      <c r="D36" s="25" t="s">
        <v>43</v>
      </c>
      <c r="E36" s="15">
        <f t="shared" si="1"/>
        <v>815.6</v>
      </c>
      <c r="F36" s="15">
        <v>15.6</v>
      </c>
      <c r="G36" s="3">
        <v>800</v>
      </c>
      <c r="H36" s="15"/>
    </row>
    <row r="37" spans="1:13">
      <c r="A37" s="229">
        <v>11</v>
      </c>
      <c r="B37" s="228" t="s">
        <v>347</v>
      </c>
      <c r="C37" s="28"/>
      <c r="D37" s="25"/>
      <c r="E37" s="16">
        <f>E38+E39</f>
        <v>100</v>
      </c>
      <c r="F37" s="15">
        <f>F38+F39</f>
        <v>100</v>
      </c>
      <c r="G37" s="3"/>
      <c r="H37" s="15"/>
      <c r="I37" s="37"/>
    </row>
    <row r="38" spans="1:13">
      <c r="A38" s="229"/>
      <c r="B38" s="228"/>
      <c r="C38" s="28" t="s">
        <v>349</v>
      </c>
      <c r="D38" s="25" t="s">
        <v>20</v>
      </c>
      <c r="E38" s="15">
        <f t="shared" si="1"/>
        <v>22</v>
      </c>
      <c r="F38" s="15">
        <v>22</v>
      </c>
      <c r="G38" s="3"/>
      <c r="H38" s="15"/>
    </row>
    <row r="39" spans="1:13">
      <c r="A39" s="229"/>
      <c r="B39" s="228"/>
      <c r="C39" s="28" t="s">
        <v>348</v>
      </c>
      <c r="D39" s="25" t="s">
        <v>9</v>
      </c>
      <c r="E39" s="15">
        <f t="shared" si="1"/>
        <v>78</v>
      </c>
      <c r="F39" s="15">
        <v>78</v>
      </c>
      <c r="G39" s="3"/>
      <c r="H39" s="15"/>
    </row>
    <row r="40" spans="1:13">
      <c r="A40" s="229">
        <v>12</v>
      </c>
      <c r="B40" s="228" t="s">
        <v>350</v>
      </c>
      <c r="C40" s="28"/>
      <c r="D40" s="25"/>
      <c r="E40" s="16">
        <f>SUM(E41:E43)</f>
        <v>607</v>
      </c>
      <c r="F40" s="15"/>
      <c r="G40" s="3"/>
      <c r="H40" s="15"/>
      <c r="I40" s="37"/>
    </row>
    <row r="41" spans="1:13">
      <c r="A41" s="229"/>
      <c r="B41" s="228"/>
      <c r="C41" s="28" t="s">
        <v>351</v>
      </c>
      <c r="D41" s="25" t="s">
        <v>19</v>
      </c>
      <c r="E41" s="15">
        <v>237</v>
      </c>
      <c r="F41" s="15"/>
      <c r="G41" s="3"/>
      <c r="H41" s="15"/>
    </row>
    <row r="42" spans="1:13">
      <c r="A42" s="229"/>
      <c r="B42" s="228"/>
      <c r="C42" s="28" t="s">
        <v>352</v>
      </c>
      <c r="D42" s="25" t="s">
        <v>92</v>
      </c>
      <c r="E42" s="15">
        <v>340</v>
      </c>
      <c r="F42" s="15"/>
      <c r="G42" s="3"/>
      <c r="H42" s="15"/>
    </row>
    <row r="43" spans="1:13">
      <c r="A43" s="229"/>
      <c r="B43" s="228"/>
      <c r="C43" s="28" t="s">
        <v>244</v>
      </c>
      <c r="D43" s="25"/>
      <c r="E43" s="15">
        <v>30</v>
      </c>
      <c r="F43" s="15"/>
      <c r="G43" s="3"/>
      <c r="H43" s="15"/>
    </row>
    <row r="44" spans="1:13">
      <c r="A44" s="229">
        <v>13</v>
      </c>
      <c r="B44" s="228" t="s">
        <v>353</v>
      </c>
      <c r="C44" s="28"/>
      <c r="D44" s="25"/>
      <c r="E44" s="16">
        <f>SUM(E45:E47)</f>
        <v>1371</v>
      </c>
      <c r="F44" s="15"/>
      <c r="G44" s="3"/>
      <c r="H44" s="15"/>
      <c r="I44" s="37"/>
    </row>
    <row r="45" spans="1:13">
      <c r="A45" s="229"/>
      <c r="B45" s="228"/>
      <c r="C45" s="28" t="s">
        <v>230</v>
      </c>
      <c r="D45" s="25" t="s">
        <v>10</v>
      </c>
      <c r="E45" s="15">
        <v>538</v>
      </c>
      <c r="F45" s="15"/>
      <c r="G45" s="3"/>
      <c r="H45" s="15"/>
    </row>
    <row r="46" spans="1:13">
      <c r="A46" s="229"/>
      <c r="B46" s="228"/>
      <c r="C46" s="28" t="s">
        <v>354</v>
      </c>
      <c r="D46" s="25" t="s">
        <v>28</v>
      </c>
      <c r="E46" s="15">
        <v>793</v>
      </c>
      <c r="F46" s="15"/>
      <c r="G46" s="3"/>
      <c r="H46" s="15"/>
    </row>
    <row r="47" spans="1:13">
      <c r="A47" s="229"/>
      <c r="B47" s="228"/>
      <c r="C47" s="28" t="s">
        <v>355</v>
      </c>
      <c r="D47" s="25">
        <v>2016</v>
      </c>
      <c r="E47" s="15">
        <v>40</v>
      </c>
      <c r="F47" s="15"/>
      <c r="G47" s="3"/>
      <c r="H47" s="15"/>
    </row>
    <row r="48" spans="1:13" ht="15.75" customHeight="1">
      <c r="A48" s="232">
        <v>14</v>
      </c>
      <c r="B48" s="230" t="s">
        <v>239</v>
      </c>
      <c r="C48" s="28"/>
      <c r="D48" s="25"/>
      <c r="E48" s="15">
        <f>SUM(E49:E52)</f>
        <v>46710</v>
      </c>
      <c r="F48" s="15">
        <f t="shared" ref="F48:G48" si="9">SUM(F49:F52)</f>
        <v>105</v>
      </c>
      <c r="G48" s="15">
        <f t="shared" si="9"/>
        <v>46000</v>
      </c>
      <c r="H48" s="15"/>
      <c r="I48" s="37"/>
    </row>
    <row r="49" spans="1:9">
      <c r="A49" s="236"/>
      <c r="B49" s="238"/>
      <c r="C49" s="28" t="s">
        <v>356</v>
      </c>
      <c r="D49" s="25" t="s">
        <v>28</v>
      </c>
      <c r="E49" s="15">
        <v>605</v>
      </c>
      <c r="F49" s="15"/>
      <c r="G49" s="3"/>
      <c r="H49" s="15"/>
    </row>
    <row r="50" spans="1:9">
      <c r="A50" s="236"/>
      <c r="B50" s="238"/>
      <c r="C50" s="28" t="s">
        <v>235</v>
      </c>
      <c r="D50" s="25" t="s">
        <v>20</v>
      </c>
      <c r="E50" s="15">
        <v>340</v>
      </c>
      <c r="F50" s="15">
        <v>40</v>
      </c>
      <c r="G50" s="3">
        <v>300</v>
      </c>
      <c r="H50" s="15"/>
    </row>
    <row r="51" spans="1:9">
      <c r="A51" s="236"/>
      <c r="B51" s="238"/>
      <c r="C51" s="28" t="s">
        <v>357</v>
      </c>
      <c r="D51" s="25" t="s">
        <v>38</v>
      </c>
      <c r="E51" s="15">
        <v>365</v>
      </c>
      <c r="F51" s="15">
        <v>65</v>
      </c>
      <c r="G51" s="3">
        <v>300</v>
      </c>
      <c r="H51" s="15"/>
    </row>
    <row r="52" spans="1:9">
      <c r="A52" s="233"/>
      <c r="B52" s="231"/>
      <c r="C52" s="28" t="s">
        <v>42</v>
      </c>
      <c r="D52" s="25"/>
      <c r="E52" s="3">
        <v>45400</v>
      </c>
      <c r="F52" s="15"/>
      <c r="G52" s="3">
        <v>45400</v>
      </c>
      <c r="H52" s="15"/>
    </row>
    <row r="53" spans="1:9" ht="15.75" customHeight="1">
      <c r="A53" s="232">
        <v>15</v>
      </c>
      <c r="B53" s="230" t="s">
        <v>364</v>
      </c>
      <c r="C53" s="28"/>
      <c r="D53" s="25"/>
      <c r="E53" s="2">
        <f>SUM(E54:E58)</f>
        <v>1534.5</v>
      </c>
      <c r="F53" s="3">
        <f t="shared" ref="F53:G53" si="10">SUM(F54:F58)</f>
        <v>420</v>
      </c>
      <c r="G53" s="3">
        <f t="shared" si="10"/>
        <v>1114.5</v>
      </c>
      <c r="H53" s="15"/>
      <c r="I53" s="37"/>
    </row>
    <row r="54" spans="1:9">
      <c r="A54" s="236"/>
      <c r="B54" s="238"/>
      <c r="C54" s="28" t="s">
        <v>847</v>
      </c>
      <c r="D54" s="25"/>
      <c r="E54" s="3">
        <f>F54+G54+H54</f>
        <v>170</v>
      </c>
      <c r="F54" s="15">
        <v>170</v>
      </c>
      <c r="G54" s="3"/>
      <c r="H54" s="15"/>
    </row>
    <row r="55" spans="1:9">
      <c r="A55" s="236"/>
      <c r="B55" s="238"/>
      <c r="C55" s="15" t="s">
        <v>846</v>
      </c>
      <c r="D55" s="22"/>
      <c r="E55" s="3">
        <f t="shared" ref="E55:E58" si="11">F55+G55+H55</f>
        <v>150</v>
      </c>
      <c r="F55" s="15">
        <v>150</v>
      </c>
      <c r="G55" s="3"/>
      <c r="H55" s="15"/>
    </row>
    <row r="56" spans="1:9">
      <c r="A56" s="236"/>
      <c r="B56" s="238"/>
      <c r="C56" s="15" t="s">
        <v>227</v>
      </c>
      <c r="D56" s="22"/>
      <c r="E56" s="3">
        <f t="shared" si="11"/>
        <v>100</v>
      </c>
      <c r="F56" s="15">
        <v>100</v>
      </c>
      <c r="G56" s="3"/>
      <c r="H56" s="15"/>
    </row>
    <row r="57" spans="1:9">
      <c r="A57" s="236"/>
      <c r="B57" s="238"/>
      <c r="C57" s="15" t="s">
        <v>365</v>
      </c>
      <c r="D57" s="25">
        <v>2017</v>
      </c>
      <c r="E57" s="3">
        <f t="shared" si="11"/>
        <v>0</v>
      </c>
      <c r="F57" s="15"/>
      <c r="G57" s="3"/>
      <c r="H57" s="15"/>
    </row>
    <row r="58" spans="1:9">
      <c r="A58" s="233"/>
      <c r="B58" s="231"/>
      <c r="C58" s="15" t="s">
        <v>42</v>
      </c>
      <c r="D58" s="25"/>
      <c r="E58" s="3">
        <f t="shared" si="11"/>
        <v>1114.5</v>
      </c>
      <c r="F58" s="15"/>
      <c r="G58" s="3">
        <v>1114.5</v>
      </c>
      <c r="H58" s="15"/>
    </row>
    <row r="59" spans="1:9">
      <c r="A59" s="229">
        <v>16</v>
      </c>
      <c r="B59" s="228" t="s">
        <v>368</v>
      </c>
      <c r="C59" s="28"/>
      <c r="D59" s="25"/>
      <c r="E59" s="16">
        <f>E60+E61</f>
        <v>247</v>
      </c>
      <c r="F59" s="15">
        <f t="shared" ref="F59:H59" si="12">F60+F61</f>
        <v>97</v>
      </c>
      <c r="G59" s="15">
        <f t="shared" si="12"/>
        <v>150</v>
      </c>
      <c r="H59" s="16">
        <f t="shared" si="12"/>
        <v>0</v>
      </c>
      <c r="I59" s="37"/>
    </row>
    <row r="60" spans="1:9">
      <c r="A60" s="229"/>
      <c r="B60" s="228"/>
      <c r="C60" s="28" t="s">
        <v>369</v>
      </c>
      <c r="D60" s="25" t="s">
        <v>370</v>
      </c>
      <c r="E60" s="17">
        <v>50</v>
      </c>
      <c r="F60" s="15">
        <v>50</v>
      </c>
      <c r="G60" s="3"/>
      <c r="H60" s="15"/>
    </row>
    <row r="61" spans="1:9">
      <c r="A61" s="229"/>
      <c r="B61" s="228"/>
      <c r="C61" s="28" t="s">
        <v>151</v>
      </c>
      <c r="D61" s="25" t="s">
        <v>28</v>
      </c>
      <c r="E61" s="17">
        <f>F61+G61</f>
        <v>197</v>
      </c>
      <c r="F61" s="15">
        <v>47</v>
      </c>
      <c r="G61" s="3">
        <v>150</v>
      </c>
      <c r="H61" s="15"/>
    </row>
    <row r="62" spans="1:9">
      <c r="A62" s="229">
        <v>17</v>
      </c>
      <c r="B62" s="228" t="s">
        <v>371</v>
      </c>
      <c r="C62" s="28"/>
      <c r="D62" s="25"/>
      <c r="E62" s="18">
        <f>E63+E64+E65</f>
        <v>2665.6</v>
      </c>
      <c r="F62" s="17">
        <f t="shared" ref="F62:G62" si="13">F63+F64+F65</f>
        <v>1165.5999999999999</v>
      </c>
      <c r="G62" s="4">
        <f t="shared" si="13"/>
        <v>1500</v>
      </c>
      <c r="H62" s="15"/>
      <c r="I62" s="37"/>
    </row>
    <row r="63" spans="1:9" ht="24" customHeight="1">
      <c r="A63" s="229"/>
      <c r="B63" s="228"/>
      <c r="C63" s="28" t="s">
        <v>372</v>
      </c>
      <c r="D63" s="25" t="s">
        <v>69</v>
      </c>
      <c r="E63" s="17">
        <f>F63+G63</f>
        <v>1449.6</v>
      </c>
      <c r="F63" s="17">
        <v>799.6</v>
      </c>
      <c r="G63" s="3">
        <v>650</v>
      </c>
      <c r="H63" s="15"/>
    </row>
    <row r="64" spans="1:9">
      <c r="A64" s="229"/>
      <c r="B64" s="228"/>
      <c r="C64" s="28" t="s">
        <v>373</v>
      </c>
      <c r="D64" s="25" t="s">
        <v>69</v>
      </c>
      <c r="E64" s="17">
        <f t="shared" ref="E64:E65" si="14">F64+G64</f>
        <v>1066</v>
      </c>
      <c r="F64" s="15">
        <v>216</v>
      </c>
      <c r="G64" s="3">
        <v>850</v>
      </c>
      <c r="H64" s="15"/>
    </row>
    <row r="65" spans="1:11">
      <c r="A65" s="229"/>
      <c r="B65" s="228"/>
      <c r="C65" s="28" t="s">
        <v>374</v>
      </c>
      <c r="D65" s="25">
        <v>2017</v>
      </c>
      <c r="E65" s="17">
        <f t="shared" si="14"/>
        <v>150</v>
      </c>
      <c r="F65" s="15">
        <v>150</v>
      </c>
      <c r="G65" s="3"/>
      <c r="H65" s="15"/>
    </row>
    <row r="66" spans="1:11">
      <c r="A66" s="229">
        <v>18</v>
      </c>
      <c r="B66" s="228" t="s">
        <v>375</v>
      </c>
      <c r="C66" s="28"/>
      <c r="D66" s="25"/>
      <c r="E66" s="18">
        <f>E67+E68</f>
        <v>29532</v>
      </c>
      <c r="F66" s="17">
        <f t="shared" ref="F66:G66" si="15">F67+F68</f>
        <v>997</v>
      </c>
      <c r="G66" s="17">
        <f t="shared" si="15"/>
        <v>28535</v>
      </c>
      <c r="H66" s="15"/>
      <c r="I66" s="39"/>
    </row>
    <row r="67" spans="1:11" ht="24" customHeight="1">
      <c r="A67" s="229"/>
      <c r="B67" s="228"/>
      <c r="C67" s="28" t="s">
        <v>311</v>
      </c>
      <c r="D67" s="25"/>
      <c r="E67" s="17">
        <f>F67+G67</f>
        <v>29301</v>
      </c>
      <c r="F67" s="15">
        <v>766</v>
      </c>
      <c r="G67" s="4">
        <v>28535</v>
      </c>
      <c r="H67" s="15"/>
    </row>
    <row r="68" spans="1:11">
      <c r="A68" s="229"/>
      <c r="B68" s="228"/>
      <c r="C68" s="28" t="s">
        <v>105</v>
      </c>
      <c r="D68" s="25">
        <v>2017</v>
      </c>
      <c r="E68" s="17">
        <f>F68+G68</f>
        <v>231</v>
      </c>
      <c r="F68" s="15">
        <v>231</v>
      </c>
      <c r="G68" s="3"/>
      <c r="H68" s="15"/>
      <c r="K68" s="33"/>
    </row>
    <row r="69" spans="1:11" ht="15.75" customHeight="1">
      <c r="A69" s="229">
        <v>19</v>
      </c>
      <c r="B69" s="228" t="s">
        <v>387</v>
      </c>
      <c r="C69" s="28"/>
      <c r="D69" s="25"/>
      <c r="E69" s="18">
        <f>SUM(E70:E73)</f>
        <v>1120</v>
      </c>
      <c r="F69" s="17">
        <f t="shared" ref="F69:H69" si="16">SUM(F70:F73)</f>
        <v>1120</v>
      </c>
      <c r="G69" s="17">
        <f t="shared" si="16"/>
        <v>0</v>
      </c>
      <c r="H69" s="17">
        <f t="shared" si="16"/>
        <v>0</v>
      </c>
      <c r="I69" s="37"/>
      <c r="K69" s="33"/>
    </row>
    <row r="70" spans="1:11">
      <c r="A70" s="229"/>
      <c r="B70" s="228"/>
      <c r="C70" s="28" t="s">
        <v>388</v>
      </c>
      <c r="D70" s="5" t="s">
        <v>391</v>
      </c>
      <c r="E70" s="17">
        <v>420</v>
      </c>
      <c r="F70" s="17">
        <v>420</v>
      </c>
      <c r="G70" s="3"/>
      <c r="H70" s="15"/>
      <c r="K70" s="33"/>
    </row>
    <row r="71" spans="1:11">
      <c r="A71" s="229"/>
      <c r="B71" s="228"/>
      <c r="C71" s="28" t="s">
        <v>389</v>
      </c>
      <c r="D71" s="5" t="s">
        <v>392</v>
      </c>
      <c r="E71" s="17">
        <v>500</v>
      </c>
      <c r="F71" s="17">
        <v>500</v>
      </c>
      <c r="G71" s="3"/>
      <c r="H71" s="15"/>
      <c r="K71" s="33"/>
    </row>
    <row r="72" spans="1:11">
      <c r="A72" s="229"/>
      <c r="B72" s="228"/>
      <c r="C72" s="28" t="s">
        <v>390</v>
      </c>
      <c r="D72" s="25">
        <v>2016</v>
      </c>
      <c r="E72" s="17">
        <v>180</v>
      </c>
      <c r="F72" s="17">
        <v>180</v>
      </c>
      <c r="G72" s="3"/>
      <c r="H72" s="15"/>
      <c r="K72" s="33"/>
    </row>
    <row r="73" spans="1:11">
      <c r="A73" s="229"/>
      <c r="B73" s="228"/>
      <c r="C73" s="28" t="s">
        <v>101</v>
      </c>
      <c r="D73" s="25">
        <v>2017</v>
      </c>
      <c r="E73" s="17">
        <v>20</v>
      </c>
      <c r="F73" s="17">
        <v>20</v>
      </c>
      <c r="G73" s="3"/>
      <c r="H73" s="15"/>
      <c r="K73" s="33"/>
    </row>
    <row r="74" spans="1:11" ht="17.25" customHeight="1">
      <c r="A74" s="232">
        <v>20</v>
      </c>
      <c r="B74" s="230" t="s">
        <v>839</v>
      </c>
      <c r="C74" s="28"/>
      <c r="D74" s="25"/>
      <c r="E74" s="17">
        <v>100</v>
      </c>
      <c r="F74" s="17">
        <v>100</v>
      </c>
      <c r="G74" s="3"/>
      <c r="H74" s="15"/>
      <c r="I74" s="33"/>
      <c r="J74" s="33"/>
      <c r="K74" s="33"/>
    </row>
    <row r="75" spans="1:11">
      <c r="A75" s="233"/>
      <c r="B75" s="231"/>
      <c r="C75" s="28" t="s">
        <v>840</v>
      </c>
      <c r="D75" s="25" t="s">
        <v>345</v>
      </c>
      <c r="E75" s="17">
        <v>100</v>
      </c>
      <c r="F75" s="17">
        <v>100</v>
      </c>
      <c r="G75" s="3"/>
      <c r="H75" s="15"/>
      <c r="I75" s="33"/>
      <c r="J75" s="33"/>
      <c r="K75" s="33"/>
    </row>
    <row r="76" spans="1:11">
      <c r="A76" s="232">
        <v>21</v>
      </c>
      <c r="B76" s="230" t="s">
        <v>841</v>
      </c>
      <c r="C76" s="28"/>
      <c r="D76" s="25"/>
      <c r="E76" s="18">
        <f>SUM(E77:E81)</f>
        <v>1020</v>
      </c>
      <c r="F76" s="17">
        <f t="shared" ref="F76:H76" si="17">SUM(F77:F81)</f>
        <v>150</v>
      </c>
      <c r="G76" s="17">
        <f t="shared" si="17"/>
        <v>870</v>
      </c>
      <c r="H76" s="17">
        <f t="shared" si="17"/>
        <v>0</v>
      </c>
      <c r="I76" s="33"/>
      <c r="J76" s="33"/>
      <c r="K76" s="33"/>
    </row>
    <row r="77" spans="1:11" ht="31.5" customHeight="1">
      <c r="A77" s="236"/>
      <c r="B77" s="238"/>
      <c r="C77" s="28" t="s">
        <v>6</v>
      </c>
      <c r="D77" s="232" t="s">
        <v>28</v>
      </c>
      <c r="E77" s="17">
        <f>F77+G77</f>
        <v>250</v>
      </c>
      <c r="F77" s="17"/>
      <c r="G77" s="3">
        <v>250</v>
      </c>
      <c r="H77" s="15"/>
      <c r="I77" s="33"/>
      <c r="J77" s="33"/>
    </row>
    <row r="78" spans="1:11">
      <c r="A78" s="236"/>
      <c r="B78" s="238"/>
      <c r="C78" s="28" t="s">
        <v>842</v>
      </c>
      <c r="D78" s="236"/>
      <c r="E78" s="17">
        <f t="shared" ref="E78:E83" si="18">F78+G78</f>
        <v>30</v>
      </c>
      <c r="F78" s="17">
        <v>30</v>
      </c>
      <c r="G78" s="3"/>
      <c r="H78" s="15"/>
    </row>
    <row r="79" spans="1:11">
      <c r="A79" s="236"/>
      <c r="B79" s="238"/>
      <c r="C79" s="28" t="s">
        <v>7</v>
      </c>
      <c r="D79" s="236"/>
      <c r="E79" s="17">
        <f t="shared" si="18"/>
        <v>20</v>
      </c>
      <c r="F79" s="17">
        <v>20</v>
      </c>
      <c r="G79" s="3"/>
      <c r="H79" s="15"/>
    </row>
    <row r="80" spans="1:11">
      <c r="A80" s="236"/>
      <c r="B80" s="238"/>
      <c r="C80" s="28" t="s">
        <v>8</v>
      </c>
      <c r="D80" s="236"/>
      <c r="E80" s="17">
        <f t="shared" si="18"/>
        <v>620</v>
      </c>
      <c r="F80" s="17">
        <v>20</v>
      </c>
      <c r="G80" s="3">
        <v>600</v>
      </c>
      <c r="H80" s="15"/>
    </row>
    <row r="81" spans="1:9">
      <c r="A81" s="233"/>
      <c r="B81" s="231"/>
      <c r="C81" s="28" t="s">
        <v>145</v>
      </c>
      <c r="D81" s="233"/>
      <c r="E81" s="17">
        <f t="shared" si="18"/>
        <v>100</v>
      </c>
      <c r="F81" s="17">
        <v>80</v>
      </c>
      <c r="G81" s="3">
        <v>20</v>
      </c>
      <c r="H81" s="15"/>
    </row>
    <row r="82" spans="1:9">
      <c r="A82" s="232">
        <v>22</v>
      </c>
      <c r="B82" s="230" t="s">
        <v>562</v>
      </c>
      <c r="C82" s="28"/>
      <c r="D82" s="25"/>
      <c r="E82" s="18">
        <f>E83</f>
        <v>515</v>
      </c>
      <c r="F82" s="17">
        <f t="shared" ref="F82:H82" si="19">F83</f>
        <v>65</v>
      </c>
      <c r="G82" s="17">
        <f t="shared" si="19"/>
        <v>450</v>
      </c>
      <c r="H82" s="17">
        <f t="shared" si="19"/>
        <v>0</v>
      </c>
      <c r="I82" s="37"/>
    </row>
    <row r="83" spans="1:9">
      <c r="A83" s="233"/>
      <c r="B83" s="231"/>
      <c r="C83" s="28" t="s">
        <v>845</v>
      </c>
      <c r="D83" s="25" t="s">
        <v>92</v>
      </c>
      <c r="E83" s="17">
        <f t="shared" si="18"/>
        <v>515</v>
      </c>
      <c r="F83" s="17">
        <v>65</v>
      </c>
      <c r="G83" s="3">
        <v>450</v>
      </c>
      <c r="H83" s="15"/>
    </row>
    <row r="84" spans="1:9">
      <c r="A84" s="232">
        <v>23</v>
      </c>
      <c r="B84" s="230" t="s">
        <v>853</v>
      </c>
      <c r="C84" s="28"/>
      <c r="D84" s="25"/>
      <c r="E84" s="18">
        <v>380</v>
      </c>
      <c r="F84" s="17">
        <v>380</v>
      </c>
      <c r="G84" s="3"/>
      <c r="H84" s="15"/>
      <c r="I84" s="37"/>
    </row>
    <row r="85" spans="1:9">
      <c r="A85" s="236"/>
      <c r="B85" s="238"/>
      <c r="C85" s="28" t="s">
        <v>469</v>
      </c>
      <c r="D85" s="232" t="s">
        <v>28</v>
      </c>
      <c r="E85" s="250">
        <v>414</v>
      </c>
      <c r="F85" s="17"/>
      <c r="G85" s="3"/>
      <c r="H85" s="15"/>
    </row>
    <row r="86" spans="1:9">
      <c r="A86" s="236"/>
      <c r="B86" s="238"/>
      <c r="C86" s="28" t="s">
        <v>668</v>
      </c>
      <c r="D86" s="236"/>
      <c r="E86" s="251"/>
      <c r="F86" s="17">
        <v>380</v>
      </c>
      <c r="G86" s="3"/>
      <c r="H86" s="15"/>
    </row>
    <row r="87" spans="1:9" ht="17.25" customHeight="1">
      <c r="A87" s="236"/>
      <c r="B87" s="231"/>
      <c r="C87" s="28" t="s">
        <v>854</v>
      </c>
      <c r="D87" s="236"/>
      <c r="E87" s="251"/>
      <c r="F87" s="17"/>
      <c r="G87" s="3"/>
      <c r="H87" s="15"/>
    </row>
    <row r="88" spans="1:9" ht="17.25" customHeight="1">
      <c r="A88" s="233"/>
      <c r="B88" s="69"/>
      <c r="C88" s="28" t="s">
        <v>242</v>
      </c>
      <c r="D88" s="233"/>
      <c r="E88" s="252"/>
      <c r="F88" s="17">
        <v>34</v>
      </c>
      <c r="G88" s="3"/>
      <c r="H88" s="15"/>
    </row>
    <row r="89" spans="1:9">
      <c r="A89" s="232">
        <v>24</v>
      </c>
      <c r="B89" s="230" t="s">
        <v>843</v>
      </c>
      <c r="C89" s="28"/>
      <c r="D89" s="25"/>
      <c r="E89" s="18">
        <v>290</v>
      </c>
      <c r="F89" s="17">
        <v>290</v>
      </c>
      <c r="G89" s="3"/>
      <c r="H89" s="15"/>
      <c r="I89" s="32"/>
    </row>
    <row r="90" spans="1:9">
      <c r="A90" s="236"/>
      <c r="B90" s="238"/>
      <c r="C90" s="28" t="s">
        <v>844</v>
      </c>
      <c r="D90" s="25"/>
      <c r="E90" s="62">
        <v>290</v>
      </c>
      <c r="F90" s="17">
        <v>290</v>
      </c>
      <c r="G90" s="3"/>
      <c r="H90" s="15"/>
    </row>
    <row r="91" spans="1:9">
      <c r="A91" s="233"/>
      <c r="B91" s="231"/>
      <c r="C91" s="28" t="s">
        <v>852</v>
      </c>
      <c r="D91" s="25" t="s">
        <v>20</v>
      </c>
      <c r="E91" s="15"/>
      <c r="F91" s="15"/>
      <c r="G91" s="3"/>
      <c r="H91" s="15"/>
    </row>
    <row r="92" spans="1:9" ht="15.75" customHeight="1">
      <c r="A92" s="232">
        <v>25</v>
      </c>
      <c r="B92" s="239" t="s">
        <v>363</v>
      </c>
      <c r="C92" s="15"/>
      <c r="D92" s="22"/>
      <c r="E92" s="15">
        <f>SUM(E93:E96)</f>
        <v>224</v>
      </c>
      <c r="F92" s="15">
        <f>F93+F94</f>
        <v>115</v>
      </c>
      <c r="G92" s="3"/>
      <c r="H92" s="15"/>
      <c r="I92" s="37"/>
    </row>
    <row r="93" spans="1:9">
      <c r="A93" s="236"/>
      <c r="B93" s="240"/>
      <c r="C93" s="15" t="s">
        <v>188</v>
      </c>
      <c r="D93" s="22" t="s">
        <v>10</v>
      </c>
      <c r="E93" s="15">
        <v>75</v>
      </c>
      <c r="F93" s="15">
        <v>65</v>
      </c>
      <c r="G93" s="3"/>
      <c r="H93" s="15"/>
    </row>
    <row r="94" spans="1:9">
      <c r="A94" s="236"/>
      <c r="B94" s="240"/>
      <c r="C94" s="15" t="s">
        <v>223</v>
      </c>
      <c r="D94" s="22" t="s">
        <v>19</v>
      </c>
      <c r="E94" s="15">
        <v>77</v>
      </c>
      <c r="F94" s="15">
        <v>50</v>
      </c>
      <c r="G94" s="3"/>
      <c r="H94" s="15"/>
    </row>
    <row r="95" spans="1:9">
      <c r="A95" s="236"/>
      <c r="B95" s="240"/>
      <c r="C95" s="15" t="s">
        <v>1240</v>
      </c>
      <c r="D95" s="177">
        <v>2017</v>
      </c>
      <c r="E95" s="15">
        <v>36</v>
      </c>
      <c r="F95" s="15">
        <v>36</v>
      </c>
      <c r="G95" s="3"/>
      <c r="H95" s="15"/>
    </row>
    <row r="96" spans="1:9">
      <c r="A96" s="233"/>
      <c r="B96" s="241"/>
      <c r="C96" s="15" t="s">
        <v>789</v>
      </c>
      <c r="D96" s="177">
        <v>2017</v>
      </c>
      <c r="E96" s="15">
        <v>36</v>
      </c>
      <c r="F96" s="15"/>
      <c r="G96" s="3"/>
      <c r="H96" s="15"/>
    </row>
    <row r="97" spans="1:14" ht="31.5" customHeight="1">
      <c r="A97" s="229">
        <v>26</v>
      </c>
      <c r="B97" s="237" t="s">
        <v>397</v>
      </c>
      <c r="C97" s="15"/>
      <c r="D97" s="22"/>
      <c r="E97" s="16">
        <f>E98+E99</f>
        <v>974</v>
      </c>
      <c r="F97" s="15">
        <f t="shared" ref="F97:H97" si="20">F98+F99</f>
        <v>365</v>
      </c>
      <c r="G97" s="15">
        <f t="shared" si="20"/>
        <v>68</v>
      </c>
      <c r="H97" s="15">
        <f t="shared" si="20"/>
        <v>541</v>
      </c>
      <c r="I97" s="37"/>
    </row>
    <row r="98" spans="1:14">
      <c r="A98" s="229"/>
      <c r="B98" s="237"/>
      <c r="C98" s="15" t="s">
        <v>174</v>
      </c>
      <c r="D98" s="22" t="s">
        <v>28</v>
      </c>
      <c r="E98" s="15">
        <f>F98+G98+H98</f>
        <v>776</v>
      </c>
      <c r="F98" s="19">
        <v>295</v>
      </c>
      <c r="G98" s="3"/>
      <c r="H98" s="15">
        <v>481</v>
      </c>
    </row>
    <row r="99" spans="1:14">
      <c r="A99" s="229"/>
      <c r="B99" s="237"/>
      <c r="C99" s="15" t="s">
        <v>398</v>
      </c>
      <c r="D99" s="22" t="s">
        <v>20</v>
      </c>
      <c r="E99" s="15">
        <f>F99+G99+H99</f>
        <v>198</v>
      </c>
      <c r="F99" s="15">
        <v>70</v>
      </c>
      <c r="G99" s="3">
        <v>68</v>
      </c>
      <c r="H99" s="15">
        <v>60</v>
      </c>
    </row>
    <row r="100" spans="1:14">
      <c r="A100" s="229">
        <v>27</v>
      </c>
      <c r="B100" s="237" t="s">
        <v>395</v>
      </c>
      <c r="C100" s="28"/>
      <c r="D100" s="25"/>
      <c r="E100" s="16">
        <f>E101+E102</f>
        <v>1278</v>
      </c>
      <c r="F100" s="15">
        <f>F101+F102</f>
        <v>1278</v>
      </c>
      <c r="G100" s="3"/>
      <c r="H100" s="15"/>
      <c r="I100" s="37"/>
    </row>
    <row r="101" spans="1:14">
      <c r="A101" s="229"/>
      <c r="B101" s="237"/>
      <c r="C101" s="28" t="s">
        <v>251</v>
      </c>
      <c r="D101" s="25" t="s">
        <v>20</v>
      </c>
      <c r="E101" s="15">
        <f>F101</f>
        <v>740</v>
      </c>
      <c r="F101" s="15">
        <v>740</v>
      </c>
      <c r="G101" s="3"/>
      <c r="H101" s="15"/>
    </row>
    <row r="102" spans="1:14" ht="21" customHeight="1">
      <c r="A102" s="229"/>
      <c r="B102" s="237"/>
      <c r="C102" s="28" t="s">
        <v>396</v>
      </c>
      <c r="D102" s="25" t="s">
        <v>9</v>
      </c>
      <c r="E102" s="15">
        <f>F102</f>
        <v>538</v>
      </c>
      <c r="F102" s="15">
        <v>538</v>
      </c>
      <c r="G102" s="3"/>
      <c r="H102" s="15"/>
      <c r="N102" s="38">
        <f>N101-H98</f>
        <v>-481</v>
      </c>
    </row>
    <row r="103" spans="1:14" ht="21.5" customHeight="1">
      <c r="A103" s="229"/>
      <c r="B103" s="237"/>
      <c r="C103" s="28" t="s">
        <v>42</v>
      </c>
      <c r="D103" s="25" t="s">
        <v>20</v>
      </c>
      <c r="E103" s="15">
        <f>F103</f>
        <v>80.400000000000006</v>
      </c>
      <c r="F103" s="15">
        <v>80.400000000000006</v>
      </c>
      <c r="G103" s="3"/>
      <c r="H103" s="15"/>
    </row>
    <row r="104" spans="1:14">
      <c r="A104" s="229">
        <v>28</v>
      </c>
      <c r="B104" s="228" t="s">
        <v>44</v>
      </c>
      <c r="C104" s="28"/>
      <c r="D104" s="25"/>
      <c r="E104" s="16">
        <f>SUM(E105:E108)</f>
        <v>37818</v>
      </c>
      <c r="F104" s="15">
        <f>SUM(F105:F108)</f>
        <v>37818</v>
      </c>
      <c r="G104" s="3"/>
      <c r="H104" s="15"/>
      <c r="I104" s="37"/>
      <c r="M104" s="33">
        <v>15.9</v>
      </c>
    </row>
    <row r="105" spans="1:14" ht="31.5" customHeight="1">
      <c r="A105" s="229"/>
      <c r="B105" s="228"/>
      <c r="C105" s="28" t="s">
        <v>45</v>
      </c>
      <c r="D105" s="25" t="s">
        <v>10</v>
      </c>
      <c r="E105" s="15">
        <f t="shared" si="1"/>
        <v>1918</v>
      </c>
      <c r="F105" s="15">
        <v>1918</v>
      </c>
      <c r="G105" s="3"/>
      <c r="H105" s="15"/>
      <c r="M105" s="33">
        <v>64.5</v>
      </c>
    </row>
    <row r="106" spans="1:14" ht="36" customHeight="1">
      <c r="A106" s="229"/>
      <c r="B106" s="228"/>
      <c r="C106" s="28" t="s">
        <v>46</v>
      </c>
      <c r="D106" s="25" t="s">
        <v>47</v>
      </c>
      <c r="E106" s="15">
        <f t="shared" si="1"/>
        <v>27300</v>
      </c>
      <c r="F106" s="15">
        <v>27300</v>
      </c>
      <c r="G106" s="3"/>
      <c r="H106" s="15"/>
    </row>
    <row r="107" spans="1:14" ht="34" customHeight="1">
      <c r="A107" s="229"/>
      <c r="B107" s="228"/>
      <c r="C107" s="28" t="s">
        <v>48</v>
      </c>
      <c r="D107" s="25" t="s">
        <v>20</v>
      </c>
      <c r="E107" s="15">
        <f t="shared" si="1"/>
        <v>6920</v>
      </c>
      <c r="F107" s="15">
        <v>6920</v>
      </c>
      <c r="G107" s="3"/>
      <c r="H107" s="15"/>
    </row>
    <row r="108" spans="1:14" ht="27.75" customHeight="1">
      <c r="A108" s="229"/>
      <c r="B108" s="228"/>
      <c r="C108" s="28" t="s">
        <v>42</v>
      </c>
      <c r="D108" s="25" t="s">
        <v>43</v>
      </c>
      <c r="E108" s="15">
        <f t="shared" si="1"/>
        <v>1680</v>
      </c>
      <c r="F108" s="15">
        <v>1680</v>
      </c>
      <c r="G108" s="3"/>
      <c r="H108" s="15"/>
    </row>
    <row r="109" spans="1:14" ht="27.75" customHeight="1">
      <c r="A109" s="229">
        <v>29</v>
      </c>
      <c r="B109" s="228" t="s">
        <v>49</v>
      </c>
      <c r="C109" s="28"/>
      <c r="D109" s="25"/>
      <c r="E109" s="16">
        <f>SUM(E110:E114)</f>
        <v>6550</v>
      </c>
      <c r="F109" s="15">
        <f>SUM(F110:F114)</f>
        <v>4900</v>
      </c>
      <c r="G109" s="15">
        <f t="shared" ref="G109:H109" si="21">SUM(G110:G114)</f>
        <v>1650</v>
      </c>
      <c r="H109" s="15">
        <f t="shared" si="21"/>
        <v>1650</v>
      </c>
      <c r="I109" s="37"/>
    </row>
    <row r="110" spans="1:14" ht="27.75" customHeight="1">
      <c r="A110" s="229"/>
      <c r="B110" s="228"/>
      <c r="C110" s="28" t="s">
        <v>50</v>
      </c>
      <c r="D110" s="25" t="s">
        <v>28</v>
      </c>
      <c r="E110" s="15">
        <f t="shared" si="1"/>
        <v>1010</v>
      </c>
      <c r="F110" s="15">
        <v>1010</v>
      </c>
      <c r="G110" s="3"/>
      <c r="H110" s="15"/>
    </row>
    <row r="111" spans="1:14" ht="27.75" customHeight="1">
      <c r="A111" s="229"/>
      <c r="B111" s="228"/>
      <c r="C111" s="28" t="s">
        <v>51</v>
      </c>
      <c r="D111" s="25">
        <v>2015</v>
      </c>
      <c r="E111" s="15">
        <f t="shared" si="1"/>
        <v>110</v>
      </c>
      <c r="F111" s="15">
        <v>110</v>
      </c>
      <c r="G111" s="3"/>
      <c r="H111" s="15"/>
    </row>
    <row r="112" spans="1:14" ht="27.75" customHeight="1">
      <c r="A112" s="229"/>
      <c r="B112" s="228"/>
      <c r="C112" s="28" t="s">
        <v>52</v>
      </c>
      <c r="D112" s="25">
        <v>2016</v>
      </c>
      <c r="E112" s="15">
        <f t="shared" si="1"/>
        <v>130</v>
      </c>
      <c r="F112" s="15">
        <v>130</v>
      </c>
      <c r="G112" s="3"/>
      <c r="H112" s="15"/>
    </row>
    <row r="113" spans="1:9" ht="27.75" customHeight="1">
      <c r="A113" s="229"/>
      <c r="B113" s="228"/>
      <c r="C113" s="28" t="s">
        <v>53</v>
      </c>
      <c r="D113" s="25">
        <v>2017</v>
      </c>
      <c r="E113" s="15">
        <f t="shared" si="1"/>
        <v>350</v>
      </c>
      <c r="F113" s="15">
        <v>350</v>
      </c>
      <c r="G113" s="3"/>
      <c r="H113" s="15"/>
    </row>
    <row r="114" spans="1:9" ht="46.5">
      <c r="A114" s="229"/>
      <c r="B114" s="228"/>
      <c r="C114" s="28" t="s">
        <v>54</v>
      </c>
      <c r="D114" s="25" t="s">
        <v>28</v>
      </c>
      <c r="E114" s="15">
        <f t="shared" si="1"/>
        <v>4950</v>
      </c>
      <c r="F114" s="15">
        <f t="shared" si="3"/>
        <v>3300</v>
      </c>
      <c r="G114" s="3">
        <f t="shared" ref="G114:G147" si="22">H114+I114</f>
        <v>1650</v>
      </c>
      <c r="H114" s="15">
        <v>1650</v>
      </c>
    </row>
    <row r="115" spans="1:9">
      <c r="A115" s="229">
        <v>30</v>
      </c>
      <c r="B115" s="228" t="s">
        <v>55</v>
      </c>
      <c r="C115" s="28"/>
      <c r="D115" s="25"/>
      <c r="E115" s="15">
        <f>SUM(E116:E117)</f>
        <v>763</v>
      </c>
      <c r="F115" s="15">
        <f>SUM(F116:F117)</f>
        <v>763</v>
      </c>
      <c r="G115" s="3"/>
      <c r="H115" s="15"/>
      <c r="I115" s="37"/>
    </row>
    <row r="116" spans="1:9" ht="27.75" customHeight="1">
      <c r="A116" s="229"/>
      <c r="B116" s="228"/>
      <c r="C116" s="28" t="s">
        <v>56</v>
      </c>
      <c r="D116" s="25" t="s">
        <v>19</v>
      </c>
      <c r="E116" s="15">
        <f t="shared" si="1"/>
        <v>463</v>
      </c>
      <c r="F116" s="15">
        <v>463</v>
      </c>
      <c r="G116" s="3"/>
      <c r="H116" s="15"/>
    </row>
    <row r="117" spans="1:9" ht="27.75" customHeight="1">
      <c r="A117" s="229"/>
      <c r="B117" s="228"/>
      <c r="C117" s="28" t="s">
        <v>57</v>
      </c>
      <c r="D117" s="25" t="s">
        <v>58</v>
      </c>
      <c r="E117" s="15">
        <f t="shared" si="1"/>
        <v>300</v>
      </c>
      <c r="F117" s="15">
        <v>300</v>
      </c>
      <c r="G117" s="3"/>
      <c r="H117" s="15"/>
    </row>
    <row r="118" spans="1:9" ht="27.75" customHeight="1">
      <c r="A118" s="229">
        <v>31</v>
      </c>
      <c r="B118" s="228" t="s">
        <v>59</v>
      </c>
      <c r="C118" s="28"/>
      <c r="D118" s="25"/>
      <c r="E118" s="16">
        <f>SUM(E119:E127)</f>
        <v>28401</v>
      </c>
      <c r="F118" s="15">
        <f t="shared" ref="F118:H118" si="23">SUM(F119:F127)</f>
        <v>0</v>
      </c>
      <c r="G118" s="15">
        <f t="shared" si="23"/>
        <v>25245</v>
      </c>
      <c r="H118" s="15">
        <f t="shared" si="23"/>
        <v>3156</v>
      </c>
      <c r="I118" s="37"/>
    </row>
    <row r="119" spans="1:9" ht="27.75" customHeight="1">
      <c r="A119" s="229"/>
      <c r="B119" s="228"/>
      <c r="C119" s="29" t="s">
        <v>60</v>
      </c>
      <c r="D119" s="23" t="s">
        <v>67</v>
      </c>
      <c r="E119" s="15">
        <f>F119+G119+H119</f>
        <v>650</v>
      </c>
      <c r="F119" s="15"/>
      <c r="G119" s="4">
        <v>650</v>
      </c>
      <c r="H119" s="15"/>
    </row>
    <row r="120" spans="1:9" ht="27.75" customHeight="1">
      <c r="A120" s="229"/>
      <c r="B120" s="228"/>
      <c r="C120" s="29" t="s">
        <v>61</v>
      </c>
      <c r="D120" s="23" t="s">
        <v>67</v>
      </c>
      <c r="E120" s="15">
        <f t="shared" ref="E120:E127" si="24">F120+G120+H120</f>
        <v>490</v>
      </c>
      <c r="F120" s="15"/>
      <c r="G120" s="4">
        <v>490</v>
      </c>
      <c r="H120" s="15"/>
    </row>
    <row r="121" spans="1:9" ht="27.75" customHeight="1">
      <c r="A121" s="229"/>
      <c r="B121" s="228"/>
      <c r="C121" s="21" t="s">
        <v>62</v>
      </c>
      <c r="D121" s="23">
        <v>2015</v>
      </c>
      <c r="E121" s="15">
        <f t="shared" si="24"/>
        <v>240</v>
      </c>
      <c r="F121" s="15"/>
      <c r="G121" s="4">
        <v>240</v>
      </c>
      <c r="H121" s="15"/>
    </row>
    <row r="122" spans="1:9" ht="27.75" customHeight="1">
      <c r="A122" s="229"/>
      <c r="B122" s="228"/>
      <c r="C122" s="29" t="s">
        <v>63</v>
      </c>
      <c r="D122" s="23">
        <v>2016</v>
      </c>
      <c r="E122" s="15">
        <f t="shared" si="24"/>
        <v>160</v>
      </c>
      <c r="F122" s="15"/>
      <c r="G122" s="4">
        <v>160</v>
      </c>
      <c r="H122" s="15"/>
    </row>
    <row r="123" spans="1:9" ht="27.75" customHeight="1">
      <c r="A123" s="229"/>
      <c r="B123" s="228"/>
      <c r="C123" s="29" t="s">
        <v>68</v>
      </c>
      <c r="D123" s="23">
        <v>2017</v>
      </c>
      <c r="E123" s="15">
        <f t="shared" si="24"/>
        <v>220</v>
      </c>
      <c r="F123" s="15"/>
      <c r="G123" s="4">
        <v>220</v>
      </c>
      <c r="H123" s="15"/>
    </row>
    <row r="124" spans="1:9" ht="31">
      <c r="A124" s="229"/>
      <c r="B124" s="228"/>
      <c r="C124" s="29" t="s">
        <v>64</v>
      </c>
      <c r="D124" s="25">
        <v>2016</v>
      </c>
      <c r="E124" s="15">
        <f t="shared" si="24"/>
        <v>3000</v>
      </c>
      <c r="F124" s="15"/>
      <c r="G124" s="3"/>
      <c r="H124" s="17">
        <v>3000</v>
      </c>
    </row>
    <row r="125" spans="1:9" ht="27.75" customHeight="1">
      <c r="A125" s="229"/>
      <c r="B125" s="228"/>
      <c r="C125" s="29" t="s">
        <v>65</v>
      </c>
      <c r="D125" s="25" t="s">
        <v>19</v>
      </c>
      <c r="E125" s="15">
        <f t="shared" si="24"/>
        <v>170</v>
      </c>
      <c r="F125" s="15"/>
      <c r="G125" s="4">
        <v>170</v>
      </c>
      <c r="H125" s="15"/>
    </row>
    <row r="126" spans="1:9" ht="31">
      <c r="A126" s="229"/>
      <c r="B126" s="228"/>
      <c r="C126" s="29" t="s">
        <v>66</v>
      </c>
      <c r="D126" s="23">
        <v>2017</v>
      </c>
      <c r="E126" s="15">
        <f t="shared" si="24"/>
        <v>156</v>
      </c>
      <c r="F126" s="15"/>
      <c r="G126" s="3"/>
      <c r="H126" s="17">
        <v>156</v>
      </c>
    </row>
    <row r="127" spans="1:9" ht="27.75" customHeight="1">
      <c r="A127" s="229"/>
      <c r="B127" s="228"/>
      <c r="C127" s="28" t="s">
        <v>42</v>
      </c>
      <c r="D127" s="25" t="s">
        <v>69</v>
      </c>
      <c r="E127" s="15">
        <f t="shared" si="24"/>
        <v>23315</v>
      </c>
      <c r="F127" s="15"/>
      <c r="G127" s="3">
        <v>23315</v>
      </c>
      <c r="H127" s="15"/>
    </row>
    <row r="128" spans="1:9" ht="27.75" customHeight="1">
      <c r="A128" s="229">
        <v>32</v>
      </c>
      <c r="B128" s="228" t="s">
        <v>70</v>
      </c>
      <c r="C128" s="28"/>
      <c r="D128" s="25"/>
      <c r="E128" s="16">
        <f>SUM(E129:E131)</f>
        <v>3019.1</v>
      </c>
      <c r="F128" s="15">
        <f t="shared" ref="F128:G128" si="25">SUM(F129:F131)</f>
        <v>680.5</v>
      </c>
      <c r="G128" s="3">
        <f t="shared" si="25"/>
        <v>2338.6</v>
      </c>
      <c r="H128" s="15"/>
      <c r="I128" s="37"/>
    </row>
    <row r="129" spans="1:9" ht="27.75" customHeight="1">
      <c r="A129" s="229"/>
      <c r="B129" s="228"/>
      <c r="C129" s="28" t="s">
        <v>71</v>
      </c>
      <c r="D129" s="25">
        <v>2017</v>
      </c>
      <c r="E129" s="15">
        <f t="shared" si="1"/>
        <v>365.5</v>
      </c>
      <c r="F129" s="15">
        <v>365.5</v>
      </c>
      <c r="G129" s="3">
        <f t="shared" si="22"/>
        <v>0</v>
      </c>
      <c r="H129" s="15"/>
    </row>
    <row r="130" spans="1:9" ht="27.75" customHeight="1">
      <c r="A130" s="229"/>
      <c r="B130" s="228"/>
      <c r="C130" s="28" t="s">
        <v>72</v>
      </c>
      <c r="D130" s="25" t="s">
        <v>28</v>
      </c>
      <c r="E130" s="15">
        <f t="shared" si="1"/>
        <v>2338.6</v>
      </c>
      <c r="F130" s="15"/>
      <c r="G130" s="3">
        <v>2338.6</v>
      </c>
      <c r="H130" s="15"/>
    </row>
    <row r="131" spans="1:9" ht="27.75" customHeight="1">
      <c r="A131" s="229"/>
      <c r="B131" s="228"/>
      <c r="C131" s="28" t="s">
        <v>73</v>
      </c>
      <c r="D131" s="25">
        <v>2017</v>
      </c>
      <c r="E131" s="15">
        <f t="shared" si="1"/>
        <v>315</v>
      </c>
      <c r="F131" s="15">
        <v>315</v>
      </c>
      <c r="G131" s="3">
        <f t="shared" si="22"/>
        <v>0</v>
      </c>
      <c r="H131" s="15"/>
    </row>
    <row r="132" spans="1:9" ht="21.5" customHeight="1">
      <c r="A132" s="229">
        <v>33</v>
      </c>
      <c r="B132" s="228" t="s">
        <v>74</v>
      </c>
      <c r="C132" s="28"/>
      <c r="D132" s="25"/>
      <c r="E132" s="16">
        <f>E133+E134+E135</f>
        <v>83</v>
      </c>
      <c r="F132" s="15">
        <f>F133+F134+F135</f>
        <v>83</v>
      </c>
      <c r="G132" s="3"/>
      <c r="H132" s="15"/>
      <c r="I132" s="37"/>
    </row>
    <row r="133" spans="1:9" ht="27.75" customHeight="1">
      <c r="A133" s="229"/>
      <c r="B133" s="228"/>
      <c r="C133" s="28" t="s">
        <v>75</v>
      </c>
      <c r="D133" s="25" t="s">
        <v>10</v>
      </c>
      <c r="E133" s="15">
        <f t="shared" si="1"/>
        <v>36</v>
      </c>
      <c r="F133" s="15">
        <v>36</v>
      </c>
      <c r="G133" s="3">
        <f t="shared" si="22"/>
        <v>0</v>
      </c>
      <c r="H133" s="15"/>
    </row>
    <row r="134" spans="1:9" ht="27.75" customHeight="1">
      <c r="A134" s="229"/>
      <c r="B134" s="228"/>
      <c r="C134" s="28" t="s">
        <v>76</v>
      </c>
      <c r="D134" s="25">
        <v>2017</v>
      </c>
      <c r="E134" s="15">
        <f t="shared" si="1"/>
        <v>27</v>
      </c>
      <c r="F134" s="15">
        <v>27</v>
      </c>
      <c r="G134" s="3">
        <f t="shared" si="22"/>
        <v>0</v>
      </c>
      <c r="H134" s="15"/>
    </row>
    <row r="135" spans="1:9" ht="31">
      <c r="A135" s="229"/>
      <c r="B135" s="228"/>
      <c r="C135" s="28" t="s">
        <v>77</v>
      </c>
      <c r="D135" s="25">
        <v>2017</v>
      </c>
      <c r="E135" s="15">
        <f t="shared" si="1"/>
        <v>20</v>
      </c>
      <c r="F135" s="15">
        <v>20</v>
      </c>
      <c r="G135" s="3">
        <f t="shared" si="22"/>
        <v>0</v>
      </c>
      <c r="H135" s="15"/>
    </row>
    <row r="136" spans="1:9" ht="27.75" customHeight="1">
      <c r="A136" s="229">
        <v>34</v>
      </c>
      <c r="B136" s="228" t="s">
        <v>78</v>
      </c>
      <c r="C136" s="28"/>
      <c r="D136" s="25"/>
      <c r="E136" s="16">
        <f>SUM(E137:E138)</f>
        <v>902.7</v>
      </c>
      <c r="F136" s="16">
        <f t="shared" ref="F136:G136" si="26">SUM(F137:F138)</f>
        <v>902.7</v>
      </c>
      <c r="G136" s="2">
        <f t="shared" si="26"/>
        <v>0</v>
      </c>
      <c r="H136" s="15"/>
      <c r="I136" s="37"/>
    </row>
    <row r="137" spans="1:9" ht="27.75" customHeight="1">
      <c r="A137" s="229"/>
      <c r="B137" s="228"/>
      <c r="C137" s="28" t="s">
        <v>79</v>
      </c>
      <c r="D137" s="25">
        <v>2017</v>
      </c>
      <c r="E137" s="15">
        <f t="shared" si="1"/>
        <v>315.5</v>
      </c>
      <c r="F137" s="15">
        <v>315.5</v>
      </c>
      <c r="G137" s="3">
        <f t="shared" si="22"/>
        <v>0</v>
      </c>
      <c r="H137" s="15"/>
    </row>
    <row r="138" spans="1:9" ht="27.75" customHeight="1">
      <c r="A138" s="229"/>
      <c r="B138" s="228"/>
      <c r="C138" s="28" t="s">
        <v>80</v>
      </c>
      <c r="D138" s="25"/>
      <c r="E138" s="15">
        <f t="shared" si="1"/>
        <v>587.20000000000005</v>
      </c>
      <c r="F138" s="15">
        <v>587.20000000000005</v>
      </c>
      <c r="G138" s="3">
        <f t="shared" si="22"/>
        <v>0</v>
      </c>
      <c r="H138" s="15"/>
    </row>
    <row r="139" spans="1:9" ht="27.75" customHeight="1">
      <c r="A139" s="26"/>
      <c r="B139" s="25"/>
      <c r="C139" s="28"/>
      <c r="D139" s="25"/>
      <c r="E139" s="63">
        <f>E140+E141</f>
        <v>1186</v>
      </c>
      <c r="F139" s="24">
        <f t="shared" ref="F139:H139" si="27">F140+F141</f>
        <v>1186</v>
      </c>
      <c r="G139" s="24">
        <f t="shared" si="27"/>
        <v>0</v>
      </c>
      <c r="H139" s="24">
        <f t="shared" si="27"/>
        <v>0</v>
      </c>
      <c r="I139" s="32"/>
    </row>
    <row r="140" spans="1:9" ht="27.75" customHeight="1">
      <c r="A140" s="232">
        <v>35</v>
      </c>
      <c r="B140" s="25" t="s">
        <v>855</v>
      </c>
      <c r="C140" s="28" t="s">
        <v>856</v>
      </c>
      <c r="D140" s="25" t="s">
        <v>19</v>
      </c>
      <c r="E140" s="24">
        <v>1036</v>
      </c>
      <c r="F140" s="24">
        <v>1036</v>
      </c>
      <c r="G140" s="3"/>
      <c r="H140" s="15"/>
    </row>
    <row r="141" spans="1:9" ht="27.75" customHeight="1">
      <c r="A141" s="233"/>
      <c r="B141" s="25"/>
      <c r="C141" s="28" t="s">
        <v>857</v>
      </c>
      <c r="D141" s="25" t="s">
        <v>58</v>
      </c>
      <c r="E141" s="15">
        <v>150</v>
      </c>
      <c r="F141" s="15">
        <v>150</v>
      </c>
      <c r="G141" s="3"/>
      <c r="H141" s="15"/>
    </row>
    <row r="142" spans="1:9" ht="27.75" customHeight="1">
      <c r="A142" s="229">
        <v>36</v>
      </c>
      <c r="B142" s="230" t="s">
        <v>321</v>
      </c>
      <c r="C142" s="28"/>
      <c r="D142" s="25"/>
      <c r="E142" s="16">
        <f>SUM(E143:E145)</f>
        <v>15598</v>
      </c>
      <c r="F142" s="15">
        <f t="shared" ref="F142:H142" si="28">SUM(F143:F145)</f>
        <v>558</v>
      </c>
      <c r="G142" s="3">
        <f t="shared" si="28"/>
        <v>15000</v>
      </c>
      <c r="H142" s="15">
        <f t="shared" si="28"/>
        <v>40</v>
      </c>
      <c r="I142" s="37"/>
    </row>
    <row r="143" spans="1:9" ht="27.75" customHeight="1">
      <c r="A143" s="229"/>
      <c r="B143" s="238"/>
      <c r="C143" s="28" t="s">
        <v>322</v>
      </c>
      <c r="D143" s="25" t="s">
        <v>10</v>
      </c>
      <c r="E143" s="15">
        <f t="shared" si="1"/>
        <v>15000</v>
      </c>
      <c r="F143" s="15"/>
      <c r="G143" s="3">
        <v>15000</v>
      </c>
      <c r="H143" s="15"/>
    </row>
    <row r="144" spans="1:9" ht="27.75" customHeight="1">
      <c r="A144" s="229"/>
      <c r="B144" s="238"/>
      <c r="C144" s="28" t="s">
        <v>323</v>
      </c>
      <c r="D144" s="25" t="s">
        <v>19</v>
      </c>
      <c r="E144" s="15">
        <f>F144+G144+H144</f>
        <v>543</v>
      </c>
      <c r="F144" s="15">
        <v>503</v>
      </c>
      <c r="G144" s="3"/>
      <c r="H144" s="15">
        <v>40</v>
      </c>
    </row>
    <row r="145" spans="1:15" ht="27.75" customHeight="1">
      <c r="A145" s="229"/>
      <c r="B145" s="231"/>
      <c r="C145" s="28" t="s">
        <v>325</v>
      </c>
      <c r="D145" s="25">
        <v>2017</v>
      </c>
      <c r="E145" s="15">
        <f t="shared" si="1"/>
        <v>55</v>
      </c>
      <c r="F145" s="15">
        <v>55</v>
      </c>
      <c r="G145" s="3">
        <f t="shared" si="22"/>
        <v>0</v>
      </c>
      <c r="H145" s="15"/>
    </row>
    <row r="146" spans="1:15" ht="27.75" customHeight="1">
      <c r="A146" s="229">
        <v>37</v>
      </c>
      <c r="B146" s="228" t="s">
        <v>326</v>
      </c>
      <c r="C146" s="28"/>
      <c r="D146" s="25"/>
      <c r="E146" s="16">
        <f>SUM(E147:E149)</f>
        <v>15852</v>
      </c>
      <c r="F146" s="15">
        <f t="shared" ref="F146:H146" si="29">SUM(F147:F149)</f>
        <v>2662</v>
      </c>
      <c r="G146" s="3">
        <f t="shared" si="29"/>
        <v>740</v>
      </c>
      <c r="H146" s="15">
        <f t="shared" si="29"/>
        <v>12450</v>
      </c>
      <c r="I146" s="37"/>
    </row>
    <row r="147" spans="1:15" ht="27.75" customHeight="1">
      <c r="A147" s="229"/>
      <c r="B147" s="228"/>
      <c r="C147" s="28" t="s">
        <v>327</v>
      </c>
      <c r="D147" s="25" t="s">
        <v>10</v>
      </c>
      <c r="E147" s="15">
        <f t="shared" si="1"/>
        <v>639</v>
      </c>
      <c r="F147" s="15">
        <v>639</v>
      </c>
      <c r="G147" s="3">
        <f t="shared" si="22"/>
        <v>0</v>
      </c>
      <c r="H147" s="15"/>
    </row>
    <row r="148" spans="1:15" ht="27.75" customHeight="1">
      <c r="A148" s="229"/>
      <c r="B148" s="228"/>
      <c r="C148" s="28" t="s">
        <v>328</v>
      </c>
      <c r="D148" s="25" t="s">
        <v>38</v>
      </c>
      <c r="E148" s="15">
        <f>F148+G148+H148</f>
        <v>14011</v>
      </c>
      <c r="F148" s="15">
        <v>1631</v>
      </c>
      <c r="G148" s="3">
        <v>380</v>
      </c>
      <c r="H148" s="15">
        <v>12000</v>
      </c>
      <c r="K148" s="13"/>
    </row>
    <row r="149" spans="1:15" ht="27.75" customHeight="1">
      <c r="A149" s="229"/>
      <c r="B149" s="228"/>
      <c r="C149" s="28" t="s">
        <v>329</v>
      </c>
      <c r="D149" s="25" t="s">
        <v>20</v>
      </c>
      <c r="E149" s="15">
        <f t="shared" ref="E149:E157" si="30">F149+G149+H149</f>
        <v>1202</v>
      </c>
      <c r="F149" s="15">
        <v>392</v>
      </c>
      <c r="G149" s="3">
        <v>360</v>
      </c>
      <c r="H149" s="15">
        <v>450</v>
      </c>
      <c r="K149" s="13"/>
    </row>
    <row r="150" spans="1:15" ht="21.75" customHeight="1">
      <c r="A150" s="229">
        <v>38</v>
      </c>
      <c r="B150" s="228" t="s">
        <v>362</v>
      </c>
      <c r="C150" s="28"/>
      <c r="D150" s="25"/>
      <c r="E150" s="16">
        <f>SUM(E151:E153)</f>
        <v>125</v>
      </c>
      <c r="F150" s="15">
        <f>SUM(F151:F153)</f>
        <v>125</v>
      </c>
      <c r="G150" s="3"/>
      <c r="H150" s="15"/>
      <c r="I150" s="37"/>
      <c r="K150" s="13"/>
    </row>
    <row r="151" spans="1:15" ht="27.75" customHeight="1">
      <c r="A151" s="229"/>
      <c r="B151" s="228"/>
      <c r="C151" s="28" t="s">
        <v>220</v>
      </c>
      <c r="D151" s="25" t="s">
        <v>10</v>
      </c>
      <c r="E151" s="15">
        <v>70</v>
      </c>
      <c r="F151" s="15">
        <v>70</v>
      </c>
      <c r="G151" s="3"/>
      <c r="H151" s="15"/>
      <c r="K151" s="13"/>
    </row>
    <row r="152" spans="1:15" ht="27.75" customHeight="1">
      <c r="A152" s="229"/>
      <c r="B152" s="228"/>
      <c r="C152" s="28" t="s">
        <v>196</v>
      </c>
      <c r="D152" s="25" t="s">
        <v>13</v>
      </c>
      <c r="E152" s="15">
        <v>40</v>
      </c>
      <c r="F152" s="15">
        <v>40</v>
      </c>
      <c r="G152" s="3"/>
      <c r="H152" s="15"/>
      <c r="K152" s="13"/>
    </row>
    <row r="153" spans="1:15" ht="27.75" customHeight="1">
      <c r="A153" s="229"/>
      <c r="B153" s="228"/>
      <c r="C153" s="28" t="s">
        <v>247</v>
      </c>
      <c r="D153" s="25">
        <v>2017</v>
      </c>
      <c r="E153" s="15">
        <v>15</v>
      </c>
      <c r="F153" s="15">
        <v>15</v>
      </c>
      <c r="G153" s="3"/>
      <c r="H153" s="15"/>
      <c r="K153" s="13"/>
    </row>
    <row r="154" spans="1:15" ht="27.75" customHeight="1">
      <c r="A154" s="229">
        <v>39</v>
      </c>
      <c r="B154" s="228" t="s">
        <v>342</v>
      </c>
      <c r="C154" s="28"/>
      <c r="D154" s="25"/>
      <c r="E154" s="16">
        <f>E155</f>
        <v>260</v>
      </c>
      <c r="F154" s="15">
        <f t="shared" ref="F154:H154" si="31">F155</f>
        <v>58</v>
      </c>
      <c r="G154" s="3">
        <f t="shared" si="31"/>
        <v>0</v>
      </c>
      <c r="H154" s="15">
        <f t="shared" si="31"/>
        <v>202</v>
      </c>
      <c r="I154" s="37"/>
      <c r="K154" s="13"/>
    </row>
    <row r="155" spans="1:15" ht="27.75" customHeight="1">
      <c r="A155" s="229"/>
      <c r="B155" s="228"/>
      <c r="C155" s="28" t="s">
        <v>341</v>
      </c>
      <c r="D155" s="25" t="s">
        <v>20</v>
      </c>
      <c r="E155" s="15">
        <f t="shared" si="30"/>
        <v>260</v>
      </c>
      <c r="F155" s="15">
        <v>58</v>
      </c>
      <c r="G155" s="3"/>
      <c r="H155" s="15">
        <v>202</v>
      </c>
    </row>
    <row r="156" spans="1:15" ht="15.75" customHeight="1">
      <c r="A156" s="229">
        <v>40</v>
      </c>
      <c r="B156" s="228" t="s">
        <v>343</v>
      </c>
      <c r="C156" s="28"/>
      <c r="D156" s="25"/>
      <c r="E156" s="16">
        <f>E157</f>
        <v>5340</v>
      </c>
      <c r="F156" s="15">
        <f t="shared" ref="F156:H156" si="32">F157</f>
        <v>200</v>
      </c>
      <c r="G156" s="3"/>
      <c r="H156" s="15">
        <f t="shared" si="32"/>
        <v>5140</v>
      </c>
      <c r="I156" s="37"/>
    </row>
    <row r="157" spans="1:15" ht="15.75" customHeight="1">
      <c r="A157" s="229"/>
      <c r="B157" s="228"/>
      <c r="C157" s="28" t="s">
        <v>121</v>
      </c>
      <c r="D157" s="25">
        <v>2017</v>
      </c>
      <c r="E157" s="15">
        <f t="shared" si="30"/>
        <v>5340</v>
      </c>
      <c r="F157" s="15">
        <v>200</v>
      </c>
      <c r="G157" s="3"/>
      <c r="H157" s="15">
        <v>5140</v>
      </c>
      <c r="I157" s="13"/>
      <c r="J157" s="13"/>
      <c r="K157" s="13"/>
      <c r="L157" s="13"/>
      <c r="M157" s="38"/>
      <c r="N157" s="38"/>
      <c r="O157" s="33">
        <v>485</v>
      </c>
    </row>
    <row r="158" spans="1:15" ht="15.75" customHeight="1">
      <c r="A158" s="232">
        <v>41</v>
      </c>
      <c r="B158" s="230" t="s">
        <v>848</v>
      </c>
      <c r="C158" s="28"/>
      <c r="D158" s="25"/>
      <c r="E158" s="16">
        <f>E159</f>
        <v>635</v>
      </c>
      <c r="F158" s="15">
        <f t="shared" ref="F158:H158" si="33">F159</f>
        <v>0</v>
      </c>
      <c r="G158" s="15">
        <f t="shared" si="33"/>
        <v>0</v>
      </c>
      <c r="H158" s="15">
        <f t="shared" si="33"/>
        <v>635</v>
      </c>
      <c r="I158" s="13"/>
      <c r="J158" s="13"/>
      <c r="K158" s="13"/>
      <c r="L158" s="13"/>
      <c r="M158" s="38"/>
      <c r="N158" s="38"/>
    </row>
    <row r="159" spans="1:15" ht="15.75" customHeight="1">
      <c r="A159" s="233"/>
      <c r="B159" s="231"/>
      <c r="C159" s="28" t="s">
        <v>849</v>
      </c>
      <c r="D159" s="25" t="s">
        <v>43</v>
      </c>
      <c r="E159" s="15">
        <v>635</v>
      </c>
      <c r="F159" s="15"/>
      <c r="G159" s="3"/>
      <c r="H159" s="15">
        <v>635</v>
      </c>
      <c r="I159" s="13"/>
      <c r="J159" s="13"/>
      <c r="K159" s="13"/>
      <c r="L159" s="13"/>
      <c r="M159" s="38"/>
      <c r="N159" s="38"/>
      <c r="O159" s="33">
        <v>150</v>
      </c>
    </row>
    <row r="160" spans="1:15" ht="15.75" customHeight="1">
      <c r="A160" s="232">
        <v>42</v>
      </c>
      <c r="B160" s="234" t="s">
        <v>850</v>
      </c>
      <c r="C160" s="28"/>
      <c r="D160" s="25"/>
      <c r="E160" s="60">
        <v>79.8</v>
      </c>
      <c r="F160" s="62">
        <v>79.8</v>
      </c>
      <c r="G160" s="3"/>
      <c r="H160" s="15"/>
      <c r="I160" s="13"/>
      <c r="J160" s="13"/>
      <c r="K160" s="13"/>
      <c r="L160" s="13"/>
      <c r="M160" s="38"/>
      <c r="N160" s="38"/>
    </row>
    <row r="161" spans="1:14" ht="16.5" customHeight="1">
      <c r="A161" s="233"/>
      <c r="B161" s="235"/>
      <c r="C161" s="61" t="s">
        <v>851</v>
      </c>
      <c r="D161" s="25">
        <v>2015</v>
      </c>
      <c r="E161" s="62">
        <v>79.8</v>
      </c>
      <c r="F161" s="62">
        <v>79.8</v>
      </c>
      <c r="G161" s="3"/>
      <c r="H161" s="15"/>
      <c r="I161" s="13"/>
      <c r="J161" s="13"/>
      <c r="K161" s="13"/>
      <c r="L161" s="13"/>
      <c r="M161" s="38"/>
      <c r="N161" s="38"/>
    </row>
    <row r="162" spans="1:14">
      <c r="A162" s="229">
        <v>43</v>
      </c>
      <c r="B162" s="228" t="s">
        <v>360</v>
      </c>
      <c r="C162" s="28"/>
      <c r="D162" s="25"/>
      <c r="E162" s="16">
        <v>22</v>
      </c>
      <c r="F162" s="15">
        <v>22</v>
      </c>
      <c r="G162" s="3"/>
      <c r="H162" s="15"/>
      <c r="I162" s="37"/>
      <c r="J162" s="40"/>
      <c r="K162" s="13"/>
      <c r="L162" s="13"/>
      <c r="M162" s="38"/>
      <c r="N162" s="38"/>
    </row>
    <row r="163" spans="1:14" ht="15.75" customHeight="1">
      <c r="A163" s="229"/>
      <c r="B163" s="228"/>
      <c r="C163" s="28" t="s">
        <v>361</v>
      </c>
      <c r="D163" s="25" t="s">
        <v>58</v>
      </c>
      <c r="E163" s="15">
        <v>22</v>
      </c>
      <c r="F163" s="15">
        <v>22</v>
      </c>
      <c r="G163" s="3"/>
      <c r="H163" s="15"/>
      <c r="J163" s="40"/>
      <c r="K163" s="13"/>
      <c r="L163" s="13"/>
      <c r="M163" s="38"/>
      <c r="N163" s="38"/>
    </row>
    <row r="164" spans="1:14" ht="27.75" customHeight="1">
      <c r="A164" s="229">
        <v>44</v>
      </c>
      <c r="B164" s="228" t="s">
        <v>86</v>
      </c>
      <c r="C164" s="28"/>
      <c r="D164" s="25"/>
      <c r="E164" s="16">
        <f>E165+E166</f>
        <v>842</v>
      </c>
      <c r="F164" s="15">
        <f t="shared" ref="F164:H164" si="34">F165+F166</f>
        <v>35</v>
      </c>
      <c r="G164" s="15">
        <f t="shared" si="34"/>
        <v>807</v>
      </c>
      <c r="H164" s="16">
        <f t="shared" si="34"/>
        <v>0</v>
      </c>
      <c r="I164" s="37"/>
    </row>
    <row r="165" spans="1:14" ht="27.75" customHeight="1">
      <c r="A165" s="229"/>
      <c r="B165" s="228"/>
      <c r="C165" s="28" t="s">
        <v>87</v>
      </c>
      <c r="D165" s="25" t="s">
        <v>88</v>
      </c>
      <c r="E165" s="15">
        <f t="shared" si="1"/>
        <v>827</v>
      </c>
      <c r="F165" s="15">
        <v>20</v>
      </c>
      <c r="G165" s="3">
        <v>807</v>
      </c>
      <c r="H165" s="15"/>
    </row>
    <row r="166" spans="1:14" ht="27.75" customHeight="1">
      <c r="A166" s="229"/>
      <c r="B166" s="228"/>
      <c r="C166" s="28" t="s">
        <v>89</v>
      </c>
      <c r="D166" s="25">
        <v>2017</v>
      </c>
      <c r="E166" s="15">
        <f t="shared" ref="E166:E183" si="35">F166+G166</f>
        <v>15</v>
      </c>
      <c r="F166" s="15">
        <v>15</v>
      </c>
      <c r="G166" s="3"/>
      <c r="H166" s="15"/>
    </row>
    <row r="167" spans="1:14" ht="24" customHeight="1">
      <c r="A167" s="229">
        <v>45</v>
      </c>
      <c r="B167" s="228" t="s">
        <v>90</v>
      </c>
      <c r="C167" s="28"/>
      <c r="D167" s="25"/>
      <c r="E167" s="16">
        <f>SUM(E168:E170)</f>
        <v>4037</v>
      </c>
      <c r="F167" s="15">
        <f t="shared" ref="F167:H167" si="36">SUM(F168:F170)</f>
        <v>151</v>
      </c>
      <c r="G167" s="3">
        <f t="shared" si="36"/>
        <v>2426</v>
      </c>
      <c r="H167" s="15">
        <f t="shared" si="36"/>
        <v>1460</v>
      </c>
      <c r="I167" s="37"/>
    </row>
    <row r="168" spans="1:14" ht="27.75" customHeight="1">
      <c r="A168" s="229"/>
      <c r="B168" s="228"/>
      <c r="C168" s="28" t="s">
        <v>91</v>
      </c>
      <c r="D168" s="25" t="s">
        <v>92</v>
      </c>
      <c r="E168" s="15">
        <f>F168+G168+H168</f>
        <v>1046</v>
      </c>
      <c r="F168" s="15"/>
      <c r="G168" s="3">
        <v>1046</v>
      </c>
      <c r="H168" s="15"/>
      <c r="L168" s="38"/>
    </row>
    <row r="169" spans="1:14" ht="27.75" customHeight="1">
      <c r="A169" s="229"/>
      <c r="B169" s="228"/>
      <c r="C169" s="28" t="s">
        <v>93</v>
      </c>
      <c r="D169" s="25" t="s">
        <v>19</v>
      </c>
      <c r="E169" s="15">
        <f t="shared" ref="E169:E170" si="37">F169+G169+H169</f>
        <v>1499</v>
      </c>
      <c r="F169" s="15">
        <v>119</v>
      </c>
      <c r="G169" s="3">
        <v>1380</v>
      </c>
      <c r="H169" s="15"/>
    </row>
    <row r="170" spans="1:14" ht="27.75" customHeight="1">
      <c r="A170" s="229"/>
      <c r="B170" s="228"/>
      <c r="C170" s="28" t="s">
        <v>94</v>
      </c>
      <c r="D170" s="25">
        <v>2017</v>
      </c>
      <c r="E170" s="15">
        <f t="shared" si="37"/>
        <v>1492</v>
      </c>
      <c r="F170" s="15">
        <v>32</v>
      </c>
      <c r="G170" s="3"/>
      <c r="H170" s="15">
        <v>1460</v>
      </c>
    </row>
    <row r="171" spans="1:14">
      <c r="A171" s="229">
        <v>46</v>
      </c>
      <c r="B171" s="228" t="s">
        <v>335</v>
      </c>
      <c r="C171" s="28"/>
      <c r="D171" s="25"/>
      <c r="E171" s="16">
        <f>SUM(E172:E176)</f>
        <v>1807</v>
      </c>
      <c r="F171" s="15">
        <f t="shared" ref="F171:H171" si="38">SUM(F172:F176)</f>
        <v>448</v>
      </c>
      <c r="G171" s="3">
        <f t="shared" si="38"/>
        <v>1345</v>
      </c>
      <c r="H171" s="15">
        <f t="shared" si="38"/>
        <v>14</v>
      </c>
      <c r="I171" s="37"/>
    </row>
    <row r="172" spans="1:14" ht="27.75" customHeight="1">
      <c r="A172" s="229"/>
      <c r="B172" s="228"/>
      <c r="C172" s="28" t="s">
        <v>344</v>
      </c>
      <c r="D172" s="25" t="s">
        <v>345</v>
      </c>
      <c r="E172" s="15">
        <f>F172+G172</f>
        <v>637</v>
      </c>
      <c r="F172" s="15">
        <v>107</v>
      </c>
      <c r="G172" s="3">
        <v>530</v>
      </c>
      <c r="H172" s="15"/>
      <c r="M172" s="38"/>
    </row>
    <row r="173" spans="1:14" ht="27.75" customHeight="1">
      <c r="A173" s="229"/>
      <c r="B173" s="228"/>
      <c r="C173" s="28" t="s">
        <v>323</v>
      </c>
      <c r="D173" s="25" t="s">
        <v>82</v>
      </c>
      <c r="E173" s="15">
        <v>405</v>
      </c>
      <c r="F173" s="15">
        <f>E173-G173</f>
        <v>105</v>
      </c>
      <c r="G173" s="3">
        <v>300</v>
      </c>
      <c r="H173" s="15"/>
      <c r="M173" s="38"/>
    </row>
    <row r="174" spans="1:14" ht="27.75" customHeight="1">
      <c r="A174" s="229"/>
      <c r="B174" s="228"/>
      <c r="C174" s="28" t="s">
        <v>346</v>
      </c>
      <c r="D174" s="25">
        <v>2016</v>
      </c>
      <c r="E174" s="15">
        <v>150</v>
      </c>
      <c r="F174" s="15">
        <v>100</v>
      </c>
      <c r="G174" s="3">
        <v>50</v>
      </c>
      <c r="H174" s="15"/>
      <c r="M174" s="38"/>
    </row>
    <row r="175" spans="1:14" ht="27.75" customHeight="1">
      <c r="A175" s="229"/>
      <c r="B175" s="228"/>
      <c r="C175" s="28" t="s">
        <v>121</v>
      </c>
      <c r="D175" s="25">
        <v>2017</v>
      </c>
      <c r="E175" s="15">
        <v>250</v>
      </c>
      <c r="F175" s="15">
        <v>50</v>
      </c>
      <c r="G175" s="3">
        <v>200</v>
      </c>
      <c r="H175" s="15"/>
      <c r="M175" s="38"/>
    </row>
    <row r="176" spans="1:14" ht="27.75" customHeight="1">
      <c r="A176" s="229"/>
      <c r="B176" s="228"/>
      <c r="C176" s="28" t="s">
        <v>249</v>
      </c>
      <c r="D176" s="25">
        <v>2017</v>
      </c>
      <c r="E176" s="15">
        <v>365</v>
      </c>
      <c r="F176" s="15">
        <v>86</v>
      </c>
      <c r="G176" s="3">
        <v>265</v>
      </c>
      <c r="H176" s="15">
        <v>14</v>
      </c>
      <c r="M176" s="38"/>
    </row>
    <row r="177" spans="1:13" ht="27.75" customHeight="1">
      <c r="A177" s="232">
        <v>47</v>
      </c>
      <c r="B177" s="232" t="s">
        <v>859</v>
      </c>
      <c r="C177" s="28"/>
      <c r="D177" s="68"/>
      <c r="E177" s="15">
        <f>E178</f>
        <v>80</v>
      </c>
      <c r="F177" s="15"/>
      <c r="G177" s="3"/>
      <c r="H177" s="15"/>
      <c r="I177" s="39"/>
      <c r="M177" s="38"/>
    </row>
    <row r="178" spans="1:13" ht="27.75" customHeight="1">
      <c r="A178" s="233"/>
      <c r="B178" s="233"/>
      <c r="C178" s="28" t="s">
        <v>109</v>
      </c>
      <c r="D178" s="68" t="s">
        <v>19</v>
      </c>
      <c r="E178" s="15">
        <f>F178</f>
        <v>80</v>
      </c>
      <c r="F178" s="15">
        <v>80</v>
      </c>
      <c r="G178" s="3"/>
      <c r="H178" s="15"/>
      <c r="M178" s="38"/>
    </row>
    <row r="179" spans="1:13" ht="27.75" customHeight="1">
      <c r="A179" s="232">
        <v>48</v>
      </c>
      <c r="B179" s="230" t="s">
        <v>593</v>
      </c>
      <c r="C179" s="28"/>
      <c r="D179" s="25"/>
      <c r="E179" s="16">
        <f>E180</f>
        <v>996.4</v>
      </c>
      <c r="F179" s="15">
        <f t="shared" ref="F179:H179" si="39">F180</f>
        <v>296.39999999999998</v>
      </c>
      <c r="G179" s="15">
        <f t="shared" si="39"/>
        <v>0</v>
      </c>
      <c r="H179" s="15">
        <f t="shared" si="39"/>
        <v>700</v>
      </c>
      <c r="I179" s="35"/>
      <c r="M179" s="38"/>
    </row>
    <row r="180" spans="1:13" ht="27.75" customHeight="1">
      <c r="A180" s="233"/>
      <c r="B180" s="231"/>
      <c r="C180" s="28" t="s">
        <v>167</v>
      </c>
      <c r="D180" s="25" t="s">
        <v>20</v>
      </c>
      <c r="E180" s="15">
        <v>996.4</v>
      </c>
      <c r="F180" s="15">
        <v>296.39999999999998</v>
      </c>
      <c r="G180" s="3"/>
      <c r="H180" s="15">
        <v>700</v>
      </c>
      <c r="L180" s="38"/>
      <c r="M180" s="38"/>
    </row>
    <row r="181" spans="1:13" ht="27.75" customHeight="1">
      <c r="A181" s="229">
        <v>49</v>
      </c>
      <c r="B181" s="228" t="s">
        <v>81</v>
      </c>
      <c r="C181" s="28"/>
      <c r="D181" s="25"/>
      <c r="E181" s="16">
        <f>E182+E183</f>
        <v>23</v>
      </c>
      <c r="F181" s="15">
        <f>F182+F183</f>
        <v>23</v>
      </c>
      <c r="G181" s="3"/>
      <c r="H181" s="15"/>
      <c r="I181" s="37"/>
    </row>
    <row r="182" spans="1:13" ht="27.75" customHeight="1">
      <c r="A182" s="229"/>
      <c r="B182" s="228"/>
      <c r="C182" s="28" t="s">
        <v>26</v>
      </c>
      <c r="D182" s="25" t="s">
        <v>82</v>
      </c>
      <c r="E182" s="15">
        <f t="shared" si="35"/>
        <v>12</v>
      </c>
      <c r="F182" s="15">
        <v>12</v>
      </c>
      <c r="G182" s="3"/>
      <c r="H182" s="15"/>
    </row>
    <row r="183" spans="1:13" ht="27.75" customHeight="1">
      <c r="A183" s="229"/>
      <c r="B183" s="228"/>
      <c r="C183" s="28" t="s">
        <v>33</v>
      </c>
      <c r="D183" s="25" t="s">
        <v>13</v>
      </c>
      <c r="E183" s="15">
        <f t="shared" si="35"/>
        <v>11</v>
      </c>
      <c r="F183" s="15">
        <v>11</v>
      </c>
      <c r="G183" s="3"/>
      <c r="H183" s="15"/>
    </row>
    <row r="184" spans="1:13" ht="20.25" customHeight="1">
      <c r="A184" s="229">
        <v>50</v>
      </c>
      <c r="B184" s="228" t="s">
        <v>336</v>
      </c>
      <c r="C184" s="28"/>
      <c r="D184" s="25"/>
      <c r="E184" s="16">
        <f>E185+E186</f>
        <v>143</v>
      </c>
      <c r="F184" s="15"/>
      <c r="G184" s="3"/>
      <c r="H184" s="15"/>
      <c r="I184" s="37"/>
    </row>
    <row r="185" spans="1:13" ht="27.75" customHeight="1">
      <c r="A185" s="229"/>
      <c r="B185" s="228"/>
      <c r="C185" s="28" t="s">
        <v>337</v>
      </c>
      <c r="D185" s="25" t="s">
        <v>19</v>
      </c>
      <c r="E185" s="15">
        <v>140</v>
      </c>
      <c r="F185" s="15">
        <v>66</v>
      </c>
      <c r="G185" s="3"/>
      <c r="H185" s="15"/>
    </row>
    <row r="186" spans="1:13" ht="27.75" customHeight="1">
      <c r="A186" s="229"/>
      <c r="B186" s="228"/>
      <c r="C186" s="28" t="s">
        <v>338</v>
      </c>
      <c r="D186" s="25" t="s">
        <v>20</v>
      </c>
      <c r="E186" s="15">
        <f>F186</f>
        <v>3</v>
      </c>
      <c r="F186" s="15">
        <v>3</v>
      </c>
      <c r="G186" s="3"/>
      <c r="H186" s="15"/>
    </row>
    <row r="187" spans="1:13" ht="21.75" customHeight="1">
      <c r="A187" s="229">
        <v>51</v>
      </c>
      <c r="B187" s="228" t="s">
        <v>376</v>
      </c>
      <c r="C187" s="28"/>
      <c r="D187" s="25"/>
      <c r="E187" s="16">
        <f>SUM(E188:E190)</f>
        <v>518.4</v>
      </c>
      <c r="F187" s="15">
        <f>SUM(F188:F190)</f>
        <v>198.4</v>
      </c>
      <c r="G187" s="3"/>
      <c r="H187" s="15"/>
      <c r="I187" s="37"/>
    </row>
    <row r="188" spans="1:13" ht="27.75" customHeight="1">
      <c r="A188" s="229"/>
      <c r="B188" s="228"/>
      <c r="C188" s="28" t="s">
        <v>182</v>
      </c>
      <c r="D188" s="25" t="s">
        <v>28</v>
      </c>
      <c r="E188" s="15">
        <f>F188+G188+H188</f>
        <v>75</v>
      </c>
      <c r="F188" s="15">
        <v>75</v>
      </c>
      <c r="G188" s="3"/>
      <c r="H188" s="15"/>
    </row>
    <row r="189" spans="1:13" ht="32" customHeight="1">
      <c r="A189" s="229"/>
      <c r="B189" s="228"/>
      <c r="C189" s="28" t="s">
        <v>377</v>
      </c>
      <c r="D189" s="25" t="s">
        <v>20</v>
      </c>
      <c r="E189" s="15">
        <f t="shared" ref="E189" si="40">F189+G189+H189</f>
        <v>30</v>
      </c>
      <c r="F189" s="15">
        <v>30</v>
      </c>
      <c r="G189" s="3"/>
      <c r="H189" s="15"/>
    </row>
    <row r="190" spans="1:13" ht="32" customHeight="1">
      <c r="A190" s="229"/>
      <c r="B190" s="228"/>
      <c r="C190" s="28" t="s">
        <v>42</v>
      </c>
      <c r="D190" s="25" t="s">
        <v>69</v>
      </c>
      <c r="E190" s="15">
        <v>413.4</v>
      </c>
      <c r="F190" s="15">
        <v>93.4</v>
      </c>
      <c r="G190" s="3"/>
      <c r="H190" s="15"/>
    </row>
    <row r="191" spans="1:13" ht="27.75" customHeight="1">
      <c r="A191" s="229">
        <v>42</v>
      </c>
      <c r="B191" s="228" t="s">
        <v>378</v>
      </c>
      <c r="C191" s="28"/>
      <c r="D191" s="25"/>
      <c r="E191" s="16">
        <f>E193+E192</f>
        <v>124.2</v>
      </c>
      <c r="F191" s="15">
        <f t="shared" ref="F191" si="41">F193+F192</f>
        <v>124.2</v>
      </c>
      <c r="G191" s="15"/>
      <c r="H191" s="15"/>
      <c r="I191" s="37"/>
    </row>
    <row r="192" spans="1:13" ht="36" customHeight="1">
      <c r="A192" s="229"/>
      <c r="B192" s="228"/>
      <c r="C192" s="28" t="s">
        <v>379</v>
      </c>
      <c r="D192" s="25" t="s">
        <v>19</v>
      </c>
      <c r="E192" s="15">
        <v>85</v>
      </c>
      <c r="F192" s="15">
        <v>85</v>
      </c>
      <c r="G192" s="3"/>
      <c r="H192" s="15"/>
    </row>
    <row r="193" spans="1:16" ht="27.75" customHeight="1">
      <c r="A193" s="229"/>
      <c r="B193" s="228"/>
      <c r="C193" s="28" t="s">
        <v>380</v>
      </c>
      <c r="D193" s="25" t="s">
        <v>20</v>
      </c>
      <c r="E193" s="15">
        <v>39.200000000000003</v>
      </c>
      <c r="F193" s="15">
        <v>39.200000000000003</v>
      </c>
      <c r="G193" s="3"/>
      <c r="H193" s="15"/>
    </row>
    <row r="194" spans="1:16" ht="27.75" customHeight="1">
      <c r="A194" s="229">
        <v>53</v>
      </c>
      <c r="B194" s="228" t="s">
        <v>383</v>
      </c>
      <c r="C194" s="28"/>
      <c r="D194" s="25"/>
      <c r="E194" s="16">
        <f>SUM(E195:E197)</f>
        <v>831.8</v>
      </c>
      <c r="F194" s="15">
        <f>SUM(F195:F197)</f>
        <v>831.8</v>
      </c>
      <c r="G194" s="3"/>
      <c r="H194" s="15"/>
      <c r="I194" s="37"/>
    </row>
    <row r="195" spans="1:16" ht="27.75" customHeight="1">
      <c r="A195" s="229"/>
      <c r="B195" s="228"/>
      <c r="C195" s="28" t="s">
        <v>384</v>
      </c>
      <c r="D195" s="25" t="s">
        <v>10</v>
      </c>
      <c r="E195" s="15">
        <v>401.8</v>
      </c>
      <c r="F195" s="15">
        <v>401.8</v>
      </c>
      <c r="G195" s="3"/>
      <c r="H195" s="15"/>
      <c r="I195" s="189"/>
      <c r="J195" s="40"/>
      <c r="K195" s="33"/>
    </row>
    <row r="196" spans="1:16" ht="27.75" customHeight="1">
      <c r="A196" s="229"/>
      <c r="B196" s="228"/>
      <c r="C196" s="28" t="s">
        <v>385</v>
      </c>
      <c r="D196" s="25" t="s">
        <v>92</v>
      </c>
      <c r="E196" s="15">
        <v>180</v>
      </c>
      <c r="F196" s="15">
        <v>180</v>
      </c>
      <c r="G196" s="3"/>
      <c r="H196" s="15"/>
      <c r="K196" s="33"/>
      <c r="P196" s="38"/>
    </row>
    <row r="197" spans="1:16" ht="27.75" customHeight="1">
      <c r="A197" s="229"/>
      <c r="B197" s="228"/>
      <c r="C197" s="28" t="s">
        <v>386</v>
      </c>
      <c r="D197" s="25" t="s">
        <v>20</v>
      </c>
      <c r="E197" s="15">
        <v>250</v>
      </c>
      <c r="F197" s="15">
        <v>250</v>
      </c>
      <c r="G197" s="3"/>
      <c r="H197" s="15"/>
      <c r="K197" s="33"/>
      <c r="N197" s="38"/>
    </row>
    <row r="198" spans="1:16" ht="27.75" customHeight="1">
      <c r="A198" s="190"/>
      <c r="B198" s="191" t="s">
        <v>194</v>
      </c>
      <c r="C198" s="30"/>
      <c r="D198" s="191"/>
      <c r="E198" s="16">
        <v>258380.5</v>
      </c>
      <c r="F198" s="16">
        <v>62212.7</v>
      </c>
      <c r="G198" s="2">
        <v>169801.8</v>
      </c>
      <c r="H198" s="16">
        <v>26394</v>
      </c>
      <c r="K198" s="33"/>
      <c r="N198" s="38"/>
      <c r="P198" s="38"/>
    </row>
    <row r="199" spans="1:16" ht="27.75" customHeight="1">
      <c r="A199" s="32"/>
      <c r="B199" s="218"/>
      <c r="C199" s="219"/>
      <c r="D199" s="218"/>
      <c r="E199" s="219"/>
      <c r="F199" s="219"/>
      <c r="G199" s="220"/>
      <c r="H199" s="219"/>
      <c r="I199" s="32"/>
    </row>
    <row r="200" spans="1:16" ht="27.75" customHeight="1">
      <c r="A200" s="249"/>
      <c r="B200" s="249"/>
      <c r="C200" s="249"/>
      <c r="D200" s="221"/>
      <c r="E200" s="222"/>
      <c r="F200" s="226"/>
      <c r="G200" s="227"/>
      <c r="H200" s="226"/>
      <c r="I200" s="32"/>
      <c r="J200" s="40"/>
    </row>
    <row r="201" spans="1:16" ht="27.75" customHeight="1">
      <c r="A201" s="32"/>
      <c r="B201" s="218"/>
      <c r="C201" s="219"/>
      <c r="D201" s="218"/>
      <c r="E201" s="222"/>
      <c r="F201" s="219"/>
      <c r="G201" s="223"/>
      <c r="H201" s="224"/>
      <c r="I201" s="32"/>
    </row>
    <row r="202" spans="1:16" ht="27.75" customHeight="1">
      <c r="A202" s="32"/>
      <c r="B202" s="218"/>
      <c r="C202" s="219"/>
      <c r="D202" s="218"/>
      <c r="E202" s="225"/>
      <c r="F202" s="219"/>
      <c r="G202" s="223"/>
      <c r="H202" s="219"/>
      <c r="I202" s="40"/>
    </row>
    <row r="203" spans="1:16" ht="27.75" customHeight="1">
      <c r="A203" s="32"/>
      <c r="B203" s="218"/>
      <c r="C203" s="219"/>
      <c r="D203" s="218"/>
      <c r="E203" s="219"/>
      <c r="F203" s="219"/>
      <c r="G203" s="223"/>
      <c r="H203" s="219"/>
      <c r="I203" s="32"/>
    </row>
    <row r="204" spans="1:16" ht="27.75" customHeight="1">
      <c r="A204" s="32"/>
      <c r="B204" s="218"/>
      <c r="C204" s="219"/>
      <c r="D204" s="218"/>
      <c r="E204" s="219"/>
      <c r="F204" s="219"/>
      <c r="G204" s="223"/>
      <c r="H204" s="219"/>
      <c r="I204" s="32"/>
    </row>
    <row r="205" spans="1:16" ht="27.75" customHeight="1">
      <c r="A205" s="32"/>
      <c r="B205" s="218"/>
      <c r="C205" s="219"/>
      <c r="D205" s="218"/>
      <c r="E205" s="219"/>
      <c r="F205" s="222"/>
      <c r="G205" s="223"/>
      <c r="H205" s="219"/>
      <c r="I205" s="32"/>
    </row>
    <row r="206" spans="1:16">
      <c r="A206" s="32"/>
      <c r="B206" s="218"/>
      <c r="C206" s="219"/>
      <c r="D206" s="218"/>
      <c r="E206" s="219"/>
      <c r="F206" s="219"/>
      <c r="G206" s="223"/>
      <c r="H206" s="219"/>
      <c r="I206" s="32"/>
    </row>
    <row r="207" spans="1:16">
      <c r="A207" s="32"/>
      <c r="B207" s="218"/>
      <c r="C207" s="219"/>
      <c r="D207" s="218"/>
      <c r="E207" s="219"/>
      <c r="F207" s="219"/>
      <c r="G207" s="223"/>
      <c r="H207" s="219"/>
      <c r="I207" s="32"/>
    </row>
    <row r="208" spans="1:16">
      <c r="A208" s="32"/>
      <c r="B208" s="218"/>
      <c r="C208" s="219"/>
      <c r="D208" s="218"/>
      <c r="E208" s="219"/>
      <c r="F208" s="219"/>
      <c r="G208" s="223"/>
      <c r="H208" s="219"/>
      <c r="I208" s="32"/>
    </row>
    <row r="209" spans="1:9">
      <c r="A209" s="32"/>
      <c r="B209" s="218"/>
      <c r="C209" s="219"/>
      <c r="D209" s="218"/>
      <c r="E209" s="219"/>
      <c r="F209" s="219"/>
      <c r="G209" s="223"/>
      <c r="H209" s="219"/>
      <c r="I209" s="32"/>
    </row>
    <row r="210" spans="1:9">
      <c r="A210" s="32"/>
      <c r="B210" s="218"/>
      <c r="C210" s="219"/>
      <c r="D210" s="218"/>
      <c r="E210" s="219"/>
      <c r="F210" s="219"/>
      <c r="G210" s="223"/>
      <c r="H210" s="219"/>
      <c r="I210" s="32"/>
    </row>
    <row r="211" spans="1:9">
      <c r="A211" s="32"/>
      <c r="B211" s="218"/>
      <c r="C211" s="219"/>
      <c r="D211" s="218"/>
      <c r="E211" s="219"/>
      <c r="F211" s="219"/>
      <c r="G211" s="223"/>
      <c r="H211" s="219"/>
      <c r="I211" s="32"/>
    </row>
  </sheetData>
  <mergeCells count="118">
    <mergeCell ref="B154:B155"/>
    <mergeCell ref="A200:C200"/>
    <mergeCell ref="E85:E88"/>
    <mergeCell ref="A84:A88"/>
    <mergeCell ref="A140:A141"/>
    <mergeCell ref="A128:A131"/>
    <mergeCell ref="A136:A138"/>
    <mergeCell ref="A181:A183"/>
    <mergeCell ref="A132:A135"/>
    <mergeCell ref="A142:A145"/>
    <mergeCell ref="A154:A155"/>
    <mergeCell ref="A164:A166"/>
    <mergeCell ref="A167:A170"/>
    <mergeCell ref="B164:B166"/>
    <mergeCell ref="B167:B170"/>
    <mergeCell ref="B171:B176"/>
    <mergeCell ref="B181:B183"/>
    <mergeCell ref="B132:B135"/>
    <mergeCell ref="B136:B138"/>
    <mergeCell ref="B142:B145"/>
    <mergeCell ref="B156:B157"/>
    <mergeCell ref="B162:B163"/>
    <mergeCell ref="A162:A163"/>
    <mergeCell ref="A156:A157"/>
    <mergeCell ref="B62:B65"/>
    <mergeCell ref="A62:A65"/>
    <mergeCell ref="B66:B68"/>
    <mergeCell ref="A66:A68"/>
    <mergeCell ref="A100:A103"/>
    <mergeCell ref="B128:B131"/>
    <mergeCell ref="A150:A153"/>
    <mergeCell ref="B97:B99"/>
    <mergeCell ref="A97:A99"/>
    <mergeCell ref="B104:B108"/>
    <mergeCell ref="B84:B87"/>
    <mergeCell ref="A82:A83"/>
    <mergeCell ref="B69:B73"/>
    <mergeCell ref="A69:A73"/>
    <mergeCell ref="A89:A91"/>
    <mergeCell ref="B74:B75"/>
    <mergeCell ref="A74:A75"/>
    <mergeCell ref="B34:B36"/>
    <mergeCell ref="A34:A36"/>
    <mergeCell ref="B37:B39"/>
    <mergeCell ref="A37:A39"/>
    <mergeCell ref="B40:B43"/>
    <mergeCell ref="A40:A43"/>
    <mergeCell ref="B44:B47"/>
    <mergeCell ref="A44:A47"/>
    <mergeCell ref="B59:B61"/>
    <mergeCell ref="A59:A61"/>
    <mergeCell ref="B48:B52"/>
    <mergeCell ref="A48:A52"/>
    <mergeCell ref="B53:B58"/>
    <mergeCell ref="A53:A58"/>
    <mergeCell ref="E3:E4"/>
    <mergeCell ref="A1:H1"/>
    <mergeCell ref="F3:F4"/>
    <mergeCell ref="G3:G4"/>
    <mergeCell ref="H3:H4"/>
    <mergeCell ref="C2:C4"/>
    <mergeCell ref="B2:B4"/>
    <mergeCell ref="A2:A4"/>
    <mergeCell ref="D2:D4"/>
    <mergeCell ref="E2:H2"/>
    <mergeCell ref="B191:B193"/>
    <mergeCell ref="A191:A193"/>
    <mergeCell ref="B194:B197"/>
    <mergeCell ref="A194:A197"/>
    <mergeCell ref="J5:J33"/>
    <mergeCell ref="B5:B12"/>
    <mergeCell ref="B13:B15"/>
    <mergeCell ref="A5:A12"/>
    <mergeCell ref="A13:A15"/>
    <mergeCell ref="B20:B22"/>
    <mergeCell ref="A20:A22"/>
    <mergeCell ref="B23:B26"/>
    <mergeCell ref="A23:A26"/>
    <mergeCell ref="B27:B30"/>
    <mergeCell ref="A27:A30"/>
    <mergeCell ref="B16:B17"/>
    <mergeCell ref="A16:A17"/>
    <mergeCell ref="B18:B19"/>
    <mergeCell ref="A18:A19"/>
    <mergeCell ref="B31:B33"/>
    <mergeCell ref="A31:A33"/>
    <mergeCell ref="B146:B149"/>
    <mergeCell ref="A146:A149"/>
    <mergeCell ref="B150:B153"/>
    <mergeCell ref="D77:D81"/>
    <mergeCell ref="B109:B114"/>
    <mergeCell ref="B115:B117"/>
    <mergeCell ref="B118:B127"/>
    <mergeCell ref="B100:B103"/>
    <mergeCell ref="A109:A114"/>
    <mergeCell ref="A115:A117"/>
    <mergeCell ref="A118:A127"/>
    <mergeCell ref="A104:A108"/>
    <mergeCell ref="D85:D88"/>
    <mergeCell ref="B89:B91"/>
    <mergeCell ref="B92:B96"/>
    <mergeCell ref="B76:B81"/>
    <mergeCell ref="B82:B83"/>
    <mergeCell ref="A76:A81"/>
    <mergeCell ref="A92:A96"/>
    <mergeCell ref="B184:B186"/>
    <mergeCell ref="B187:B190"/>
    <mergeCell ref="A187:A190"/>
    <mergeCell ref="A184:A186"/>
    <mergeCell ref="B179:B180"/>
    <mergeCell ref="A179:A180"/>
    <mergeCell ref="B158:B159"/>
    <mergeCell ref="A158:A159"/>
    <mergeCell ref="B160:B161"/>
    <mergeCell ref="A160:A161"/>
    <mergeCell ref="B177:B178"/>
    <mergeCell ref="A177:A178"/>
    <mergeCell ref="A171:A176"/>
  </mergeCells>
  <pageMargins left="0.2" right="0.2" top="0.75" bottom="0.38"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topLeftCell="A4" zoomScaleNormal="100" workbookViewId="0">
      <selection activeCell="I4" sqref="I4:I5"/>
    </sheetView>
  </sheetViews>
  <sheetFormatPr defaultColWidth="9.1796875" defaultRowHeight="15.5"/>
  <cols>
    <col min="1" max="1" width="8.26953125" style="34" customWidth="1"/>
    <col min="2" max="2" width="39.453125" style="43" customWidth="1"/>
    <col min="3" max="3" width="20.54296875" style="41" customWidth="1"/>
    <col min="4" max="4" width="13.81640625" style="43" customWidth="1"/>
    <col min="5" max="5" width="13.81640625" style="188" customWidth="1"/>
    <col min="6" max="6" width="11.1796875" style="34" hidden="1" customWidth="1"/>
    <col min="7" max="7" width="9.1796875" style="32"/>
    <col min="8" max="8" width="9.1796875" style="35"/>
    <col min="9" max="9" width="10.1796875" style="33" bestFit="1" customWidth="1"/>
    <col min="10" max="16384" width="9.1796875" style="33"/>
  </cols>
  <sheetData>
    <row r="1" spans="1:11" ht="76" customHeight="1">
      <c r="A1" s="335" t="s">
        <v>1255</v>
      </c>
      <c r="B1" s="335"/>
      <c r="C1" s="335"/>
      <c r="D1" s="335"/>
      <c r="E1" s="335"/>
      <c r="F1" s="1"/>
      <c r="H1" s="1"/>
    </row>
    <row r="2" spans="1:11" ht="27.75" customHeight="1">
      <c r="A2" s="243" t="s">
        <v>0</v>
      </c>
      <c r="B2" s="243" t="s">
        <v>1244</v>
      </c>
      <c r="C2" s="243" t="s">
        <v>1242</v>
      </c>
      <c r="D2" s="243" t="s">
        <v>1243</v>
      </c>
      <c r="E2" s="336" t="s">
        <v>1256</v>
      </c>
      <c r="F2" s="37"/>
      <c r="G2" s="40"/>
      <c r="H2" s="33"/>
      <c r="I2" s="249"/>
      <c r="J2" s="249"/>
      <c r="K2" s="249"/>
    </row>
    <row r="3" spans="1:11" ht="10" customHeight="1">
      <c r="A3" s="243"/>
      <c r="B3" s="243"/>
      <c r="C3" s="243"/>
      <c r="D3" s="243"/>
      <c r="E3" s="337"/>
      <c r="F3" s="37"/>
      <c r="G3" s="40"/>
      <c r="H3" s="33"/>
      <c r="I3" s="181"/>
      <c r="J3" s="181"/>
      <c r="K3" s="181"/>
    </row>
    <row r="4" spans="1:11" ht="21.75" customHeight="1">
      <c r="A4" s="229">
        <v>1</v>
      </c>
      <c r="B4" s="228" t="s">
        <v>83</v>
      </c>
      <c r="C4" s="28"/>
      <c r="D4" s="177"/>
      <c r="E4" s="183">
        <v>2727</v>
      </c>
      <c r="F4" s="37">
        <f>E4</f>
        <v>2727</v>
      </c>
      <c r="I4" s="253"/>
      <c r="J4" s="253"/>
      <c r="K4" s="253"/>
    </row>
    <row r="5" spans="1:11" ht="27.75" customHeight="1">
      <c r="A5" s="229"/>
      <c r="B5" s="228"/>
      <c r="C5" s="28" t="s">
        <v>84</v>
      </c>
      <c r="D5" s="177" t="s">
        <v>29</v>
      </c>
      <c r="E5" s="184">
        <v>2360</v>
      </c>
      <c r="G5" s="40"/>
      <c r="I5" s="253"/>
      <c r="J5" s="253"/>
      <c r="K5" s="253"/>
    </row>
    <row r="6" spans="1:11" ht="26.25" customHeight="1">
      <c r="A6" s="229"/>
      <c r="B6" s="228"/>
      <c r="C6" s="28" t="s">
        <v>85</v>
      </c>
      <c r="D6" s="177"/>
      <c r="E6" s="184">
        <v>367</v>
      </c>
    </row>
    <row r="7" spans="1:11" ht="27.75" customHeight="1">
      <c r="A7" s="229">
        <v>2</v>
      </c>
      <c r="B7" s="228" t="s">
        <v>332</v>
      </c>
      <c r="C7" s="28"/>
      <c r="D7" s="177"/>
      <c r="E7" s="183">
        <v>2014</v>
      </c>
      <c r="F7" s="37">
        <f>E7</f>
        <v>2014</v>
      </c>
    </row>
    <row r="8" spans="1:11" ht="27.75" customHeight="1">
      <c r="A8" s="229"/>
      <c r="B8" s="228"/>
      <c r="C8" s="28" t="s">
        <v>333</v>
      </c>
      <c r="D8" s="177" t="s">
        <v>334</v>
      </c>
      <c r="E8" s="184">
        <v>1214</v>
      </c>
    </row>
    <row r="9" spans="1:11" ht="27.75" customHeight="1">
      <c r="A9" s="229"/>
      <c r="B9" s="228"/>
      <c r="C9" s="28" t="s">
        <v>12</v>
      </c>
      <c r="D9" s="177"/>
      <c r="E9" s="184">
        <v>800</v>
      </c>
    </row>
    <row r="10" spans="1:11" ht="27.75" customHeight="1">
      <c r="A10" s="229">
        <v>3</v>
      </c>
      <c r="B10" s="228" t="s">
        <v>358</v>
      </c>
      <c r="C10" s="28"/>
      <c r="D10" s="177"/>
      <c r="E10" s="183">
        <v>670</v>
      </c>
      <c r="F10" s="37">
        <f>E10</f>
        <v>670</v>
      </c>
    </row>
    <row r="11" spans="1:11" ht="27.75" customHeight="1">
      <c r="A11" s="229"/>
      <c r="B11" s="228"/>
      <c r="C11" s="28" t="s">
        <v>337</v>
      </c>
      <c r="D11" s="177" t="s">
        <v>13</v>
      </c>
      <c r="E11" s="184">
        <v>170</v>
      </c>
    </row>
    <row r="12" spans="1:11" ht="27.75" customHeight="1">
      <c r="A12" s="229"/>
      <c r="B12" s="228"/>
      <c r="C12" s="28" t="s">
        <v>359</v>
      </c>
      <c r="D12" s="177" t="s">
        <v>43</v>
      </c>
      <c r="E12" s="184">
        <v>500</v>
      </c>
    </row>
    <row r="13" spans="1:11">
      <c r="A13" s="229">
        <v>4</v>
      </c>
      <c r="B13" s="254" t="s">
        <v>191</v>
      </c>
      <c r="C13" s="28"/>
      <c r="D13" s="177"/>
      <c r="E13" s="183">
        <v>210</v>
      </c>
      <c r="F13" s="37">
        <f>E13</f>
        <v>210</v>
      </c>
    </row>
    <row r="14" spans="1:11" s="32" customFormat="1" ht="27.75" customHeight="1">
      <c r="A14" s="229"/>
      <c r="B14" s="254"/>
      <c r="C14" s="28" t="s">
        <v>238</v>
      </c>
      <c r="D14" s="177" t="s">
        <v>20</v>
      </c>
      <c r="E14" s="184">
        <v>210</v>
      </c>
      <c r="F14" s="34"/>
      <c r="H14" s="35"/>
      <c r="I14" s="33"/>
    </row>
    <row r="15" spans="1:11" s="32" customFormat="1" ht="27.75" customHeight="1">
      <c r="A15" s="229">
        <v>5</v>
      </c>
      <c r="B15" s="254" t="s">
        <v>366</v>
      </c>
      <c r="C15" s="28"/>
      <c r="D15" s="177"/>
      <c r="E15" s="183">
        <v>746</v>
      </c>
      <c r="F15" s="37">
        <f>E15</f>
        <v>746</v>
      </c>
      <c r="H15" s="35"/>
      <c r="I15" s="33"/>
    </row>
    <row r="16" spans="1:11" s="32" customFormat="1" ht="36.75" customHeight="1">
      <c r="A16" s="229"/>
      <c r="B16" s="254"/>
      <c r="C16" s="28" t="s">
        <v>124</v>
      </c>
      <c r="D16" s="177" t="s">
        <v>20</v>
      </c>
      <c r="E16" s="184">
        <v>746</v>
      </c>
      <c r="F16" s="34"/>
      <c r="H16" s="35"/>
      <c r="I16" s="33"/>
    </row>
    <row r="17" spans="1:9" s="32" customFormat="1" ht="27.75" customHeight="1">
      <c r="A17" s="229">
        <v>6</v>
      </c>
      <c r="B17" s="228" t="s">
        <v>367</v>
      </c>
      <c r="C17" s="28"/>
      <c r="D17" s="177"/>
      <c r="E17" s="183">
        <v>500</v>
      </c>
      <c r="F17" s="37">
        <f>E17</f>
        <v>500</v>
      </c>
      <c r="H17" s="35"/>
      <c r="I17" s="33"/>
    </row>
    <row r="18" spans="1:9" s="32" customFormat="1" ht="27.75" customHeight="1">
      <c r="A18" s="229"/>
      <c r="B18" s="228"/>
      <c r="C18" s="28" t="s">
        <v>12</v>
      </c>
      <c r="D18" s="177" t="s">
        <v>20</v>
      </c>
      <c r="E18" s="184">
        <v>500</v>
      </c>
      <c r="F18" s="34"/>
      <c r="H18" s="35"/>
      <c r="I18" s="33"/>
    </row>
    <row r="19" spans="1:9" s="32" customFormat="1" ht="27.75" customHeight="1">
      <c r="A19" s="229">
        <v>7</v>
      </c>
      <c r="B19" s="228" t="s">
        <v>381</v>
      </c>
      <c r="C19" s="28"/>
      <c r="D19" s="177"/>
      <c r="E19" s="183">
        <v>1495</v>
      </c>
      <c r="F19" s="37">
        <f>E19</f>
        <v>1495</v>
      </c>
      <c r="H19" s="35"/>
      <c r="I19" s="33"/>
    </row>
    <row r="20" spans="1:9" s="32" customFormat="1" ht="27.75" customHeight="1">
      <c r="A20" s="229"/>
      <c r="B20" s="228"/>
      <c r="C20" s="28" t="s">
        <v>382</v>
      </c>
      <c r="D20" s="177" t="s">
        <v>20</v>
      </c>
      <c r="E20" s="184">
        <v>195</v>
      </c>
      <c r="F20" s="34"/>
      <c r="H20" s="35"/>
      <c r="I20" s="33"/>
    </row>
    <row r="21" spans="1:9" s="32" customFormat="1" ht="27.75" customHeight="1">
      <c r="A21" s="229"/>
      <c r="B21" s="228"/>
      <c r="C21" s="28" t="s">
        <v>42</v>
      </c>
      <c r="D21" s="177" t="s">
        <v>38</v>
      </c>
      <c r="E21" s="184">
        <v>1300</v>
      </c>
      <c r="F21" s="34"/>
      <c r="H21" s="35"/>
      <c r="I21" s="33"/>
    </row>
    <row r="22" spans="1:9" s="32" customFormat="1" ht="27.75" customHeight="1">
      <c r="A22" s="229">
        <v>8</v>
      </c>
      <c r="B22" s="228" t="s">
        <v>800</v>
      </c>
      <c r="C22" s="28"/>
      <c r="D22" s="177"/>
      <c r="E22" s="183">
        <v>400</v>
      </c>
      <c r="F22" s="37">
        <f>E22</f>
        <v>400</v>
      </c>
      <c r="H22" s="35"/>
      <c r="I22" s="33"/>
    </row>
    <row r="23" spans="1:9" s="32" customFormat="1" ht="27.75" customHeight="1">
      <c r="A23" s="229"/>
      <c r="B23" s="228"/>
      <c r="C23" s="28" t="s">
        <v>780</v>
      </c>
      <c r="D23" s="229" t="s">
        <v>391</v>
      </c>
      <c r="E23" s="185">
        <v>100</v>
      </c>
      <c r="F23" s="34"/>
      <c r="H23" s="35"/>
      <c r="I23" s="33"/>
    </row>
    <row r="24" spans="1:9" s="32" customFormat="1" ht="27.75" customHeight="1">
      <c r="A24" s="229"/>
      <c r="B24" s="228"/>
      <c r="C24" s="28" t="s">
        <v>328</v>
      </c>
      <c r="D24" s="229"/>
      <c r="E24" s="185">
        <v>300</v>
      </c>
      <c r="F24" s="34"/>
      <c r="H24" s="35"/>
      <c r="I24" s="33"/>
    </row>
    <row r="25" spans="1:9" s="32" customFormat="1" ht="27.75" customHeight="1">
      <c r="A25" s="178">
        <v>9</v>
      </c>
      <c r="B25" s="177" t="s">
        <v>801</v>
      </c>
      <c r="C25" s="28" t="s">
        <v>469</v>
      </c>
      <c r="D25" s="177">
        <v>2013</v>
      </c>
      <c r="E25" s="183">
        <v>203</v>
      </c>
      <c r="F25" s="32">
        <f>E25</f>
        <v>203</v>
      </c>
      <c r="H25" s="35"/>
      <c r="I25" s="33"/>
    </row>
    <row r="26" spans="1:9" s="32" customFormat="1" ht="27.75" customHeight="1">
      <c r="A26" s="178">
        <v>10</v>
      </c>
      <c r="B26" s="228" t="s">
        <v>802</v>
      </c>
      <c r="C26" s="28"/>
      <c r="D26" s="177"/>
      <c r="E26" s="184">
        <v>18</v>
      </c>
      <c r="F26" s="40">
        <f>E26</f>
        <v>18</v>
      </c>
      <c r="H26" s="35"/>
      <c r="I26" s="33"/>
    </row>
    <row r="27" spans="1:9" s="32" customFormat="1" ht="27.75" customHeight="1">
      <c r="A27" s="178">
        <v>11</v>
      </c>
      <c r="B27" s="228"/>
      <c r="C27" s="28" t="s">
        <v>805</v>
      </c>
      <c r="D27" s="177"/>
      <c r="E27" s="184">
        <v>18</v>
      </c>
      <c r="F27" s="34"/>
      <c r="H27" s="35"/>
      <c r="I27" s="33"/>
    </row>
    <row r="28" spans="1:9" s="32" customFormat="1" ht="27.75" customHeight="1">
      <c r="A28" s="229">
        <v>12</v>
      </c>
      <c r="B28" s="228" t="s">
        <v>803</v>
      </c>
      <c r="C28" s="28"/>
      <c r="D28" s="177"/>
      <c r="E28" s="183">
        <v>546</v>
      </c>
      <c r="F28" s="37">
        <f>E28</f>
        <v>546</v>
      </c>
      <c r="H28" s="35"/>
      <c r="I28" s="33"/>
    </row>
    <row r="29" spans="1:9" s="32" customFormat="1" ht="27.75" customHeight="1">
      <c r="A29" s="229"/>
      <c r="B29" s="228"/>
      <c r="C29" s="28" t="s">
        <v>804</v>
      </c>
      <c r="D29" s="177" t="s">
        <v>806</v>
      </c>
      <c r="E29" s="184">
        <v>546</v>
      </c>
      <c r="F29" s="34"/>
      <c r="H29" s="35"/>
      <c r="I29" s="33"/>
    </row>
    <row r="30" spans="1:9" s="32" customFormat="1" ht="27.75" customHeight="1">
      <c r="A30" s="229">
        <v>13</v>
      </c>
      <c r="B30" s="228" t="s">
        <v>807</v>
      </c>
      <c r="C30" s="28"/>
      <c r="D30" s="177"/>
      <c r="E30" s="183">
        <v>28585</v>
      </c>
      <c r="F30" s="37">
        <f>E30</f>
        <v>28585</v>
      </c>
      <c r="H30" s="35"/>
      <c r="I30" s="33"/>
    </row>
    <row r="31" spans="1:9" s="32" customFormat="1">
      <c r="A31" s="229"/>
      <c r="B31" s="228"/>
      <c r="C31" s="28" t="s">
        <v>328</v>
      </c>
      <c r="D31" s="229" t="s">
        <v>392</v>
      </c>
      <c r="E31" s="185">
        <v>28585</v>
      </c>
      <c r="F31" s="34"/>
      <c r="H31" s="35"/>
      <c r="I31" s="33"/>
    </row>
    <row r="32" spans="1:9" s="32" customFormat="1" ht="27.75" customHeight="1">
      <c r="A32" s="229"/>
      <c r="B32" s="228"/>
      <c r="C32" s="28" t="s">
        <v>192</v>
      </c>
      <c r="D32" s="229"/>
      <c r="E32" s="185"/>
      <c r="F32" s="34"/>
      <c r="H32" s="35"/>
      <c r="I32" s="33"/>
    </row>
    <row r="33" spans="1:9" s="32" customFormat="1">
      <c r="A33" s="178">
        <v>14</v>
      </c>
      <c r="B33" s="177"/>
      <c r="C33" s="28"/>
      <c r="D33" s="177"/>
      <c r="E33" s="183">
        <v>417.2</v>
      </c>
      <c r="F33" s="37">
        <f>E33</f>
        <v>417.2</v>
      </c>
      <c r="H33" s="35"/>
      <c r="I33" s="33"/>
    </row>
    <row r="34" spans="1:9" s="32" customFormat="1" ht="27.75" customHeight="1">
      <c r="A34" s="229">
        <v>15</v>
      </c>
      <c r="B34" s="180" t="s">
        <v>808</v>
      </c>
      <c r="C34" s="229" t="s">
        <v>80</v>
      </c>
      <c r="D34" s="229" t="s">
        <v>392</v>
      </c>
      <c r="E34" s="185">
        <v>30</v>
      </c>
      <c r="F34" s="34"/>
      <c r="H34" s="35"/>
      <c r="I34" s="33"/>
    </row>
    <row r="35" spans="1:9" s="32" customFormat="1" ht="27.75" customHeight="1">
      <c r="A35" s="229"/>
      <c r="B35" s="180" t="s">
        <v>809</v>
      </c>
      <c r="C35" s="229"/>
      <c r="D35" s="229"/>
      <c r="E35" s="185">
        <v>20</v>
      </c>
      <c r="F35" s="34"/>
      <c r="H35" s="35"/>
      <c r="I35" s="33"/>
    </row>
    <row r="36" spans="1:9" s="32" customFormat="1" ht="27.75" customHeight="1">
      <c r="A36" s="229"/>
      <c r="B36" s="180" t="s">
        <v>810</v>
      </c>
      <c r="C36" s="229"/>
      <c r="D36" s="229"/>
      <c r="E36" s="185">
        <v>15</v>
      </c>
      <c r="F36" s="34"/>
      <c r="H36" s="35"/>
      <c r="I36" s="33"/>
    </row>
    <row r="37" spans="1:9" s="32" customFormat="1" ht="27.75" customHeight="1">
      <c r="A37" s="229"/>
      <c r="B37" s="180" t="s">
        <v>811</v>
      </c>
      <c r="C37" s="229"/>
      <c r="D37" s="229"/>
      <c r="E37" s="185">
        <v>60</v>
      </c>
      <c r="F37" s="34"/>
      <c r="H37" s="35"/>
      <c r="I37" s="33"/>
    </row>
    <row r="38" spans="1:9" s="32" customFormat="1" ht="27.75" customHeight="1">
      <c r="A38" s="229"/>
      <c r="B38" s="180" t="s">
        <v>812</v>
      </c>
      <c r="C38" s="229"/>
      <c r="D38" s="229"/>
      <c r="E38" s="185">
        <v>5</v>
      </c>
      <c r="F38" s="34"/>
      <c r="H38" s="35"/>
      <c r="I38" s="33"/>
    </row>
    <row r="39" spans="1:9" s="32" customFormat="1" ht="27.75" customHeight="1">
      <c r="A39" s="229"/>
      <c r="B39" s="180" t="s">
        <v>813</v>
      </c>
      <c r="C39" s="229"/>
      <c r="D39" s="229"/>
      <c r="E39" s="185">
        <v>90</v>
      </c>
      <c r="F39" s="34"/>
      <c r="H39" s="35"/>
      <c r="I39" s="33"/>
    </row>
    <row r="40" spans="1:9" s="32" customFormat="1" ht="27.75" customHeight="1">
      <c r="A40" s="229"/>
      <c r="B40" s="180" t="s">
        <v>814</v>
      </c>
      <c r="C40" s="229"/>
      <c r="D40" s="229"/>
      <c r="E40" s="185">
        <v>167.2</v>
      </c>
      <c r="F40" s="34"/>
      <c r="H40" s="35"/>
      <c r="I40" s="33"/>
    </row>
    <row r="41" spans="1:9" s="32" customFormat="1" ht="27.75" customHeight="1">
      <c r="A41" s="229"/>
      <c r="B41" s="180" t="s">
        <v>815</v>
      </c>
      <c r="C41" s="28"/>
      <c r="D41" s="229"/>
      <c r="E41" s="185">
        <v>30</v>
      </c>
      <c r="F41" s="34"/>
      <c r="H41" s="35"/>
      <c r="I41" s="33"/>
    </row>
    <row r="42" spans="1:9" s="32" customFormat="1" ht="27.75" customHeight="1">
      <c r="A42" s="229">
        <v>16</v>
      </c>
      <c r="B42" s="254" t="s">
        <v>816</v>
      </c>
      <c r="C42" s="28"/>
      <c r="D42" s="177"/>
      <c r="E42" s="183">
        <v>16527</v>
      </c>
      <c r="F42" s="37">
        <f>E42</f>
        <v>16527</v>
      </c>
      <c r="H42" s="35"/>
      <c r="I42" s="33"/>
    </row>
    <row r="43" spans="1:9" s="32" customFormat="1" ht="27.75" customHeight="1">
      <c r="A43" s="229"/>
      <c r="B43" s="254"/>
      <c r="C43" s="180" t="s">
        <v>817</v>
      </c>
      <c r="D43" s="177"/>
      <c r="E43" s="184">
        <v>4000</v>
      </c>
      <c r="F43" s="34"/>
      <c r="H43" s="35"/>
      <c r="I43" s="33"/>
    </row>
    <row r="44" spans="1:9" s="32" customFormat="1" ht="27.75" customHeight="1">
      <c r="A44" s="229"/>
      <c r="B44" s="254"/>
      <c r="C44" s="180" t="s">
        <v>818</v>
      </c>
      <c r="D44" s="177"/>
      <c r="E44" s="184">
        <v>12527</v>
      </c>
      <c r="F44" s="34"/>
      <c r="H44" s="35"/>
      <c r="I44" s="33"/>
    </row>
    <row r="45" spans="1:9" s="32" customFormat="1" ht="27.75" customHeight="1">
      <c r="A45" s="229">
        <v>17</v>
      </c>
      <c r="B45" s="254" t="s">
        <v>819</v>
      </c>
      <c r="C45" s="28"/>
      <c r="D45" s="177"/>
      <c r="E45" s="183">
        <v>21587</v>
      </c>
      <c r="F45" s="37">
        <f>E45</f>
        <v>21587</v>
      </c>
      <c r="H45" s="35"/>
      <c r="I45" s="33"/>
    </row>
    <row r="46" spans="1:9" s="32" customFormat="1" ht="27.75" customHeight="1">
      <c r="A46" s="229"/>
      <c r="B46" s="254"/>
      <c r="C46" s="28" t="s">
        <v>170</v>
      </c>
      <c r="D46" s="177">
        <v>2011</v>
      </c>
      <c r="E46" s="184">
        <v>515</v>
      </c>
      <c r="F46" s="34"/>
      <c r="H46" s="35"/>
      <c r="I46" s="33"/>
    </row>
    <row r="47" spans="1:9" s="32" customFormat="1" ht="27.75" customHeight="1">
      <c r="A47" s="229"/>
      <c r="B47" s="254"/>
      <c r="C47" s="28" t="s">
        <v>247</v>
      </c>
      <c r="D47" s="177" t="s">
        <v>20</v>
      </c>
      <c r="E47" s="184">
        <v>3000</v>
      </c>
      <c r="F47" s="34"/>
      <c r="H47" s="35"/>
      <c r="I47" s="33"/>
    </row>
    <row r="48" spans="1:9" s="32" customFormat="1" ht="27.75" customHeight="1">
      <c r="A48" s="229"/>
      <c r="B48" s="254"/>
      <c r="C48" s="28" t="s">
        <v>26</v>
      </c>
      <c r="D48" s="177" t="s">
        <v>20</v>
      </c>
      <c r="E48" s="184">
        <v>3000</v>
      </c>
      <c r="F48" s="34"/>
      <c r="H48" s="35"/>
      <c r="I48" s="33"/>
    </row>
    <row r="49" spans="1:9" s="32" customFormat="1" ht="27.75" customHeight="1">
      <c r="A49" s="229"/>
      <c r="B49" s="254"/>
      <c r="C49" s="28" t="s">
        <v>820</v>
      </c>
      <c r="D49" s="177" t="s">
        <v>20</v>
      </c>
      <c r="E49" s="184">
        <v>6000</v>
      </c>
      <c r="F49" s="34"/>
      <c r="H49" s="35"/>
      <c r="I49" s="33"/>
    </row>
    <row r="50" spans="1:9" s="32" customFormat="1" ht="27.75" customHeight="1">
      <c r="A50" s="229"/>
      <c r="B50" s="254"/>
      <c r="C50" s="28" t="s">
        <v>42</v>
      </c>
      <c r="D50" s="177" t="s">
        <v>392</v>
      </c>
      <c r="E50" s="184">
        <v>9072</v>
      </c>
      <c r="F50" s="34"/>
      <c r="H50" s="35"/>
      <c r="I50" s="33"/>
    </row>
    <row r="51" spans="1:9" s="32" customFormat="1">
      <c r="A51" s="229">
        <v>18</v>
      </c>
      <c r="B51" s="254" t="s">
        <v>821</v>
      </c>
      <c r="C51" s="28"/>
      <c r="D51" s="177"/>
      <c r="E51" s="183">
        <v>1330</v>
      </c>
      <c r="F51" s="35">
        <f>E51</f>
        <v>1330</v>
      </c>
      <c r="H51" s="35"/>
      <c r="I51" s="33"/>
    </row>
    <row r="52" spans="1:9" s="32" customFormat="1" ht="27.75" customHeight="1">
      <c r="A52" s="229"/>
      <c r="B52" s="254"/>
      <c r="C52" s="28" t="s">
        <v>346</v>
      </c>
      <c r="D52" s="177" t="s">
        <v>391</v>
      </c>
      <c r="E52" s="184">
        <v>1330</v>
      </c>
      <c r="F52" s="34"/>
      <c r="H52" s="35"/>
      <c r="I52" s="33"/>
    </row>
    <row r="53" spans="1:9" s="32" customFormat="1" ht="22.5" customHeight="1">
      <c r="A53" s="229">
        <v>19</v>
      </c>
      <c r="B53" s="228" t="s">
        <v>822</v>
      </c>
      <c r="C53" s="28"/>
      <c r="D53" s="177"/>
      <c r="E53" s="184">
        <v>520</v>
      </c>
      <c r="F53" s="37">
        <f>E53</f>
        <v>520</v>
      </c>
      <c r="H53" s="35"/>
      <c r="I53" s="33"/>
    </row>
    <row r="54" spans="1:9" s="32" customFormat="1" ht="31">
      <c r="A54" s="229"/>
      <c r="B54" s="228"/>
      <c r="C54" s="28" t="s">
        <v>823</v>
      </c>
      <c r="D54" s="177" t="s">
        <v>82</v>
      </c>
      <c r="E54" s="184">
        <v>520</v>
      </c>
      <c r="F54" s="34"/>
      <c r="H54" s="35"/>
      <c r="I54" s="33"/>
    </row>
    <row r="55" spans="1:9" s="32" customFormat="1">
      <c r="A55" s="229">
        <v>20</v>
      </c>
      <c r="B55" s="254" t="s">
        <v>824</v>
      </c>
      <c r="C55" s="28"/>
      <c r="D55" s="177"/>
      <c r="E55" s="183">
        <v>50246</v>
      </c>
      <c r="F55" s="33">
        <v>50246</v>
      </c>
      <c r="G55" s="33"/>
      <c r="H55" s="35"/>
      <c r="I55" s="33"/>
    </row>
    <row r="56" spans="1:9" s="32" customFormat="1" ht="42.75" customHeight="1">
      <c r="A56" s="229"/>
      <c r="B56" s="254"/>
      <c r="C56" s="28" t="s">
        <v>192</v>
      </c>
      <c r="D56" s="28" t="s">
        <v>392</v>
      </c>
      <c r="E56" s="186">
        <v>50246</v>
      </c>
      <c r="F56" s="34"/>
      <c r="H56" s="35"/>
      <c r="I56" s="33"/>
    </row>
    <row r="57" spans="1:9" s="32" customFormat="1">
      <c r="A57" s="229">
        <v>21</v>
      </c>
      <c r="B57" s="228" t="s">
        <v>825</v>
      </c>
      <c r="C57" s="28"/>
      <c r="D57" s="177"/>
      <c r="E57" s="183">
        <v>5149</v>
      </c>
      <c r="F57" s="35">
        <v>5149</v>
      </c>
      <c r="H57" s="35"/>
      <c r="I57" s="33"/>
    </row>
    <row r="58" spans="1:9" s="32" customFormat="1" ht="39.75" customHeight="1">
      <c r="A58" s="229"/>
      <c r="B58" s="228"/>
      <c r="C58" s="28" t="s">
        <v>192</v>
      </c>
      <c r="D58" s="28" t="s">
        <v>392</v>
      </c>
      <c r="E58" s="186">
        <v>5149</v>
      </c>
      <c r="F58" s="35"/>
      <c r="H58" s="35"/>
      <c r="I58" s="33"/>
    </row>
    <row r="59" spans="1:9" s="32" customFormat="1" ht="31">
      <c r="A59" s="178">
        <v>22</v>
      </c>
      <c r="B59" s="177" t="s">
        <v>826</v>
      </c>
      <c r="C59" s="28"/>
      <c r="D59" s="177"/>
      <c r="E59" s="183">
        <v>930</v>
      </c>
      <c r="F59" s="35">
        <f>E59</f>
        <v>930</v>
      </c>
      <c r="H59" s="35"/>
      <c r="I59" s="33"/>
    </row>
    <row r="60" spans="1:9" s="32" customFormat="1">
      <c r="A60" s="178">
        <v>23</v>
      </c>
      <c r="B60" s="55" t="s">
        <v>827</v>
      </c>
      <c r="C60" s="28"/>
      <c r="D60" s="177" t="s">
        <v>391</v>
      </c>
      <c r="E60" s="184">
        <v>30</v>
      </c>
      <c r="F60" s="37"/>
      <c r="H60" s="35"/>
      <c r="I60" s="33"/>
    </row>
    <row r="61" spans="1:9" s="32" customFormat="1" ht="46.5">
      <c r="A61" s="178">
        <v>24</v>
      </c>
      <c r="B61" s="55" t="s">
        <v>828</v>
      </c>
      <c r="C61" s="28"/>
      <c r="D61" s="177" t="s">
        <v>391</v>
      </c>
      <c r="E61" s="184">
        <v>50</v>
      </c>
      <c r="F61" s="34"/>
      <c r="H61" s="35"/>
      <c r="I61" s="33"/>
    </row>
    <row r="62" spans="1:9" s="35" customFormat="1">
      <c r="A62" s="178">
        <v>25</v>
      </c>
      <c r="B62" s="55" t="s">
        <v>829</v>
      </c>
      <c r="C62" s="28"/>
      <c r="D62" s="177" t="s">
        <v>391</v>
      </c>
      <c r="E62" s="184">
        <v>40</v>
      </c>
      <c r="F62" s="34"/>
      <c r="G62" s="32"/>
      <c r="I62" s="33"/>
    </row>
    <row r="63" spans="1:9" s="35" customFormat="1" ht="31">
      <c r="A63" s="178">
        <v>26</v>
      </c>
      <c r="B63" s="55" t="s">
        <v>830</v>
      </c>
      <c r="C63" s="28"/>
      <c r="D63" s="177" t="s">
        <v>391</v>
      </c>
      <c r="E63" s="184">
        <v>100</v>
      </c>
      <c r="F63" s="34"/>
      <c r="G63" s="32"/>
      <c r="I63" s="33"/>
    </row>
    <row r="64" spans="1:9" s="35" customFormat="1">
      <c r="A64" s="178">
        <v>27</v>
      </c>
      <c r="B64" s="55" t="s">
        <v>831</v>
      </c>
      <c r="C64" s="28"/>
      <c r="D64" s="177" t="s">
        <v>391</v>
      </c>
      <c r="E64" s="184">
        <v>50</v>
      </c>
      <c r="F64" s="34"/>
      <c r="G64" s="32"/>
      <c r="I64" s="33"/>
    </row>
    <row r="65" spans="1:9" s="35" customFormat="1" ht="31">
      <c r="A65" s="178">
        <v>28</v>
      </c>
      <c r="B65" s="177" t="s">
        <v>832</v>
      </c>
      <c r="C65" s="28"/>
      <c r="D65" s="177" t="s">
        <v>391</v>
      </c>
      <c r="E65" s="184">
        <v>10</v>
      </c>
      <c r="F65" s="34"/>
      <c r="G65" s="32"/>
      <c r="I65" s="33"/>
    </row>
    <row r="66" spans="1:9" s="35" customFormat="1" ht="31">
      <c r="A66" s="178">
        <v>29</v>
      </c>
      <c r="B66" s="177" t="s">
        <v>833</v>
      </c>
      <c r="C66" s="28"/>
      <c r="D66" s="177" t="s">
        <v>391</v>
      </c>
      <c r="E66" s="184">
        <v>500</v>
      </c>
      <c r="F66" s="33"/>
      <c r="G66" s="32"/>
      <c r="I66" s="33"/>
    </row>
    <row r="67" spans="1:9" s="35" customFormat="1" ht="21.75" customHeight="1">
      <c r="A67" s="178">
        <v>30</v>
      </c>
      <c r="B67" s="55" t="s">
        <v>834</v>
      </c>
      <c r="C67" s="28"/>
      <c r="D67" s="177" t="s">
        <v>391</v>
      </c>
      <c r="E67" s="184">
        <v>150</v>
      </c>
      <c r="F67" s="37">
        <f>SUM(F4:F66)</f>
        <v>134820.20000000001</v>
      </c>
      <c r="G67" s="32"/>
      <c r="I67" s="33"/>
    </row>
    <row r="68" spans="1:9" s="35" customFormat="1" ht="27.75" customHeight="1">
      <c r="A68" s="178"/>
      <c r="B68" s="64" t="s">
        <v>194</v>
      </c>
      <c r="C68" s="30"/>
      <c r="D68" s="179"/>
      <c r="E68" s="182">
        <v>134820.20000000001</v>
      </c>
      <c r="F68" s="34"/>
      <c r="G68" s="32"/>
      <c r="I68" s="33"/>
    </row>
    <row r="69" spans="1:9" s="35" customFormat="1" ht="27.75" customHeight="1">
      <c r="A69" s="32"/>
      <c r="B69" s="66"/>
      <c r="C69" s="54"/>
      <c r="D69" s="67"/>
      <c r="E69" s="187"/>
      <c r="F69" s="34"/>
      <c r="G69" s="32"/>
      <c r="I69" s="33"/>
    </row>
    <row r="70" spans="1:9" s="32" customFormat="1" ht="27.75" customHeight="1">
      <c r="A70" s="34"/>
      <c r="B70" s="43"/>
      <c r="C70" s="41"/>
      <c r="D70" s="43"/>
      <c r="E70" s="188"/>
      <c r="F70" s="34"/>
      <c r="H70" s="35"/>
      <c r="I70" s="33"/>
    </row>
    <row r="71" spans="1:9" s="32" customFormat="1" ht="27.75" customHeight="1">
      <c r="A71" s="34"/>
      <c r="B71" s="43"/>
      <c r="C71" s="41"/>
      <c r="D71" s="43"/>
      <c r="E71" s="188"/>
      <c r="F71" s="34"/>
      <c r="H71" s="35"/>
      <c r="I71" s="33"/>
    </row>
    <row r="72" spans="1:9" s="32" customFormat="1" ht="27.75" customHeight="1">
      <c r="A72" s="34"/>
      <c r="B72" s="43"/>
      <c r="C72" s="41"/>
      <c r="D72" s="43"/>
      <c r="E72" s="188"/>
      <c r="F72" s="34"/>
      <c r="H72" s="35"/>
      <c r="I72" s="33"/>
    </row>
    <row r="73" spans="1:9" s="32" customFormat="1" ht="27.75" customHeight="1">
      <c r="A73" s="34"/>
      <c r="B73" s="43"/>
      <c r="C73" s="41"/>
      <c r="D73" s="43"/>
      <c r="E73" s="188"/>
      <c r="F73" s="34"/>
      <c r="H73" s="35"/>
      <c r="I73" s="33"/>
    </row>
    <row r="74" spans="1:9" s="32" customFormat="1" ht="27.75" customHeight="1">
      <c r="A74" s="34"/>
      <c r="B74" s="43"/>
      <c r="C74" s="41"/>
      <c r="D74" s="43"/>
      <c r="E74" s="188"/>
      <c r="F74" s="34"/>
      <c r="H74" s="35"/>
      <c r="I74" s="33"/>
    </row>
  </sheetData>
  <mergeCells count="48">
    <mergeCell ref="A4:A6"/>
    <mergeCell ref="B4:B6"/>
    <mergeCell ref="A1:E1"/>
    <mergeCell ref="A7:A9"/>
    <mergeCell ref="B7:B9"/>
    <mergeCell ref="C2:C3"/>
    <mergeCell ref="D2:D3"/>
    <mergeCell ref="B2:B3"/>
    <mergeCell ref="A2:A3"/>
    <mergeCell ref="E2:E3"/>
    <mergeCell ref="A10:A12"/>
    <mergeCell ref="B10:B12"/>
    <mergeCell ref="A13:A14"/>
    <mergeCell ref="B13:B14"/>
    <mergeCell ref="A15:A16"/>
    <mergeCell ref="B15:B16"/>
    <mergeCell ref="B30:B32"/>
    <mergeCell ref="D31:D32"/>
    <mergeCell ref="A17:A18"/>
    <mergeCell ref="B17:B18"/>
    <mergeCell ref="A19:A21"/>
    <mergeCell ref="B19:B21"/>
    <mergeCell ref="A22:A24"/>
    <mergeCell ref="B22:B24"/>
    <mergeCell ref="A57:A58"/>
    <mergeCell ref="B57:B58"/>
    <mergeCell ref="A45:A50"/>
    <mergeCell ref="B45:B50"/>
    <mergeCell ref="A51:A52"/>
    <mergeCell ref="B51:B52"/>
    <mergeCell ref="A53:A54"/>
    <mergeCell ref="B53:B54"/>
    <mergeCell ref="I2:K2"/>
    <mergeCell ref="I4:I5"/>
    <mergeCell ref="J4:J5"/>
    <mergeCell ref="K4:K5"/>
    <mergeCell ref="A55:A56"/>
    <mergeCell ref="B55:B56"/>
    <mergeCell ref="A34:A41"/>
    <mergeCell ref="C34:C40"/>
    <mergeCell ref="D34:D41"/>
    <mergeCell ref="A42:A44"/>
    <mergeCell ref="B42:B44"/>
    <mergeCell ref="D23:D24"/>
    <mergeCell ref="B26:B27"/>
    <mergeCell ref="A28:A29"/>
    <mergeCell ref="B28:B29"/>
    <mergeCell ref="A30:A32"/>
  </mergeCells>
  <pageMargins left="0.2" right="0.2" top="0.5" bottom="0.38"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topLeftCell="A4" workbookViewId="0">
      <selection activeCell="C3" sqref="C3"/>
    </sheetView>
  </sheetViews>
  <sheetFormatPr defaultColWidth="9.1796875" defaultRowHeight="15.5"/>
  <cols>
    <col min="1" max="1" width="8.6328125" style="34" customWidth="1"/>
    <col min="2" max="2" width="29.1796875" style="43" customWidth="1"/>
    <col min="3" max="3" width="20.54296875" style="41" customWidth="1"/>
    <col min="4" max="4" width="24.453125" style="43" customWidth="1"/>
    <col min="5" max="5" width="11.1796875" style="34" hidden="1" customWidth="1"/>
    <col min="6" max="6" width="9.1796875" style="32"/>
    <col min="7" max="7" width="9.1796875" style="35"/>
    <col min="8" max="8" width="5.81640625" style="33" customWidth="1"/>
    <col min="9" max="9" width="10.453125" style="33" customWidth="1"/>
    <col min="10" max="10" width="10.1796875" style="33" bestFit="1" customWidth="1"/>
    <col min="11" max="11" width="9.1796875" style="33"/>
    <col min="12" max="12" width="10.1796875" style="33" bestFit="1" customWidth="1"/>
    <col min="13" max="16384" width="9.1796875" style="33"/>
  </cols>
  <sheetData>
    <row r="1" spans="1:12" ht="76.5" customHeight="1">
      <c r="A1" s="244" t="s">
        <v>1257</v>
      </c>
      <c r="B1" s="244"/>
      <c r="C1" s="244"/>
      <c r="D1" s="244"/>
      <c r="E1" s="1"/>
      <c r="G1" s="1"/>
      <c r="H1" s="1"/>
      <c r="I1" s="1"/>
    </row>
    <row r="2" spans="1:12" s="35" customFormat="1" ht="23.25" customHeight="1">
      <c r="A2" s="77" t="s">
        <v>0</v>
      </c>
      <c r="B2" s="76" t="s">
        <v>732</v>
      </c>
      <c r="C2" s="77" t="s">
        <v>733</v>
      </c>
      <c r="D2" s="77" t="s">
        <v>734</v>
      </c>
      <c r="E2" s="34"/>
      <c r="F2" s="32"/>
      <c r="H2" s="33"/>
      <c r="I2" s="33"/>
      <c r="J2" s="33"/>
      <c r="K2" s="33"/>
      <c r="L2" s="33"/>
    </row>
    <row r="3" spans="1:12" s="35" customFormat="1" ht="28.5" customHeight="1">
      <c r="A3" s="75">
        <v>1</v>
      </c>
      <c r="B3" s="74" t="s">
        <v>120</v>
      </c>
      <c r="C3" s="192" t="s">
        <v>88</v>
      </c>
      <c r="D3" s="56">
        <v>43845.399999999994</v>
      </c>
      <c r="E3" s="41">
        <v>43845.399999999994</v>
      </c>
      <c r="F3" s="41"/>
      <c r="H3" s="33"/>
      <c r="I3" s="33"/>
      <c r="J3" s="33"/>
      <c r="K3" s="33"/>
      <c r="L3" s="33"/>
    </row>
    <row r="4" spans="1:12" s="35" customFormat="1" ht="28.5" customHeight="1">
      <c r="A4" s="75">
        <v>2</v>
      </c>
      <c r="B4" s="74" t="s">
        <v>100</v>
      </c>
      <c r="C4" s="192" t="s">
        <v>88</v>
      </c>
      <c r="D4" s="56">
        <v>148605.5</v>
      </c>
      <c r="E4" s="34">
        <v>148605.5</v>
      </c>
      <c r="F4" s="32"/>
      <c r="H4" s="33"/>
      <c r="I4" s="33"/>
      <c r="J4" s="33"/>
      <c r="K4" s="33"/>
      <c r="L4" s="33"/>
    </row>
    <row r="5" spans="1:12" s="35" customFormat="1" ht="28.5" customHeight="1">
      <c r="A5" s="75">
        <v>3</v>
      </c>
      <c r="B5" s="74" t="s">
        <v>731</v>
      </c>
      <c r="C5" s="192" t="s">
        <v>88</v>
      </c>
      <c r="D5" s="56">
        <v>53861.700000000004</v>
      </c>
      <c r="E5" s="34">
        <v>53861.700000000004</v>
      </c>
      <c r="F5" s="32"/>
      <c r="H5" s="33"/>
      <c r="I5" s="33"/>
      <c r="J5" s="33"/>
      <c r="K5" s="33"/>
      <c r="L5" s="33"/>
    </row>
    <row r="6" spans="1:12" s="35" customFormat="1" ht="28.5" customHeight="1">
      <c r="A6" s="75">
        <v>4</v>
      </c>
      <c r="B6" s="59" t="s">
        <v>735</v>
      </c>
      <c r="C6" s="192" t="s">
        <v>88</v>
      </c>
      <c r="D6" s="57">
        <v>30806.377</v>
      </c>
      <c r="E6" s="34">
        <v>30806.377</v>
      </c>
      <c r="F6" s="32"/>
      <c r="H6" s="33"/>
      <c r="I6" s="33"/>
      <c r="J6" s="33"/>
      <c r="K6" s="33"/>
      <c r="L6" s="33"/>
    </row>
    <row r="7" spans="1:12" s="35" customFormat="1" ht="28.5" customHeight="1">
      <c r="A7" s="75">
        <v>5</v>
      </c>
      <c r="B7" s="74" t="s">
        <v>796</v>
      </c>
      <c r="C7" s="192" t="s">
        <v>88</v>
      </c>
      <c r="D7" s="57">
        <v>34295.78</v>
      </c>
      <c r="E7" s="34">
        <v>34295.78</v>
      </c>
      <c r="F7" s="32"/>
      <c r="H7" s="33"/>
      <c r="I7" s="33"/>
      <c r="J7" s="33"/>
      <c r="K7" s="33"/>
      <c r="L7" s="33"/>
    </row>
    <row r="8" spans="1:12" s="35" customFormat="1" ht="28.5" customHeight="1">
      <c r="A8" s="75">
        <v>6</v>
      </c>
      <c r="B8" s="59" t="s">
        <v>797</v>
      </c>
      <c r="C8" s="192" t="s">
        <v>88</v>
      </c>
      <c r="D8" s="57">
        <v>66620.715000000011</v>
      </c>
      <c r="E8" s="34">
        <v>66620.715000000011</v>
      </c>
      <c r="F8" s="32"/>
      <c r="H8" s="33"/>
      <c r="I8" s="33"/>
      <c r="J8" s="33"/>
      <c r="K8" s="33"/>
      <c r="L8" s="33"/>
    </row>
    <row r="9" spans="1:12" s="32" customFormat="1" ht="28.5" customHeight="1">
      <c r="A9" s="75">
        <v>7</v>
      </c>
      <c r="B9" s="74" t="s">
        <v>118</v>
      </c>
      <c r="C9" s="192" t="s">
        <v>88</v>
      </c>
      <c r="D9" s="58">
        <v>10345</v>
      </c>
      <c r="E9" s="34">
        <v>10345</v>
      </c>
      <c r="G9" s="35"/>
      <c r="H9" s="33"/>
      <c r="I9" s="33"/>
      <c r="J9" s="33"/>
      <c r="K9" s="33"/>
      <c r="L9" s="33"/>
    </row>
    <row r="10" spans="1:12" s="32" customFormat="1" ht="28.5" customHeight="1">
      <c r="A10" s="75">
        <v>8</v>
      </c>
      <c r="B10" s="74" t="s">
        <v>798</v>
      </c>
      <c r="C10" s="192" t="s">
        <v>88</v>
      </c>
      <c r="D10" s="58">
        <v>40431</v>
      </c>
      <c r="E10" s="34">
        <v>40431</v>
      </c>
      <c r="G10" s="35"/>
      <c r="H10" s="33"/>
      <c r="I10" s="33"/>
      <c r="J10" s="33"/>
      <c r="K10" s="33"/>
      <c r="L10" s="33"/>
    </row>
    <row r="11" spans="1:12" s="32" customFormat="1" ht="28.5" customHeight="1">
      <c r="A11" s="75">
        <v>9</v>
      </c>
      <c r="B11" s="74" t="s">
        <v>142</v>
      </c>
      <c r="C11" s="192" t="s">
        <v>88</v>
      </c>
      <c r="D11" s="58">
        <v>27831</v>
      </c>
      <c r="E11" s="34">
        <v>27831</v>
      </c>
      <c r="G11" s="35"/>
      <c r="H11" s="33"/>
      <c r="I11" s="33"/>
      <c r="J11" s="33"/>
      <c r="K11" s="33"/>
      <c r="L11" s="33"/>
    </row>
    <row r="12" spans="1:12" s="32" customFormat="1" ht="28.5" customHeight="1">
      <c r="A12" s="92">
        <v>10</v>
      </c>
      <c r="B12" s="93" t="s">
        <v>799</v>
      </c>
      <c r="C12" s="92" t="s">
        <v>88</v>
      </c>
      <c r="D12" s="94">
        <v>17769.849999999999</v>
      </c>
      <c r="E12" s="95">
        <v>17769.849999999999</v>
      </c>
      <c r="G12" s="35"/>
      <c r="H12" s="33"/>
      <c r="I12" s="33"/>
      <c r="J12" s="33"/>
      <c r="K12" s="33"/>
      <c r="L12" s="33"/>
    </row>
    <row r="13" spans="1:12" s="32" customFormat="1" ht="28.5" customHeight="1">
      <c r="A13" s="75">
        <v>11</v>
      </c>
      <c r="B13" s="74" t="s">
        <v>158</v>
      </c>
      <c r="C13" s="192" t="s">
        <v>88</v>
      </c>
      <c r="D13" s="58">
        <v>150</v>
      </c>
      <c r="E13" s="34">
        <v>150</v>
      </c>
      <c r="G13" s="35"/>
      <c r="H13" s="33"/>
      <c r="I13" s="33"/>
      <c r="J13" s="33"/>
      <c r="K13" s="33"/>
      <c r="L13" s="33"/>
    </row>
    <row r="14" spans="1:12" s="32" customFormat="1" ht="28.5" customHeight="1">
      <c r="A14" s="75">
        <v>12</v>
      </c>
      <c r="B14" s="74" t="s">
        <v>190</v>
      </c>
      <c r="C14" s="192" t="s">
        <v>88</v>
      </c>
      <c r="D14" s="56">
        <v>4191.6000000000004</v>
      </c>
      <c r="E14" s="34">
        <v>4191.6000000000004</v>
      </c>
      <c r="G14" s="35"/>
      <c r="H14" s="33"/>
      <c r="I14" s="33"/>
      <c r="J14" s="33"/>
      <c r="K14" s="33"/>
      <c r="L14" s="33"/>
    </row>
    <row r="15" spans="1:12" s="32" customFormat="1" ht="28.5" customHeight="1">
      <c r="A15" s="75">
        <v>13</v>
      </c>
      <c r="B15" s="74" t="s">
        <v>491</v>
      </c>
      <c r="C15" s="192" t="s">
        <v>88</v>
      </c>
      <c r="D15" s="56">
        <v>6711</v>
      </c>
      <c r="E15" s="34">
        <v>6711</v>
      </c>
      <c r="G15" s="35"/>
      <c r="H15" s="33"/>
      <c r="I15" s="33"/>
      <c r="J15" s="33"/>
      <c r="K15" s="33"/>
      <c r="L15" s="33"/>
    </row>
    <row r="16" spans="1:12" s="32" customFormat="1" ht="23.25" customHeight="1">
      <c r="A16" s="75"/>
      <c r="B16" s="76" t="s">
        <v>194</v>
      </c>
      <c r="C16" s="30"/>
      <c r="D16" s="65">
        <f>SUM(D3:D15)</f>
        <v>485464.92199999996</v>
      </c>
      <c r="E16" s="37"/>
      <c r="G16" s="35"/>
      <c r="H16" s="33"/>
      <c r="I16" s="33"/>
      <c r="J16" s="33"/>
      <c r="K16" s="33"/>
      <c r="L16" s="33"/>
    </row>
    <row r="17" spans="1:12" s="32" customFormat="1" ht="27.75" customHeight="1">
      <c r="A17" s="34"/>
      <c r="B17" s="43"/>
      <c r="C17" s="41"/>
      <c r="D17" s="43"/>
      <c r="E17" s="34"/>
      <c r="G17" s="35"/>
      <c r="H17" s="33"/>
      <c r="I17" s="33"/>
      <c r="J17" s="33"/>
      <c r="K17" s="33"/>
      <c r="L17" s="33"/>
    </row>
    <row r="18" spans="1:12" s="32" customFormat="1" ht="27.75" customHeight="1">
      <c r="A18" s="34"/>
      <c r="B18" s="43"/>
      <c r="C18" s="41"/>
      <c r="D18" s="43"/>
      <c r="E18" s="34"/>
      <c r="G18" s="35"/>
      <c r="H18" s="33"/>
      <c r="I18" s="33"/>
      <c r="J18" s="33"/>
      <c r="K18" s="33"/>
      <c r="L18" s="33"/>
    </row>
    <row r="19" spans="1:12" s="32" customFormat="1" ht="27.75" customHeight="1">
      <c r="A19" s="34"/>
      <c r="B19" s="43"/>
      <c r="C19" s="41"/>
      <c r="D19" s="43"/>
      <c r="E19" s="34"/>
      <c r="G19" s="35"/>
      <c r="H19" s="33"/>
      <c r="I19" s="33"/>
      <c r="J19" s="33"/>
      <c r="K19" s="33"/>
      <c r="L19" s="33"/>
    </row>
    <row r="20" spans="1:12" s="32" customFormat="1" ht="27.75" customHeight="1">
      <c r="A20" s="34"/>
      <c r="B20" s="43"/>
      <c r="C20" s="41"/>
      <c r="D20" s="43"/>
      <c r="E20" s="34"/>
      <c r="G20" s="35"/>
      <c r="H20" s="33"/>
      <c r="I20" s="33"/>
      <c r="J20" s="33"/>
      <c r="K20" s="33"/>
      <c r="L20" s="33"/>
    </row>
    <row r="21" spans="1:12" s="32" customFormat="1" ht="27.75" customHeight="1">
      <c r="A21" s="34"/>
      <c r="B21" s="43"/>
      <c r="C21" s="41"/>
      <c r="D21" s="43"/>
      <c r="E21" s="34"/>
      <c r="G21" s="35"/>
      <c r="H21" s="33"/>
      <c r="I21" s="33"/>
      <c r="J21" s="33"/>
      <c r="K21" s="33"/>
      <c r="L21" s="33"/>
    </row>
    <row r="22" spans="1:12" s="32" customFormat="1" ht="27.75" customHeight="1">
      <c r="A22" s="34"/>
      <c r="B22" s="43"/>
      <c r="C22" s="41"/>
      <c r="D22" s="43"/>
      <c r="E22" s="34"/>
      <c r="G22" s="35"/>
      <c r="H22" s="33"/>
      <c r="I22" s="33"/>
      <c r="J22" s="33"/>
      <c r="K22" s="33"/>
      <c r="L22" s="33"/>
    </row>
  </sheetData>
  <mergeCells count="1">
    <mergeCell ref="A1:D1"/>
  </mergeCells>
  <pageMargins left="0.8" right="0.2" top="0.75" bottom="0.38"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4"/>
  <sheetViews>
    <sheetView tabSelected="1" view="pageLayout" topLeftCell="A23" zoomScale="82" zoomScaleNormal="85" zoomScalePageLayoutView="82" workbookViewId="0">
      <selection activeCell="D23" sqref="D23"/>
    </sheetView>
  </sheetViews>
  <sheetFormatPr defaultRowHeight="15.5"/>
  <cols>
    <col min="1" max="1" width="5.7265625" style="10" customWidth="1"/>
    <col min="2" max="2" width="21.1796875" style="126" customWidth="1"/>
    <col min="3" max="3" width="14.453125" style="6" customWidth="1"/>
    <col min="4" max="4" width="86.1796875" style="126" customWidth="1"/>
    <col min="5" max="5" width="12.81640625" style="6" customWidth="1"/>
    <col min="6" max="6" width="16.7265625" style="6" bestFit="1" customWidth="1"/>
    <col min="7" max="7" width="15.453125" style="6" bestFit="1" customWidth="1"/>
    <col min="8" max="8" width="13" style="6" customWidth="1"/>
    <col min="9" max="9" width="9.81640625" style="6" bestFit="1" customWidth="1"/>
    <col min="10" max="255" width="9.1796875" style="6"/>
    <col min="256" max="256" width="5.7265625" style="6" customWidth="1"/>
    <col min="257" max="257" width="21.26953125" style="6" customWidth="1"/>
    <col min="258" max="258" width="43.26953125" style="6" customWidth="1"/>
    <col min="259" max="259" width="62.1796875" style="6" customWidth="1"/>
    <col min="260" max="260" width="11.54296875" style="6" customWidth="1"/>
    <col min="261" max="261" width="15.26953125" style="6" bestFit="1" customWidth="1"/>
    <col min="262" max="262" width="14.81640625" style="6" bestFit="1" customWidth="1"/>
    <col min="263" max="263" width="9.54296875" style="6" bestFit="1" customWidth="1"/>
    <col min="264" max="511" width="9.1796875" style="6"/>
    <col min="512" max="512" width="5.7265625" style="6" customWidth="1"/>
    <col min="513" max="513" width="21.26953125" style="6" customWidth="1"/>
    <col min="514" max="514" width="43.26953125" style="6" customWidth="1"/>
    <col min="515" max="515" width="62.1796875" style="6" customWidth="1"/>
    <col min="516" max="516" width="11.54296875" style="6" customWidth="1"/>
    <col min="517" max="517" width="15.26953125" style="6" bestFit="1" customWidth="1"/>
    <col min="518" max="518" width="14.81640625" style="6" bestFit="1" customWidth="1"/>
    <col min="519" max="519" width="9.54296875" style="6" bestFit="1" customWidth="1"/>
    <col min="520" max="767" width="9.1796875" style="6"/>
    <col min="768" max="768" width="5.7265625" style="6" customWidth="1"/>
    <col min="769" max="769" width="21.26953125" style="6" customWidth="1"/>
    <col min="770" max="770" width="43.26953125" style="6" customWidth="1"/>
    <col min="771" max="771" width="62.1796875" style="6" customWidth="1"/>
    <col min="772" max="772" width="11.54296875" style="6" customWidth="1"/>
    <col min="773" max="773" width="15.26953125" style="6" bestFit="1" customWidth="1"/>
    <col min="774" max="774" width="14.81640625" style="6" bestFit="1" customWidth="1"/>
    <col min="775" max="775" width="9.54296875" style="6" bestFit="1" customWidth="1"/>
    <col min="776" max="1023" width="9.1796875" style="6"/>
    <col min="1024" max="1024" width="5.7265625" style="6" customWidth="1"/>
    <col min="1025" max="1025" width="21.26953125" style="6" customWidth="1"/>
    <col min="1026" max="1026" width="43.26953125" style="6" customWidth="1"/>
    <col min="1027" max="1027" width="62.1796875" style="6" customWidth="1"/>
    <col min="1028" max="1028" width="11.54296875" style="6" customWidth="1"/>
    <col min="1029" max="1029" width="15.26953125" style="6" bestFit="1" customWidth="1"/>
    <col min="1030" max="1030" width="14.81640625" style="6" bestFit="1" customWidth="1"/>
    <col min="1031" max="1031" width="9.54296875" style="6" bestFit="1" customWidth="1"/>
    <col min="1032" max="1279" width="9.1796875" style="6"/>
    <col min="1280" max="1280" width="5.7265625" style="6" customWidth="1"/>
    <col min="1281" max="1281" width="21.26953125" style="6" customWidth="1"/>
    <col min="1282" max="1282" width="43.26953125" style="6" customWidth="1"/>
    <col min="1283" max="1283" width="62.1796875" style="6" customWidth="1"/>
    <col min="1284" max="1284" width="11.54296875" style="6" customWidth="1"/>
    <col min="1285" max="1285" width="15.26953125" style="6" bestFit="1" customWidth="1"/>
    <col min="1286" max="1286" width="14.81640625" style="6" bestFit="1" customWidth="1"/>
    <col min="1287" max="1287" width="9.54296875" style="6" bestFit="1" customWidth="1"/>
    <col min="1288" max="1535" width="9.1796875" style="6"/>
    <col min="1536" max="1536" width="5.7265625" style="6" customWidth="1"/>
    <col min="1537" max="1537" width="21.26953125" style="6" customWidth="1"/>
    <col min="1538" max="1538" width="43.26953125" style="6" customWidth="1"/>
    <col min="1539" max="1539" width="62.1796875" style="6" customWidth="1"/>
    <col min="1540" max="1540" width="11.54296875" style="6" customWidth="1"/>
    <col min="1541" max="1541" width="15.26953125" style="6" bestFit="1" customWidth="1"/>
    <col min="1542" max="1542" width="14.81640625" style="6" bestFit="1" customWidth="1"/>
    <col min="1543" max="1543" width="9.54296875" style="6" bestFit="1" customWidth="1"/>
    <col min="1544" max="1791" width="9.1796875" style="6"/>
    <col min="1792" max="1792" width="5.7265625" style="6" customWidth="1"/>
    <col min="1793" max="1793" width="21.26953125" style="6" customWidth="1"/>
    <col min="1794" max="1794" width="43.26953125" style="6" customWidth="1"/>
    <col min="1795" max="1795" width="62.1796875" style="6" customWidth="1"/>
    <col min="1796" max="1796" width="11.54296875" style="6" customWidth="1"/>
    <col min="1797" max="1797" width="15.26953125" style="6" bestFit="1" customWidth="1"/>
    <col min="1798" max="1798" width="14.81640625" style="6" bestFit="1" customWidth="1"/>
    <col min="1799" max="1799" width="9.54296875" style="6" bestFit="1" customWidth="1"/>
    <col min="1800" max="2047" width="9.1796875" style="6"/>
    <col min="2048" max="2048" width="5.7265625" style="6" customWidth="1"/>
    <col min="2049" max="2049" width="21.26953125" style="6" customWidth="1"/>
    <col min="2050" max="2050" width="43.26953125" style="6" customWidth="1"/>
    <col min="2051" max="2051" width="62.1796875" style="6" customWidth="1"/>
    <col min="2052" max="2052" width="11.54296875" style="6" customWidth="1"/>
    <col min="2053" max="2053" width="15.26953125" style="6" bestFit="1" customWidth="1"/>
    <col min="2054" max="2054" width="14.81640625" style="6" bestFit="1" customWidth="1"/>
    <col min="2055" max="2055" width="9.54296875" style="6" bestFit="1" customWidth="1"/>
    <col min="2056" max="2303" width="9.1796875" style="6"/>
    <col min="2304" max="2304" width="5.7265625" style="6" customWidth="1"/>
    <col min="2305" max="2305" width="21.26953125" style="6" customWidth="1"/>
    <col min="2306" max="2306" width="43.26953125" style="6" customWidth="1"/>
    <col min="2307" max="2307" width="62.1796875" style="6" customWidth="1"/>
    <col min="2308" max="2308" width="11.54296875" style="6" customWidth="1"/>
    <col min="2309" max="2309" width="15.26953125" style="6" bestFit="1" customWidth="1"/>
    <col min="2310" max="2310" width="14.81640625" style="6" bestFit="1" customWidth="1"/>
    <col min="2311" max="2311" width="9.54296875" style="6" bestFit="1" customWidth="1"/>
    <col min="2312" max="2559" width="9.1796875" style="6"/>
    <col min="2560" max="2560" width="5.7265625" style="6" customWidth="1"/>
    <col min="2561" max="2561" width="21.26953125" style="6" customWidth="1"/>
    <col min="2562" max="2562" width="43.26953125" style="6" customWidth="1"/>
    <col min="2563" max="2563" width="62.1796875" style="6" customWidth="1"/>
    <col min="2564" max="2564" width="11.54296875" style="6" customWidth="1"/>
    <col min="2565" max="2565" width="15.26953125" style="6" bestFit="1" customWidth="1"/>
    <col min="2566" max="2566" width="14.81640625" style="6" bestFit="1" customWidth="1"/>
    <col min="2567" max="2567" width="9.54296875" style="6" bestFit="1" customWidth="1"/>
    <col min="2568" max="2815" width="9.1796875" style="6"/>
    <col min="2816" max="2816" width="5.7265625" style="6" customWidth="1"/>
    <col min="2817" max="2817" width="21.26953125" style="6" customWidth="1"/>
    <col min="2818" max="2818" width="43.26953125" style="6" customWidth="1"/>
    <col min="2819" max="2819" width="62.1796875" style="6" customWidth="1"/>
    <col min="2820" max="2820" width="11.54296875" style="6" customWidth="1"/>
    <col min="2821" max="2821" width="15.26953125" style="6" bestFit="1" customWidth="1"/>
    <col min="2822" max="2822" width="14.81640625" style="6" bestFit="1" customWidth="1"/>
    <col min="2823" max="2823" width="9.54296875" style="6" bestFit="1" customWidth="1"/>
    <col min="2824" max="3071" width="9.1796875" style="6"/>
    <col min="3072" max="3072" width="5.7265625" style="6" customWidth="1"/>
    <col min="3073" max="3073" width="21.26953125" style="6" customWidth="1"/>
    <col min="3074" max="3074" width="43.26953125" style="6" customWidth="1"/>
    <col min="3075" max="3075" width="62.1796875" style="6" customWidth="1"/>
    <col min="3076" max="3076" width="11.54296875" style="6" customWidth="1"/>
    <col min="3077" max="3077" width="15.26953125" style="6" bestFit="1" customWidth="1"/>
    <col min="3078" max="3078" width="14.81640625" style="6" bestFit="1" customWidth="1"/>
    <col min="3079" max="3079" width="9.54296875" style="6" bestFit="1" customWidth="1"/>
    <col min="3080" max="3327" width="9.1796875" style="6"/>
    <col min="3328" max="3328" width="5.7265625" style="6" customWidth="1"/>
    <col min="3329" max="3329" width="21.26953125" style="6" customWidth="1"/>
    <col min="3330" max="3330" width="43.26953125" style="6" customWidth="1"/>
    <col min="3331" max="3331" width="62.1796875" style="6" customWidth="1"/>
    <col min="3332" max="3332" width="11.54296875" style="6" customWidth="1"/>
    <col min="3333" max="3333" width="15.26953125" style="6" bestFit="1" customWidth="1"/>
    <col min="3334" max="3334" width="14.81640625" style="6" bestFit="1" customWidth="1"/>
    <col min="3335" max="3335" width="9.54296875" style="6" bestFit="1" customWidth="1"/>
    <col min="3336" max="3583" width="9.1796875" style="6"/>
    <col min="3584" max="3584" width="5.7265625" style="6" customWidth="1"/>
    <col min="3585" max="3585" width="21.26953125" style="6" customWidth="1"/>
    <col min="3586" max="3586" width="43.26953125" style="6" customWidth="1"/>
    <col min="3587" max="3587" width="62.1796875" style="6" customWidth="1"/>
    <col min="3588" max="3588" width="11.54296875" style="6" customWidth="1"/>
    <col min="3589" max="3589" width="15.26953125" style="6" bestFit="1" customWidth="1"/>
    <col min="3590" max="3590" width="14.81640625" style="6" bestFit="1" customWidth="1"/>
    <col min="3591" max="3591" width="9.54296875" style="6" bestFit="1" customWidth="1"/>
    <col min="3592" max="3839" width="9.1796875" style="6"/>
    <col min="3840" max="3840" width="5.7265625" style="6" customWidth="1"/>
    <col min="3841" max="3841" width="21.26953125" style="6" customWidth="1"/>
    <col min="3842" max="3842" width="43.26953125" style="6" customWidth="1"/>
    <col min="3843" max="3843" width="62.1796875" style="6" customWidth="1"/>
    <col min="3844" max="3844" width="11.54296875" style="6" customWidth="1"/>
    <col min="3845" max="3845" width="15.26953125" style="6" bestFit="1" customWidth="1"/>
    <col min="3846" max="3846" width="14.81640625" style="6" bestFit="1" customWidth="1"/>
    <col min="3847" max="3847" width="9.54296875" style="6" bestFit="1" customWidth="1"/>
    <col min="3848" max="4095" width="9.1796875" style="6"/>
    <col min="4096" max="4096" width="5.7265625" style="6" customWidth="1"/>
    <col min="4097" max="4097" width="21.26953125" style="6" customWidth="1"/>
    <col min="4098" max="4098" width="43.26953125" style="6" customWidth="1"/>
    <col min="4099" max="4099" width="62.1796875" style="6" customWidth="1"/>
    <col min="4100" max="4100" width="11.54296875" style="6" customWidth="1"/>
    <col min="4101" max="4101" width="15.26953125" style="6" bestFit="1" customWidth="1"/>
    <col min="4102" max="4102" width="14.81640625" style="6" bestFit="1" customWidth="1"/>
    <col min="4103" max="4103" width="9.54296875" style="6" bestFit="1" customWidth="1"/>
    <col min="4104" max="4351" width="9.1796875" style="6"/>
    <col min="4352" max="4352" width="5.7265625" style="6" customWidth="1"/>
    <col min="4353" max="4353" width="21.26953125" style="6" customWidth="1"/>
    <col min="4354" max="4354" width="43.26953125" style="6" customWidth="1"/>
    <col min="4355" max="4355" width="62.1796875" style="6" customWidth="1"/>
    <col min="4356" max="4356" width="11.54296875" style="6" customWidth="1"/>
    <col min="4357" max="4357" width="15.26953125" style="6" bestFit="1" customWidth="1"/>
    <col min="4358" max="4358" width="14.81640625" style="6" bestFit="1" customWidth="1"/>
    <col min="4359" max="4359" width="9.54296875" style="6" bestFit="1" customWidth="1"/>
    <col min="4360" max="4607" width="9.1796875" style="6"/>
    <col min="4608" max="4608" width="5.7265625" style="6" customWidth="1"/>
    <col min="4609" max="4609" width="21.26953125" style="6" customWidth="1"/>
    <col min="4610" max="4610" width="43.26953125" style="6" customWidth="1"/>
    <col min="4611" max="4611" width="62.1796875" style="6" customWidth="1"/>
    <col min="4612" max="4612" width="11.54296875" style="6" customWidth="1"/>
    <col min="4613" max="4613" width="15.26953125" style="6" bestFit="1" customWidth="1"/>
    <col min="4614" max="4614" width="14.81640625" style="6" bestFit="1" customWidth="1"/>
    <col min="4615" max="4615" width="9.54296875" style="6" bestFit="1" customWidth="1"/>
    <col min="4616" max="4863" width="9.1796875" style="6"/>
    <col min="4864" max="4864" width="5.7265625" style="6" customWidth="1"/>
    <col min="4865" max="4865" width="21.26953125" style="6" customWidth="1"/>
    <col min="4866" max="4866" width="43.26953125" style="6" customWidth="1"/>
    <col min="4867" max="4867" width="62.1796875" style="6" customWidth="1"/>
    <col min="4868" max="4868" width="11.54296875" style="6" customWidth="1"/>
    <col min="4869" max="4869" width="15.26953125" style="6" bestFit="1" customWidth="1"/>
    <col min="4870" max="4870" width="14.81640625" style="6" bestFit="1" customWidth="1"/>
    <col min="4871" max="4871" width="9.54296875" style="6" bestFit="1" customWidth="1"/>
    <col min="4872" max="5119" width="9.1796875" style="6"/>
    <col min="5120" max="5120" width="5.7265625" style="6" customWidth="1"/>
    <col min="5121" max="5121" width="21.26953125" style="6" customWidth="1"/>
    <col min="5122" max="5122" width="43.26953125" style="6" customWidth="1"/>
    <col min="5123" max="5123" width="62.1796875" style="6" customWidth="1"/>
    <col min="5124" max="5124" width="11.54296875" style="6" customWidth="1"/>
    <col min="5125" max="5125" width="15.26953125" style="6" bestFit="1" customWidth="1"/>
    <col min="5126" max="5126" width="14.81640625" style="6" bestFit="1" customWidth="1"/>
    <col min="5127" max="5127" width="9.54296875" style="6" bestFit="1" customWidth="1"/>
    <col min="5128" max="5375" width="9.1796875" style="6"/>
    <col min="5376" max="5376" width="5.7265625" style="6" customWidth="1"/>
    <col min="5377" max="5377" width="21.26953125" style="6" customWidth="1"/>
    <col min="5378" max="5378" width="43.26953125" style="6" customWidth="1"/>
    <col min="5379" max="5379" width="62.1796875" style="6" customWidth="1"/>
    <col min="5380" max="5380" width="11.54296875" style="6" customWidth="1"/>
    <col min="5381" max="5381" width="15.26953125" style="6" bestFit="1" customWidth="1"/>
    <col min="5382" max="5382" width="14.81640625" style="6" bestFit="1" customWidth="1"/>
    <col min="5383" max="5383" width="9.54296875" style="6" bestFit="1" customWidth="1"/>
    <col min="5384" max="5631" width="9.1796875" style="6"/>
    <col min="5632" max="5632" width="5.7265625" style="6" customWidth="1"/>
    <col min="5633" max="5633" width="21.26953125" style="6" customWidth="1"/>
    <col min="5634" max="5634" width="43.26953125" style="6" customWidth="1"/>
    <col min="5635" max="5635" width="62.1796875" style="6" customWidth="1"/>
    <col min="5636" max="5636" width="11.54296875" style="6" customWidth="1"/>
    <col min="5637" max="5637" width="15.26953125" style="6" bestFit="1" customWidth="1"/>
    <col min="5638" max="5638" width="14.81640625" style="6" bestFit="1" customWidth="1"/>
    <col min="5639" max="5639" width="9.54296875" style="6" bestFit="1" customWidth="1"/>
    <col min="5640" max="5887" width="9.1796875" style="6"/>
    <col min="5888" max="5888" width="5.7265625" style="6" customWidth="1"/>
    <col min="5889" max="5889" width="21.26953125" style="6" customWidth="1"/>
    <col min="5890" max="5890" width="43.26953125" style="6" customWidth="1"/>
    <col min="5891" max="5891" width="62.1796875" style="6" customWidth="1"/>
    <col min="5892" max="5892" width="11.54296875" style="6" customWidth="1"/>
    <col min="5893" max="5893" width="15.26953125" style="6" bestFit="1" customWidth="1"/>
    <col min="5894" max="5894" width="14.81640625" style="6" bestFit="1" customWidth="1"/>
    <col min="5895" max="5895" width="9.54296875" style="6" bestFit="1" customWidth="1"/>
    <col min="5896" max="6143" width="9.1796875" style="6"/>
    <col min="6144" max="6144" width="5.7265625" style="6" customWidth="1"/>
    <col min="6145" max="6145" width="21.26953125" style="6" customWidth="1"/>
    <col min="6146" max="6146" width="43.26953125" style="6" customWidth="1"/>
    <col min="6147" max="6147" width="62.1796875" style="6" customWidth="1"/>
    <col min="6148" max="6148" width="11.54296875" style="6" customWidth="1"/>
    <col min="6149" max="6149" width="15.26953125" style="6" bestFit="1" customWidth="1"/>
    <col min="6150" max="6150" width="14.81640625" style="6" bestFit="1" customWidth="1"/>
    <col min="6151" max="6151" width="9.54296875" style="6" bestFit="1" customWidth="1"/>
    <col min="6152" max="6399" width="9.1796875" style="6"/>
    <col min="6400" max="6400" width="5.7265625" style="6" customWidth="1"/>
    <col min="6401" max="6401" width="21.26953125" style="6" customWidth="1"/>
    <col min="6402" max="6402" width="43.26953125" style="6" customWidth="1"/>
    <col min="6403" max="6403" width="62.1796875" style="6" customWidth="1"/>
    <col min="6404" max="6404" width="11.54296875" style="6" customWidth="1"/>
    <col min="6405" max="6405" width="15.26953125" style="6" bestFit="1" customWidth="1"/>
    <col min="6406" max="6406" width="14.81640625" style="6" bestFit="1" customWidth="1"/>
    <col min="6407" max="6407" width="9.54296875" style="6" bestFit="1" customWidth="1"/>
    <col min="6408" max="6655" width="9.1796875" style="6"/>
    <col min="6656" max="6656" width="5.7265625" style="6" customWidth="1"/>
    <col min="6657" max="6657" width="21.26953125" style="6" customWidth="1"/>
    <col min="6658" max="6658" width="43.26953125" style="6" customWidth="1"/>
    <col min="6659" max="6659" width="62.1796875" style="6" customWidth="1"/>
    <col min="6660" max="6660" width="11.54296875" style="6" customWidth="1"/>
    <col min="6661" max="6661" width="15.26953125" style="6" bestFit="1" customWidth="1"/>
    <col min="6662" max="6662" width="14.81640625" style="6" bestFit="1" customWidth="1"/>
    <col min="6663" max="6663" width="9.54296875" style="6" bestFit="1" customWidth="1"/>
    <col min="6664" max="6911" width="9.1796875" style="6"/>
    <col min="6912" max="6912" width="5.7265625" style="6" customWidth="1"/>
    <col min="6913" max="6913" width="21.26953125" style="6" customWidth="1"/>
    <col min="6914" max="6914" width="43.26953125" style="6" customWidth="1"/>
    <col min="6915" max="6915" width="62.1796875" style="6" customWidth="1"/>
    <col min="6916" max="6916" width="11.54296875" style="6" customWidth="1"/>
    <col min="6917" max="6917" width="15.26953125" style="6" bestFit="1" customWidth="1"/>
    <col min="6918" max="6918" width="14.81640625" style="6" bestFit="1" customWidth="1"/>
    <col min="6919" max="6919" width="9.54296875" style="6" bestFit="1" customWidth="1"/>
    <col min="6920" max="7167" width="9.1796875" style="6"/>
    <col min="7168" max="7168" width="5.7265625" style="6" customWidth="1"/>
    <col min="7169" max="7169" width="21.26953125" style="6" customWidth="1"/>
    <col min="7170" max="7170" width="43.26953125" style="6" customWidth="1"/>
    <col min="7171" max="7171" width="62.1796875" style="6" customWidth="1"/>
    <col min="7172" max="7172" width="11.54296875" style="6" customWidth="1"/>
    <col min="7173" max="7173" width="15.26953125" style="6" bestFit="1" customWidth="1"/>
    <col min="7174" max="7174" width="14.81640625" style="6" bestFit="1" customWidth="1"/>
    <col min="7175" max="7175" width="9.54296875" style="6" bestFit="1" customWidth="1"/>
    <col min="7176" max="7423" width="9.1796875" style="6"/>
    <col min="7424" max="7424" width="5.7265625" style="6" customWidth="1"/>
    <col min="7425" max="7425" width="21.26953125" style="6" customWidth="1"/>
    <col min="7426" max="7426" width="43.26953125" style="6" customWidth="1"/>
    <col min="7427" max="7427" width="62.1796875" style="6" customWidth="1"/>
    <col min="7428" max="7428" width="11.54296875" style="6" customWidth="1"/>
    <col min="7429" max="7429" width="15.26953125" style="6" bestFit="1" customWidth="1"/>
    <col min="7430" max="7430" width="14.81640625" style="6" bestFit="1" customWidth="1"/>
    <col min="7431" max="7431" width="9.54296875" style="6" bestFit="1" customWidth="1"/>
    <col min="7432" max="7679" width="9.1796875" style="6"/>
    <col min="7680" max="7680" width="5.7265625" style="6" customWidth="1"/>
    <col min="7681" max="7681" width="21.26953125" style="6" customWidth="1"/>
    <col min="7682" max="7682" width="43.26953125" style="6" customWidth="1"/>
    <col min="7683" max="7683" width="62.1796875" style="6" customWidth="1"/>
    <col min="7684" max="7684" width="11.54296875" style="6" customWidth="1"/>
    <col min="7685" max="7685" width="15.26953125" style="6" bestFit="1" customWidth="1"/>
    <col min="7686" max="7686" width="14.81640625" style="6" bestFit="1" customWidth="1"/>
    <col min="7687" max="7687" width="9.54296875" style="6" bestFit="1" customWidth="1"/>
    <col min="7688" max="7935" width="9.1796875" style="6"/>
    <col min="7936" max="7936" width="5.7265625" style="6" customWidth="1"/>
    <col min="7937" max="7937" width="21.26953125" style="6" customWidth="1"/>
    <col min="7938" max="7938" width="43.26953125" style="6" customWidth="1"/>
    <col min="7939" max="7939" width="62.1796875" style="6" customWidth="1"/>
    <col min="7940" max="7940" width="11.54296875" style="6" customWidth="1"/>
    <col min="7941" max="7941" width="15.26953125" style="6" bestFit="1" customWidth="1"/>
    <col min="7942" max="7942" width="14.81640625" style="6" bestFit="1" customWidth="1"/>
    <col min="7943" max="7943" width="9.54296875" style="6" bestFit="1" customWidth="1"/>
    <col min="7944" max="8191" width="9.1796875" style="6"/>
    <col min="8192" max="8192" width="5.7265625" style="6" customWidth="1"/>
    <col min="8193" max="8193" width="21.26953125" style="6" customWidth="1"/>
    <col min="8194" max="8194" width="43.26953125" style="6" customWidth="1"/>
    <col min="8195" max="8195" width="62.1796875" style="6" customWidth="1"/>
    <col min="8196" max="8196" width="11.54296875" style="6" customWidth="1"/>
    <col min="8197" max="8197" width="15.26953125" style="6" bestFit="1" customWidth="1"/>
    <col min="8198" max="8198" width="14.81640625" style="6" bestFit="1" customWidth="1"/>
    <col min="8199" max="8199" width="9.54296875" style="6" bestFit="1" customWidth="1"/>
    <col min="8200" max="8447" width="9.1796875" style="6"/>
    <col min="8448" max="8448" width="5.7265625" style="6" customWidth="1"/>
    <col min="8449" max="8449" width="21.26953125" style="6" customWidth="1"/>
    <col min="8450" max="8450" width="43.26953125" style="6" customWidth="1"/>
    <col min="8451" max="8451" width="62.1796875" style="6" customWidth="1"/>
    <col min="8452" max="8452" width="11.54296875" style="6" customWidth="1"/>
    <col min="8453" max="8453" width="15.26953125" style="6" bestFit="1" customWidth="1"/>
    <col min="8454" max="8454" width="14.81640625" style="6" bestFit="1" customWidth="1"/>
    <col min="8455" max="8455" width="9.54296875" style="6" bestFit="1" customWidth="1"/>
    <col min="8456" max="8703" width="9.1796875" style="6"/>
    <col min="8704" max="8704" width="5.7265625" style="6" customWidth="1"/>
    <col min="8705" max="8705" width="21.26953125" style="6" customWidth="1"/>
    <col min="8706" max="8706" width="43.26953125" style="6" customWidth="1"/>
    <col min="8707" max="8707" width="62.1796875" style="6" customWidth="1"/>
    <col min="8708" max="8708" width="11.54296875" style="6" customWidth="1"/>
    <col min="8709" max="8709" width="15.26953125" style="6" bestFit="1" customWidth="1"/>
    <col min="8710" max="8710" width="14.81640625" style="6" bestFit="1" customWidth="1"/>
    <col min="8711" max="8711" width="9.54296875" style="6" bestFit="1" customWidth="1"/>
    <col min="8712" max="8959" width="9.1796875" style="6"/>
    <col min="8960" max="8960" width="5.7265625" style="6" customWidth="1"/>
    <col min="8961" max="8961" width="21.26953125" style="6" customWidth="1"/>
    <col min="8962" max="8962" width="43.26953125" style="6" customWidth="1"/>
    <col min="8963" max="8963" width="62.1796875" style="6" customWidth="1"/>
    <col min="8964" max="8964" width="11.54296875" style="6" customWidth="1"/>
    <col min="8965" max="8965" width="15.26953125" style="6" bestFit="1" customWidth="1"/>
    <col min="8966" max="8966" width="14.81640625" style="6" bestFit="1" customWidth="1"/>
    <col min="8967" max="8967" width="9.54296875" style="6" bestFit="1" customWidth="1"/>
    <col min="8968" max="9215" width="9.1796875" style="6"/>
    <col min="9216" max="9216" width="5.7265625" style="6" customWidth="1"/>
    <col min="9217" max="9217" width="21.26953125" style="6" customWidth="1"/>
    <col min="9218" max="9218" width="43.26953125" style="6" customWidth="1"/>
    <col min="9219" max="9219" width="62.1796875" style="6" customWidth="1"/>
    <col min="9220" max="9220" width="11.54296875" style="6" customWidth="1"/>
    <col min="9221" max="9221" width="15.26953125" style="6" bestFit="1" customWidth="1"/>
    <col min="9222" max="9222" width="14.81640625" style="6" bestFit="1" customWidth="1"/>
    <col min="9223" max="9223" width="9.54296875" style="6" bestFit="1" customWidth="1"/>
    <col min="9224" max="9471" width="9.1796875" style="6"/>
    <col min="9472" max="9472" width="5.7265625" style="6" customWidth="1"/>
    <col min="9473" max="9473" width="21.26953125" style="6" customWidth="1"/>
    <col min="9474" max="9474" width="43.26953125" style="6" customWidth="1"/>
    <col min="9475" max="9475" width="62.1796875" style="6" customWidth="1"/>
    <col min="9476" max="9476" width="11.54296875" style="6" customWidth="1"/>
    <col min="9477" max="9477" width="15.26953125" style="6" bestFit="1" customWidth="1"/>
    <col min="9478" max="9478" width="14.81640625" style="6" bestFit="1" customWidth="1"/>
    <col min="9479" max="9479" width="9.54296875" style="6" bestFit="1" customWidth="1"/>
    <col min="9480" max="9727" width="9.1796875" style="6"/>
    <col min="9728" max="9728" width="5.7265625" style="6" customWidth="1"/>
    <col min="9729" max="9729" width="21.26953125" style="6" customWidth="1"/>
    <col min="9730" max="9730" width="43.26953125" style="6" customWidth="1"/>
    <col min="9731" max="9731" width="62.1796875" style="6" customWidth="1"/>
    <col min="9732" max="9732" width="11.54296875" style="6" customWidth="1"/>
    <col min="9733" max="9733" width="15.26953125" style="6" bestFit="1" customWidth="1"/>
    <col min="9734" max="9734" width="14.81640625" style="6" bestFit="1" customWidth="1"/>
    <col min="9735" max="9735" width="9.54296875" style="6" bestFit="1" customWidth="1"/>
    <col min="9736" max="9983" width="9.1796875" style="6"/>
    <col min="9984" max="9984" width="5.7265625" style="6" customWidth="1"/>
    <col min="9985" max="9985" width="21.26953125" style="6" customWidth="1"/>
    <col min="9986" max="9986" width="43.26953125" style="6" customWidth="1"/>
    <col min="9987" max="9987" width="62.1796875" style="6" customWidth="1"/>
    <col min="9988" max="9988" width="11.54296875" style="6" customWidth="1"/>
    <col min="9989" max="9989" width="15.26953125" style="6" bestFit="1" customWidth="1"/>
    <col min="9990" max="9990" width="14.81640625" style="6" bestFit="1" customWidth="1"/>
    <col min="9991" max="9991" width="9.54296875" style="6" bestFit="1" customWidth="1"/>
    <col min="9992" max="10239" width="9.1796875" style="6"/>
    <col min="10240" max="10240" width="5.7265625" style="6" customWidth="1"/>
    <col min="10241" max="10241" width="21.26953125" style="6" customWidth="1"/>
    <col min="10242" max="10242" width="43.26953125" style="6" customWidth="1"/>
    <col min="10243" max="10243" width="62.1796875" style="6" customWidth="1"/>
    <col min="10244" max="10244" width="11.54296875" style="6" customWidth="1"/>
    <col min="10245" max="10245" width="15.26953125" style="6" bestFit="1" customWidth="1"/>
    <col min="10246" max="10246" width="14.81640625" style="6" bestFit="1" customWidth="1"/>
    <col min="10247" max="10247" width="9.54296875" style="6" bestFit="1" customWidth="1"/>
    <col min="10248" max="10495" width="9.1796875" style="6"/>
    <col min="10496" max="10496" width="5.7265625" style="6" customWidth="1"/>
    <col min="10497" max="10497" width="21.26953125" style="6" customWidth="1"/>
    <col min="10498" max="10498" width="43.26953125" style="6" customWidth="1"/>
    <col min="10499" max="10499" width="62.1796875" style="6" customWidth="1"/>
    <col min="10500" max="10500" width="11.54296875" style="6" customWidth="1"/>
    <col min="10501" max="10501" width="15.26953125" style="6" bestFit="1" customWidth="1"/>
    <col min="10502" max="10502" width="14.81640625" style="6" bestFit="1" customWidth="1"/>
    <col min="10503" max="10503" width="9.54296875" style="6" bestFit="1" customWidth="1"/>
    <col min="10504" max="10751" width="9.1796875" style="6"/>
    <col min="10752" max="10752" width="5.7265625" style="6" customWidth="1"/>
    <col min="10753" max="10753" width="21.26953125" style="6" customWidth="1"/>
    <col min="10754" max="10754" width="43.26953125" style="6" customWidth="1"/>
    <col min="10755" max="10755" width="62.1796875" style="6" customWidth="1"/>
    <col min="10756" max="10756" width="11.54296875" style="6" customWidth="1"/>
    <col min="10757" max="10757" width="15.26953125" style="6" bestFit="1" customWidth="1"/>
    <col min="10758" max="10758" width="14.81640625" style="6" bestFit="1" customWidth="1"/>
    <col min="10759" max="10759" width="9.54296875" style="6" bestFit="1" customWidth="1"/>
    <col min="10760" max="11007" width="9.1796875" style="6"/>
    <col min="11008" max="11008" width="5.7265625" style="6" customWidth="1"/>
    <col min="11009" max="11009" width="21.26953125" style="6" customWidth="1"/>
    <col min="11010" max="11010" width="43.26953125" style="6" customWidth="1"/>
    <col min="11011" max="11011" width="62.1796875" style="6" customWidth="1"/>
    <col min="11012" max="11012" width="11.54296875" style="6" customWidth="1"/>
    <col min="11013" max="11013" width="15.26953125" style="6" bestFit="1" customWidth="1"/>
    <col min="11014" max="11014" width="14.81640625" style="6" bestFit="1" customWidth="1"/>
    <col min="11015" max="11015" width="9.54296875" style="6" bestFit="1" customWidth="1"/>
    <col min="11016" max="11263" width="9.1796875" style="6"/>
    <col min="11264" max="11264" width="5.7265625" style="6" customWidth="1"/>
    <col min="11265" max="11265" width="21.26953125" style="6" customWidth="1"/>
    <col min="11266" max="11266" width="43.26953125" style="6" customWidth="1"/>
    <col min="11267" max="11267" width="62.1796875" style="6" customWidth="1"/>
    <col min="11268" max="11268" width="11.54296875" style="6" customWidth="1"/>
    <col min="11269" max="11269" width="15.26953125" style="6" bestFit="1" customWidth="1"/>
    <col min="11270" max="11270" width="14.81640625" style="6" bestFit="1" customWidth="1"/>
    <col min="11271" max="11271" width="9.54296875" style="6" bestFit="1" customWidth="1"/>
    <col min="11272" max="11519" width="9.1796875" style="6"/>
    <col min="11520" max="11520" width="5.7265625" style="6" customWidth="1"/>
    <col min="11521" max="11521" width="21.26953125" style="6" customWidth="1"/>
    <col min="11522" max="11522" width="43.26953125" style="6" customWidth="1"/>
    <col min="11523" max="11523" width="62.1796875" style="6" customWidth="1"/>
    <col min="11524" max="11524" width="11.54296875" style="6" customWidth="1"/>
    <col min="11525" max="11525" width="15.26953125" style="6" bestFit="1" customWidth="1"/>
    <col min="11526" max="11526" width="14.81640625" style="6" bestFit="1" customWidth="1"/>
    <col min="11527" max="11527" width="9.54296875" style="6" bestFit="1" customWidth="1"/>
    <col min="11528" max="11775" width="9.1796875" style="6"/>
    <col min="11776" max="11776" width="5.7265625" style="6" customWidth="1"/>
    <col min="11777" max="11777" width="21.26953125" style="6" customWidth="1"/>
    <col min="11778" max="11778" width="43.26953125" style="6" customWidth="1"/>
    <col min="11779" max="11779" width="62.1796875" style="6" customWidth="1"/>
    <col min="11780" max="11780" width="11.54296875" style="6" customWidth="1"/>
    <col min="11781" max="11781" width="15.26953125" style="6" bestFit="1" customWidth="1"/>
    <col min="11782" max="11782" width="14.81640625" style="6" bestFit="1" customWidth="1"/>
    <col min="11783" max="11783" width="9.54296875" style="6" bestFit="1" customWidth="1"/>
    <col min="11784" max="12031" width="9.1796875" style="6"/>
    <col min="12032" max="12032" width="5.7265625" style="6" customWidth="1"/>
    <col min="12033" max="12033" width="21.26953125" style="6" customWidth="1"/>
    <col min="12034" max="12034" width="43.26953125" style="6" customWidth="1"/>
    <col min="12035" max="12035" width="62.1796875" style="6" customWidth="1"/>
    <col min="12036" max="12036" width="11.54296875" style="6" customWidth="1"/>
    <col min="12037" max="12037" width="15.26953125" style="6" bestFit="1" customWidth="1"/>
    <col min="12038" max="12038" width="14.81640625" style="6" bestFit="1" customWidth="1"/>
    <col min="12039" max="12039" width="9.54296875" style="6" bestFit="1" customWidth="1"/>
    <col min="12040" max="12287" width="9.1796875" style="6"/>
    <col min="12288" max="12288" width="5.7265625" style="6" customWidth="1"/>
    <col min="12289" max="12289" width="21.26953125" style="6" customWidth="1"/>
    <col min="12290" max="12290" width="43.26953125" style="6" customWidth="1"/>
    <col min="12291" max="12291" width="62.1796875" style="6" customWidth="1"/>
    <col min="12292" max="12292" width="11.54296875" style="6" customWidth="1"/>
    <col min="12293" max="12293" width="15.26953125" style="6" bestFit="1" customWidth="1"/>
    <col min="12294" max="12294" width="14.81640625" style="6" bestFit="1" customWidth="1"/>
    <col min="12295" max="12295" width="9.54296875" style="6" bestFit="1" customWidth="1"/>
    <col min="12296" max="12543" width="9.1796875" style="6"/>
    <col min="12544" max="12544" width="5.7265625" style="6" customWidth="1"/>
    <col min="12545" max="12545" width="21.26953125" style="6" customWidth="1"/>
    <col min="12546" max="12546" width="43.26953125" style="6" customWidth="1"/>
    <col min="12547" max="12547" width="62.1796875" style="6" customWidth="1"/>
    <col min="12548" max="12548" width="11.54296875" style="6" customWidth="1"/>
    <col min="12549" max="12549" width="15.26953125" style="6" bestFit="1" customWidth="1"/>
    <col min="12550" max="12550" width="14.81640625" style="6" bestFit="1" customWidth="1"/>
    <col min="12551" max="12551" width="9.54296875" style="6" bestFit="1" customWidth="1"/>
    <col min="12552" max="12799" width="9.1796875" style="6"/>
    <col min="12800" max="12800" width="5.7265625" style="6" customWidth="1"/>
    <col min="12801" max="12801" width="21.26953125" style="6" customWidth="1"/>
    <col min="12802" max="12802" width="43.26953125" style="6" customWidth="1"/>
    <col min="12803" max="12803" width="62.1796875" style="6" customWidth="1"/>
    <col min="12804" max="12804" width="11.54296875" style="6" customWidth="1"/>
    <col min="12805" max="12805" width="15.26953125" style="6" bestFit="1" customWidth="1"/>
    <col min="12806" max="12806" width="14.81640625" style="6" bestFit="1" customWidth="1"/>
    <col min="12807" max="12807" width="9.54296875" style="6" bestFit="1" customWidth="1"/>
    <col min="12808" max="13055" width="9.1796875" style="6"/>
    <col min="13056" max="13056" width="5.7265625" style="6" customWidth="1"/>
    <col min="13057" max="13057" width="21.26953125" style="6" customWidth="1"/>
    <col min="13058" max="13058" width="43.26953125" style="6" customWidth="1"/>
    <col min="13059" max="13059" width="62.1796875" style="6" customWidth="1"/>
    <col min="13060" max="13060" width="11.54296875" style="6" customWidth="1"/>
    <col min="13061" max="13061" width="15.26953125" style="6" bestFit="1" customWidth="1"/>
    <col min="13062" max="13062" width="14.81640625" style="6" bestFit="1" customWidth="1"/>
    <col min="13063" max="13063" width="9.54296875" style="6" bestFit="1" customWidth="1"/>
    <col min="13064" max="13311" width="9.1796875" style="6"/>
    <col min="13312" max="13312" width="5.7265625" style="6" customWidth="1"/>
    <col min="13313" max="13313" width="21.26953125" style="6" customWidth="1"/>
    <col min="13314" max="13314" width="43.26953125" style="6" customWidth="1"/>
    <col min="13315" max="13315" width="62.1796875" style="6" customWidth="1"/>
    <col min="13316" max="13316" width="11.54296875" style="6" customWidth="1"/>
    <col min="13317" max="13317" width="15.26953125" style="6" bestFit="1" customWidth="1"/>
    <col min="13318" max="13318" width="14.81640625" style="6" bestFit="1" customWidth="1"/>
    <col min="13319" max="13319" width="9.54296875" style="6" bestFit="1" customWidth="1"/>
    <col min="13320" max="13567" width="9.1796875" style="6"/>
    <col min="13568" max="13568" width="5.7265625" style="6" customWidth="1"/>
    <col min="13569" max="13569" width="21.26953125" style="6" customWidth="1"/>
    <col min="13570" max="13570" width="43.26953125" style="6" customWidth="1"/>
    <col min="13571" max="13571" width="62.1796875" style="6" customWidth="1"/>
    <col min="13572" max="13572" width="11.54296875" style="6" customWidth="1"/>
    <col min="13573" max="13573" width="15.26953125" style="6" bestFit="1" customWidth="1"/>
    <col min="13574" max="13574" width="14.81640625" style="6" bestFit="1" customWidth="1"/>
    <col min="13575" max="13575" width="9.54296875" style="6" bestFit="1" customWidth="1"/>
    <col min="13576" max="13823" width="9.1796875" style="6"/>
    <col min="13824" max="13824" width="5.7265625" style="6" customWidth="1"/>
    <col min="13825" max="13825" width="21.26953125" style="6" customWidth="1"/>
    <col min="13826" max="13826" width="43.26953125" style="6" customWidth="1"/>
    <col min="13827" max="13827" width="62.1796875" style="6" customWidth="1"/>
    <col min="13828" max="13828" width="11.54296875" style="6" customWidth="1"/>
    <col min="13829" max="13829" width="15.26953125" style="6" bestFit="1" customWidth="1"/>
    <col min="13830" max="13830" width="14.81640625" style="6" bestFit="1" customWidth="1"/>
    <col min="13831" max="13831" width="9.54296875" style="6" bestFit="1" customWidth="1"/>
    <col min="13832" max="14079" width="9.1796875" style="6"/>
    <col min="14080" max="14080" width="5.7265625" style="6" customWidth="1"/>
    <col min="14081" max="14081" width="21.26953125" style="6" customWidth="1"/>
    <col min="14082" max="14082" width="43.26953125" style="6" customWidth="1"/>
    <col min="14083" max="14083" width="62.1796875" style="6" customWidth="1"/>
    <col min="14084" max="14084" width="11.54296875" style="6" customWidth="1"/>
    <col min="14085" max="14085" width="15.26953125" style="6" bestFit="1" customWidth="1"/>
    <col min="14086" max="14086" width="14.81640625" style="6" bestFit="1" customWidth="1"/>
    <col min="14087" max="14087" width="9.54296875" style="6" bestFit="1" customWidth="1"/>
    <col min="14088" max="14335" width="9.1796875" style="6"/>
    <col min="14336" max="14336" width="5.7265625" style="6" customWidth="1"/>
    <col min="14337" max="14337" width="21.26953125" style="6" customWidth="1"/>
    <col min="14338" max="14338" width="43.26953125" style="6" customWidth="1"/>
    <col min="14339" max="14339" width="62.1796875" style="6" customWidth="1"/>
    <col min="14340" max="14340" width="11.54296875" style="6" customWidth="1"/>
    <col min="14341" max="14341" width="15.26953125" style="6" bestFit="1" customWidth="1"/>
    <col min="14342" max="14342" width="14.81640625" style="6" bestFit="1" customWidth="1"/>
    <col min="14343" max="14343" width="9.54296875" style="6" bestFit="1" customWidth="1"/>
    <col min="14344" max="14591" width="9.1796875" style="6"/>
    <col min="14592" max="14592" width="5.7265625" style="6" customWidth="1"/>
    <col min="14593" max="14593" width="21.26953125" style="6" customWidth="1"/>
    <col min="14594" max="14594" width="43.26953125" style="6" customWidth="1"/>
    <col min="14595" max="14595" width="62.1796875" style="6" customWidth="1"/>
    <col min="14596" max="14596" width="11.54296875" style="6" customWidth="1"/>
    <col min="14597" max="14597" width="15.26953125" style="6" bestFit="1" customWidth="1"/>
    <col min="14598" max="14598" width="14.81640625" style="6" bestFit="1" customWidth="1"/>
    <col min="14599" max="14599" width="9.54296875" style="6" bestFit="1" customWidth="1"/>
    <col min="14600" max="14847" width="9.1796875" style="6"/>
    <col min="14848" max="14848" width="5.7265625" style="6" customWidth="1"/>
    <col min="14849" max="14849" width="21.26953125" style="6" customWidth="1"/>
    <col min="14850" max="14850" width="43.26953125" style="6" customWidth="1"/>
    <col min="14851" max="14851" width="62.1796875" style="6" customWidth="1"/>
    <col min="14852" max="14852" width="11.54296875" style="6" customWidth="1"/>
    <col min="14853" max="14853" width="15.26953125" style="6" bestFit="1" customWidth="1"/>
    <col min="14854" max="14854" width="14.81640625" style="6" bestFit="1" customWidth="1"/>
    <col min="14855" max="14855" width="9.54296875" style="6" bestFit="1" customWidth="1"/>
    <col min="14856" max="15103" width="9.1796875" style="6"/>
    <col min="15104" max="15104" width="5.7265625" style="6" customWidth="1"/>
    <col min="15105" max="15105" width="21.26953125" style="6" customWidth="1"/>
    <col min="15106" max="15106" width="43.26953125" style="6" customWidth="1"/>
    <col min="15107" max="15107" width="62.1796875" style="6" customWidth="1"/>
    <col min="15108" max="15108" width="11.54296875" style="6" customWidth="1"/>
    <col min="15109" max="15109" width="15.26953125" style="6" bestFit="1" customWidth="1"/>
    <col min="15110" max="15110" width="14.81640625" style="6" bestFit="1" customWidth="1"/>
    <col min="15111" max="15111" width="9.54296875" style="6" bestFit="1" customWidth="1"/>
    <col min="15112" max="15359" width="9.1796875" style="6"/>
    <col min="15360" max="15360" width="5.7265625" style="6" customWidth="1"/>
    <col min="15361" max="15361" width="21.26953125" style="6" customWidth="1"/>
    <col min="15362" max="15362" width="43.26953125" style="6" customWidth="1"/>
    <col min="15363" max="15363" width="62.1796875" style="6" customWidth="1"/>
    <col min="15364" max="15364" width="11.54296875" style="6" customWidth="1"/>
    <col min="15365" max="15365" width="15.26953125" style="6" bestFit="1" customWidth="1"/>
    <col min="15366" max="15366" width="14.81640625" style="6" bestFit="1" customWidth="1"/>
    <col min="15367" max="15367" width="9.54296875" style="6" bestFit="1" customWidth="1"/>
    <col min="15368" max="15615" width="9.1796875" style="6"/>
    <col min="15616" max="15616" width="5.7265625" style="6" customWidth="1"/>
    <col min="15617" max="15617" width="21.26953125" style="6" customWidth="1"/>
    <col min="15618" max="15618" width="43.26953125" style="6" customWidth="1"/>
    <col min="15619" max="15619" width="62.1796875" style="6" customWidth="1"/>
    <col min="15620" max="15620" width="11.54296875" style="6" customWidth="1"/>
    <col min="15621" max="15621" width="15.26953125" style="6" bestFit="1" customWidth="1"/>
    <col min="15622" max="15622" width="14.81640625" style="6" bestFit="1" customWidth="1"/>
    <col min="15623" max="15623" width="9.54296875" style="6" bestFit="1" customWidth="1"/>
    <col min="15624" max="15871" width="9.1796875" style="6"/>
    <col min="15872" max="15872" width="5.7265625" style="6" customWidth="1"/>
    <col min="15873" max="15873" width="21.26953125" style="6" customWidth="1"/>
    <col min="15874" max="15874" width="43.26953125" style="6" customWidth="1"/>
    <col min="15875" max="15875" width="62.1796875" style="6" customWidth="1"/>
    <col min="15876" max="15876" width="11.54296875" style="6" customWidth="1"/>
    <col min="15877" max="15877" width="15.26953125" style="6" bestFit="1" customWidth="1"/>
    <col min="15878" max="15878" width="14.81640625" style="6" bestFit="1" customWidth="1"/>
    <col min="15879" max="15879" width="9.54296875" style="6" bestFit="1" customWidth="1"/>
    <col min="15880" max="16127" width="9.1796875" style="6"/>
    <col min="16128" max="16128" width="5.7265625" style="6" customWidth="1"/>
    <col min="16129" max="16129" width="21.26953125" style="6" customWidth="1"/>
    <col min="16130" max="16130" width="43.26953125" style="6" customWidth="1"/>
    <col min="16131" max="16131" width="62.1796875" style="6" customWidth="1"/>
    <col min="16132" max="16132" width="11.54296875" style="6" customWidth="1"/>
    <col min="16133" max="16133" width="15.26953125" style="6" bestFit="1" customWidth="1"/>
    <col min="16134" max="16134" width="14.81640625" style="6" bestFit="1" customWidth="1"/>
    <col min="16135" max="16135" width="9.54296875" style="6" bestFit="1" customWidth="1"/>
    <col min="16136" max="16384" width="9.1796875" style="6"/>
  </cols>
  <sheetData>
    <row r="1" spans="1:8">
      <c r="A1" s="468"/>
      <c r="B1" s="468"/>
      <c r="C1" s="468"/>
      <c r="D1" s="468"/>
      <c r="E1" s="468"/>
    </row>
    <row r="2" spans="1:8" ht="41.25" customHeight="1">
      <c r="A2" s="292" t="s">
        <v>1258</v>
      </c>
      <c r="B2" s="292"/>
      <c r="C2" s="292"/>
      <c r="D2" s="292"/>
      <c r="E2" s="292"/>
    </row>
    <row r="3" spans="1:8" ht="46.5" customHeight="1">
      <c r="A3" s="202" t="s">
        <v>0</v>
      </c>
      <c r="B3" s="202" t="s">
        <v>1210</v>
      </c>
      <c r="C3" s="202" t="s">
        <v>1211</v>
      </c>
      <c r="D3" s="154" t="s">
        <v>1245</v>
      </c>
      <c r="E3" s="154" t="s">
        <v>98</v>
      </c>
    </row>
    <row r="4" spans="1:8" ht="17.5">
      <c r="A4" s="202" t="s">
        <v>99</v>
      </c>
      <c r="B4" s="260" t="s">
        <v>1235</v>
      </c>
      <c r="C4" s="260"/>
      <c r="D4" s="260"/>
      <c r="E4" s="154"/>
    </row>
    <row r="5" spans="1:8" ht="108.5">
      <c r="A5" s="202">
        <v>1</v>
      </c>
      <c r="B5" s="195" t="s">
        <v>1214</v>
      </c>
      <c r="C5" s="217" t="s">
        <v>241</v>
      </c>
      <c r="D5" s="196" t="s">
        <v>1170</v>
      </c>
      <c r="E5" s="155">
        <v>155</v>
      </c>
      <c r="H5" s="6">
        <v>6</v>
      </c>
    </row>
    <row r="6" spans="1:8">
      <c r="A6" s="295">
        <v>2</v>
      </c>
      <c r="B6" s="278" t="s">
        <v>447</v>
      </c>
      <c r="C6" s="101"/>
      <c r="D6" s="196"/>
      <c r="E6" s="155">
        <v>50</v>
      </c>
    </row>
    <row r="7" spans="1:8" ht="124">
      <c r="A7" s="296"/>
      <c r="B7" s="279"/>
      <c r="C7" s="163" t="s">
        <v>1189</v>
      </c>
      <c r="D7" s="200" t="s">
        <v>1190</v>
      </c>
      <c r="E7" s="171">
        <v>50</v>
      </c>
      <c r="G7" s="11"/>
      <c r="H7" s="11">
        <v>124627.12999999999</v>
      </c>
    </row>
    <row r="8" spans="1:8" ht="183.75" customHeight="1">
      <c r="A8" s="202">
        <v>3</v>
      </c>
      <c r="B8" s="200" t="s">
        <v>393</v>
      </c>
      <c r="C8" s="193" t="s">
        <v>154</v>
      </c>
      <c r="D8" s="200" t="s">
        <v>1172</v>
      </c>
      <c r="E8" s="171">
        <v>100</v>
      </c>
    </row>
    <row r="9" spans="1:8" ht="96.75" customHeight="1">
      <c r="A9" s="202">
        <v>4</v>
      </c>
      <c r="B9" s="195" t="s">
        <v>394</v>
      </c>
      <c r="C9" s="217" t="s">
        <v>186</v>
      </c>
      <c r="D9" s="196" t="s">
        <v>1173</v>
      </c>
      <c r="E9" s="155"/>
    </row>
    <row r="10" spans="1:8" ht="62">
      <c r="A10" s="202">
        <v>5</v>
      </c>
      <c r="B10" s="120" t="s">
        <v>330</v>
      </c>
      <c r="C10" s="157" t="s">
        <v>324</v>
      </c>
      <c r="D10" s="120" t="s">
        <v>331</v>
      </c>
      <c r="E10" s="101">
        <v>55</v>
      </c>
    </row>
    <row r="11" spans="1:8" ht="139.5">
      <c r="A11" s="202">
        <v>6</v>
      </c>
      <c r="B11" s="120" t="s">
        <v>1224</v>
      </c>
      <c r="C11" s="469"/>
      <c r="D11" s="195" t="s">
        <v>1177</v>
      </c>
      <c r="E11" s="101">
        <v>1200</v>
      </c>
    </row>
    <row r="12" spans="1:8" ht="31">
      <c r="A12" s="202">
        <v>7</v>
      </c>
      <c r="B12" s="200" t="s">
        <v>1221</v>
      </c>
      <c r="C12" s="163" t="s">
        <v>185</v>
      </c>
      <c r="D12" s="200" t="s">
        <v>1222</v>
      </c>
      <c r="E12" s="101"/>
    </row>
    <row r="13" spans="1:8" ht="77.5">
      <c r="A13" s="202">
        <v>8</v>
      </c>
      <c r="B13" s="195" t="s">
        <v>1051</v>
      </c>
      <c r="C13" s="217" t="s">
        <v>341</v>
      </c>
      <c r="D13" s="195" t="s">
        <v>1207</v>
      </c>
      <c r="E13" s="156">
        <v>270</v>
      </c>
    </row>
    <row r="14" spans="1:8">
      <c r="A14" s="276">
        <v>9</v>
      </c>
      <c r="B14" s="289" t="s">
        <v>102</v>
      </c>
      <c r="C14" s="276" t="s">
        <v>1175</v>
      </c>
      <c r="D14" s="158"/>
      <c r="E14" s="155">
        <f>E15</f>
        <v>740</v>
      </c>
    </row>
    <row r="15" spans="1:8" ht="62">
      <c r="A15" s="276"/>
      <c r="B15" s="289"/>
      <c r="C15" s="276"/>
      <c r="D15" s="196" t="s">
        <v>860</v>
      </c>
      <c r="E15" s="159">
        <v>740</v>
      </c>
    </row>
    <row r="16" spans="1:8" ht="15.75" customHeight="1">
      <c r="A16" s="276">
        <v>10</v>
      </c>
      <c r="B16" s="470" t="s">
        <v>739</v>
      </c>
      <c r="C16" s="287" t="s">
        <v>738</v>
      </c>
      <c r="D16" s="196"/>
      <c r="E16" s="155">
        <f>E17+E18+E19+E20</f>
        <v>4300</v>
      </c>
    </row>
    <row r="17" spans="1:5" ht="131.25" customHeight="1">
      <c r="A17" s="276"/>
      <c r="B17" s="470"/>
      <c r="C17" s="288"/>
      <c r="D17" s="196" t="s">
        <v>1231</v>
      </c>
      <c r="E17" s="160">
        <v>2120</v>
      </c>
    </row>
    <row r="18" spans="1:5" ht="21.75" customHeight="1">
      <c r="A18" s="276"/>
      <c r="B18" s="470"/>
      <c r="C18" s="217" t="s">
        <v>789</v>
      </c>
      <c r="D18" s="161" t="s">
        <v>1176</v>
      </c>
      <c r="E18" s="159">
        <v>780</v>
      </c>
    </row>
    <row r="19" spans="1:5" ht="21.75" customHeight="1">
      <c r="A19" s="276"/>
      <c r="B19" s="470"/>
      <c r="C19" s="217" t="s">
        <v>1227</v>
      </c>
      <c r="D19" s="161" t="s">
        <v>1226</v>
      </c>
      <c r="E19" s="159">
        <v>900</v>
      </c>
    </row>
    <row r="20" spans="1:5">
      <c r="A20" s="276"/>
      <c r="B20" s="470"/>
      <c r="C20" s="217" t="s">
        <v>658</v>
      </c>
      <c r="D20" s="101" t="s">
        <v>1228</v>
      </c>
      <c r="E20" s="48">
        <v>500</v>
      </c>
    </row>
    <row r="21" spans="1:5">
      <c r="A21" s="256">
        <v>11</v>
      </c>
      <c r="B21" s="471" t="s">
        <v>103</v>
      </c>
      <c r="C21" s="217"/>
      <c r="D21" s="101"/>
      <c r="E21" s="155">
        <f>E22+E23</f>
        <v>600</v>
      </c>
    </row>
    <row r="22" spans="1:5" ht="69.75" customHeight="1">
      <c r="A22" s="262"/>
      <c r="B22" s="471"/>
      <c r="C22" s="472" t="s">
        <v>1223</v>
      </c>
      <c r="D22" s="473" t="s">
        <v>1261</v>
      </c>
      <c r="E22" s="48">
        <v>300</v>
      </c>
    </row>
    <row r="23" spans="1:5" ht="108" customHeight="1">
      <c r="A23" s="257"/>
      <c r="B23" s="471"/>
      <c r="C23" s="193" t="s">
        <v>42</v>
      </c>
      <c r="D23" s="474" t="s">
        <v>1229</v>
      </c>
      <c r="E23" s="48">
        <v>300</v>
      </c>
    </row>
    <row r="24" spans="1:5" ht="31">
      <c r="A24" s="276">
        <v>12</v>
      </c>
      <c r="B24" s="289" t="s">
        <v>1171</v>
      </c>
      <c r="C24" s="217" t="s">
        <v>15</v>
      </c>
      <c r="D24" s="203" t="s">
        <v>861</v>
      </c>
      <c r="E24" s="48">
        <v>151</v>
      </c>
    </row>
    <row r="25" spans="1:5" ht="84" customHeight="1">
      <c r="A25" s="276"/>
      <c r="B25" s="289"/>
      <c r="C25" s="217" t="s">
        <v>842</v>
      </c>
      <c r="D25" s="196" t="s">
        <v>1246</v>
      </c>
      <c r="E25" s="48">
        <v>60</v>
      </c>
    </row>
    <row r="26" spans="1:5" ht="93">
      <c r="A26" s="475"/>
      <c r="B26" s="256" t="s">
        <v>1238</v>
      </c>
      <c r="C26" s="198" t="s">
        <v>145</v>
      </c>
      <c r="D26" s="196" t="s">
        <v>1181</v>
      </c>
      <c r="E26" s="48">
        <v>50</v>
      </c>
    </row>
    <row r="27" spans="1:5" ht="46.5">
      <c r="A27" s="476"/>
      <c r="B27" s="262"/>
      <c r="C27" s="217" t="s">
        <v>317</v>
      </c>
      <c r="D27" s="196" t="s">
        <v>1180</v>
      </c>
      <c r="E27" s="48"/>
    </row>
    <row r="28" spans="1:5">
      <c r="A28" s="476"/>
      <c r="B28" s="262"/>
      <c r="C28" s="217" t="s">
        <v>8</v>
      </c>
      <c r="D28" s="161" t="s">
        <v>1117</v>
      </c>
      <c r="E28" s="48">
        <v>250.6</v>
      </c>
    </row>
    <row r="29" spans="1:5" ht="46.5">
      <c r="A29" s="477"/>
      <c r="B29" s="257"/>
      <c r="C29" s="217" t="s">
        <v>7</v>
      </c>
      <c r="D29" s="196" t="s">
        <v>1179</v>
      </c>
      <c r="E29" s="48"/>
    </row>
    <row r="30" spans="1:5" ht="46.5">
      <c r="A30" s="193">
        <v>14</v>
      </c>
      <c r="B30" s="195" t="s">
        <v>243</v>
      </c>
      <c r="C30" s="193"/>
      <c r="D30" s="203" t="s">
        <v>1194</v>
      </c>
      <c r="E30" s="48">
        <v>81</v>
      </c>
    </row>
    <row r="31" spans="1:5">
      <c r="A31" s="276">
        <v>15</v>
      </c>
      <c r="B31" s="289" t="s">
        <v>245</v>
      </c>
      <c r="C31" s="276" t="s">
        <v>244</v>
      </c>
      <c r="D31" s="280" t="s">
        <v>1182</v>
      </c>
      <c r="E31" s="255">
        <v>30</v>
      </c>
    </row>
    <row r="32" spans="1:5" ht="30" customHeight="1">
      <c r="A32" s="276"/>
      <c r="B32" s="289"/>
      <c r="C32" s="276"/>
      <c r="D32" s="280"/>
      <c r="E32" s="255"/>
    </row>
    <row r="33" spans="1:8" ht="36" customHeight="1">
      <c r="A33" s="193">
        <v>16</v>
      </c>
      <c r="B33" s="195" t="s">
        <v>1205</v>
      </c>
      <c r="C33" s="217" t="s">
        <v>35</v>
      </c>
      <c r="D33" s="203" t="s">
        <v>862</v>
      </c>
      <c r="E33" s="48">
        <v>24</v>
      </c>
    </row>
    <row r="34" spans="1:8" ht="81.75" customHeight="1">
      <c r="A34" s="193">
        <v>17</v>
      </c>
      <c r="B34" s="195" t="s">
        <v>106</v>
      </c>
      <c r="C34" s="217" t="s">
        <v>105</v>
      </c>
      <c r="D34" s="203" t="s">
        <v>1183</v>
      </c>
      <c r="E34" s="155">
        <v>231</v>
      </c>
    </row>
    <row r="35" spans="1:8" ht="31">
      <c r="A35" s="193">
        <v>18</v>
      </c>
      <c r="B35" s="195" t="s">
        <v>1202</v>
      </c>
      <c r="C35" s="217" t="s">
        <v>37</v>
      </c>
      <c r="D35" s="203" t="s">
        <v>1203</v>
      </c>
      <c r="E35" s="48">
        <v>380</v>
      </c>
    </row>
    <row r="36" spans="1:8" ht="54.75" customHeight="1">
      <c r="A36" s="193">
        <v>19</v>
      </c>
      <c r="B36" s="195" t="s">
        <v>246</v>
      </c>
      <c r="C36" s="217" t="s">
        <v>101</v>
      </c>
      <c r="D36" s="203" t="s">
        <v>1204</v>
      </c>
      <c r="E36" s="155">
        <v>19</v>
      </c>
    </row>
    <row r="37" spans="1:8" ht="54.75" customHeight="1">
      <c r="A37" s="193">
        <v>20</v>
      </c>
      <c r="B37" s="195" t="s">
        <v>1217</v>
      </c>
      <c r="C37" s="217" t="s">
        <v>386</v>
      </c>
      <c r="D37" s="196" t="s">
        <v>1218</v>
      </c>
      <c r="E37" s="155">
        <v>150</v>
      </c>
    </row>
    <row r="38" spans="1:8" ht="46.5">
      <c r="A38" s="193">
        <v>21</v>
      </c>
      <c r="B38" s="195" t="s">
        <v>248</v>
      </c>
      <c r="C38" s="217" t="s">
        <v>247</v>
      </c>
      <c r="D38" s="203" t="s">
        <v>1185</v>
      </c>
      <c r="E38" s="48">
        <v>15</v>
      </c>
    </row>
    <row r="39" spans="1:8" ht="25.5" customHeight="1">
      <c r="A39" s="276">
        <v>22</v>
      </c>
      <c r="B39" s="289" t="s">
        <v>1249</v>
      </c>
      <c r="C39" s="198" t="s">
        <v>107</v>
      </c>
      <c r="D39" s="203"/>
      <c r="E39" s="48">
        <v>72</v>
      </c>
    </row>
    <row r="40" spans="1:8" ht="124">
      <c r="A40" s="276"/>
      <c r="B40" s="289"/>
      <c r="C40" s="216" t="s">
        <v>1240</v>
      </c>
      <c r="D40" s="195" t="s">
        <v>1178</v>
      </c>
      <c r="E40" s="48">
        <v>36</v>
      </c>
      <c r="H40" s="6">
        <f>72+77+75</f>
        <v>224</v>
      </c>
    </row>
    <row r="41" spans="1:8" ht="33" customHeight="1">
      <c r="A41" s="276"/>
      <c r="B41" s="289"/>
      <c r="C41" s="478" t="s">
        <v>789</v>
      </c>
      <c r="D41" s="195" t="s">
        <v>1241</v>
      </c>
      <c r="E41" s="48">
        <v>36</v>
      </c>
    </row>
    <row r="42" spans="1:8" ht="15.75" customHeight="1">
      <c r="A42" s="276">
        <v>23</v>
      </c>
      <c r="B42" s="289" t="s">
        <v>399</v>
      </c>
      <c r="C42" s="276" t="s">
        <v>338</v>
      </c>
      <c r="D42" s="280" t="s">
        <v>1184</v>
      </c>
      <c r="E42" s="255">
        <v>30</v>
      </c>
    </row>
    <row r="43" spans="1:8" ht="86.25" customHeight="1">
      <c r="A43" s="276"/>
      <c r="B43" s="289"/>
      <c r="C43" s="276"/>
      <c r="D43" s="280"/>
      <c r="E43" s="255"/>
    </row>
    <row r="44" spans="1:8" ht="15.75" customHeight="1">
      <c r="A44" s="276">
        <v>24</v>
      </c>
      <c r="B44" s="289" t="s">
        <v>867</v>
      </c>
      <c r="C44" s="276" t="s">
        <v>866</v>
      </c>
      <c r="D44" s="273" t="s">
        <v>1186</v>
      </c>
      <c r="E44" s="256">
        <v>180</v>
      </c>
    </row>
    <row r="45" spans="1:8" ht="50.25" customHeight="1">
      <c r="A45" s="276"/>
      <c r="B45" s="289"/>
      <c r="C45" s="276"/>
      <c r="D45" s="274"/>
      <c r="E45" s="257"/>
    </row>
    <row r="46" spans="1:8" ht="31">
      <c r="A46" s="276"/>
      <c r="B46" s="289"/>
      <c r="C46" s="217" t="s">
        <v>174</v>
      </c>
      <c r="D46" s="5" t="s">
        <v>1187</v>
      </c>
      <c r="E46" s="201">
        <v>56</v>
      </c>
    </row>
    <row r="47" spans="1:8">
      <c r="A47" s="276">
        <v>25</v>
      </c>
      <c r="B47" s="289" t="s">
        <v>168</v>
      </c>
      <c r="C47" s="276" t="s">
        <v>167</v>
      </c>
      <c r="D47" s="5"/>
      <c r="E47" s="48">
        <f>E48</f>
        <v>100</v>
      </c>
    </row>
    <row r="48" spans="1:8" ht="25.5" customHeight="1">
      <c r="A48" s="475"/>
      <c r="B48" s="479"/>
      <c r="C48" s="475"/>
      <c r="D48" s="203" t="s">
        <v>169</v>
      </c>
      <c r="E48" s="48">
        <v>100</v>
      </c>
    </row>
    <row r="49" spans="1:11" ht="15" customHeight="1">
      <c r="A49" s="276">
        <v>26</v>
      </c>
      <c r="B49" s="289" t="s">
        <v>353</v>
      </c>
      <c r="C49" s="276" t="s">
        <v>354</v>
      </c>
      <c r="D49" s="275" t="s">
        <v>864</v>
      </c>
      <c r="E49" s="255">
        <v>600</v>
      </c>
    </row>
    <row r="50" spans="1:11" ht="51" customHeight="1">
      <c r="A50" s="276"/>
      <c r="B50" s="289"/>
      <c r="C50" s="276"/>
      <c r="D50" s="275"/>
      <c r="E50" s="255"/>
    </row>
    <row r="51" spans="1:11" ht="15.75" customHeight="1">
      <c r="A51" s="276">
        <v>27</v>
      </c>
      <c r="B51" s="289" t="s">
        <v>122</v>
      </c>
      <c r="C51" s="276" t="s">
        <v>121</v>
      </c>
      <c r="D51" s="271" t="s">
        <v>1174</v>
      </c>
      <c r="E51" s="282">
        <v>5675</v>
      </c>
    </row>
    <row r="52" spans="1:11" ht="92.5" customHeight="1">
      <c r="A52" s="276"/>
      <c r="B52" s="289"/>
      <c r="C52" s="276"/>
      <c r="D52" s="272"/>
      <c r="E52" s="283"/>
      <c r="G52" s="6">
        <v>5675</v>
      </c>
    </row>
    <row r="53" spans="1:11" ht="15" customHeight="1">
      <c r="A53" s="276">
        <v>28</v>
      </c>
      <c r="B53" s="289" t="s">
        <v>123</v>
      </c>
      <c r="C53" s="293" t="s">
        <v>73</v>
      </c>
      <c r="D53" s="269" t="s">
        <v>1247</v>
      </c>
      <c r="E53" s="282">
        <v>315</v>
      </c>
    </row>
    <row r="54" spans="1:11" ht="155.25" customHeight="1">
      <c r="A54" s="276"/>
      <c r="B54" s="289"/>
      <c r="C54" s="294"/>
      <c r="D54" s="270"/>
      <c r="E54" s="283"/>
      <c r="K54" s="6">
        <f>2120+5200+200</f>
        <v>7520</v>
      </c>
    </row>
    <row r="55" spans="1:11" ht="77.5">
      <c r="A55" s="276"/>
      <c r="B55" s="289"/>
      <c r="C55" s="480" t="s">
        <v>135</v>
      </c>
      <c r="D55" s="195" t="s">
        <v>1121</v>
      </c>
      <c r="E55" s="162">
        <v>330</v>
      </c>
    </row>
    <row r="56" spans="1:11" ht="15.75" customHeight="1">
      <c r="A56" s="276">
        <v>29</v>
      </c>
      <c r="B56" s="289" t="s">
        <v>239</v>
      </c>
      <c r="C56" s="256" t="s">
        <v>240</v>
      </c>
      <c r="D56" s="269" t="s">
        <v>1248</v>
      </c>
      <c r="E56" s="282">
        <v>25</v>
      </c>
    </row>
    <row r="57" spans="1:11" ht="18.75" customHeight="1">
      <c r="A57" s="276"/>
      <c r="B57" s="289"/>
      <c r="C57" s="262"/>
      <c r="D57" s="286"/>
      <c r="E57" s="283"/>
    </row>
    <row r="58" spans="1:11" ht="59.25" customHeight="1">
      <c r="A58" s="276"/>
      <c r="B58" s="289"/>
      <c r="C58" s="257"/>
      <c r="D58" s="270"/>
      <c r="E58" s="48">
        <v>135</v>
      </c>
    </row>
    <row r="59" spans="1:11" ht="147.75" customHeight="1">
      <c r="A59" s="193">
        <v>30</v>
      </c>
      <c r="B59" s="195" t="s">
        <v>250</v>
      </c>
      <c r="C59" s="217" t="s">
        <v>94</v>
      </c>
      <c r="D59" s="195" t="s">
        <v>1188</v>
      </c>
      <c r="E59" s="48">
        <v>42</v>
      </c>
    </row>
    <row r="60" spans="1:11" ht="128.25" customHeight="1">
      <c r="A60" s="193">
        <v>31</v>
      </c>
      <c r="B60" s="200" t="s">
        <v>1212</v>
      </c>
      <c r="C60" s="217" t="s">
        <v>805</v>
      </c>
      <c r="D60" s="200" t="s">
        <v>1237</v>
      </c>
      <c r="E60" s="171">
        <v>6</v>
      </c>
    </row>
    <row r="61" spans="1:11" ht="77.5">
      <c r="A61" s="217">
        <v>32</v>
      </c>
      <c r="B61" s="200" t="s">
        <v>448</v>
      </c>
      <c r="C61" s="163" t="s">
        <v>1250</v>
      </c>
      <c r="D61" s="195" t="s">
        <v>1225</v>
      </c>
      <c r="E61" s="171">
        <v>310</v>
      </c>
    </row>
    <row r="62" spans="1:11" ht="46.5">
      <c r="A62" s="217">
        <v>33</v>
      </c>
      <c r="B62" s="200" t="s">
        <v>378</v>
      </c>
      <c r="C62" s="163" t="s">
        <v>380</v>
      </c>
      <c r="D62" s="195" t="s">
        <v>1216</v>
      </c>
      <c r="E62" s="171">
        <f>22+18</f>
        <v>40</v>
      </c>
    </row>
    <row r="63" spans="1:11" ht="62">
      <c r="A63" s="193">
        <v>34</v>
      </c>
      <c r="B63" s="200" t="s">
        <v>21</v>
      </c>
      <c r="C63" s="163" t="s">
        <v>1251</v>
      </c>
      <c r="D63" s="200" t="s">
        <v>1192</v>
      </c>
      <c r="E63" s="171">
        <v>85</v>
      </c>
    </row>
    <row r="64" spans="1:11" ht="105" customHeight="1">
      <c r="A64" s="197">
        <v>35</v>
      </c>
      <c r="B64" s="194" t="s">
        <v>55</v>
      </c>
      <c r="C64" s="195" t="s">
        <v>57</v>
      </c>
      <c r="D64" s="161" t="s">
        <v>1193</v>
      </c>
      <c r="E64" s="163">
        <v>285</v>
      </c>
    </row>
    <row r="65" spans="1:7" ht="43.5" customHeight="1">
      <c r="A65" s="197">
        <v>36</v>
      </c>
      <c r="B65" s="194" t="s">
        <v>129</v>
      </c>
      <c r="C65" s="480" t="s">
        <v>128</v>
      </c>
      <c r="D65" s="194" t="s">
        <v>1116</v>
      </c>
      <c r="E65" s="49">
        <v>130</v>
      </c>
    </row>
    <row r="66" spans="1:7" ht="25.5" customHeight="1">
      <c r="A66" s="197">
        <v>37</v>
      </c>
      <c r="B66" s="194" t="s">
        <v>130</v>
      </c>
      <c r="C66" s="480" t="s">
        <v>79</v>
      </c>
      <c r="D66" s="194" t="s">
        <v>131</v>
      </c>
      <c r="E66" s="49">
        <v>185</v>
      </c>
    </row>
    <row r="67" spans="1:7" ht="77.5">
      <c r="A67" s="197">
        <v>38</v>
      </c>
      <c r="B67" s="161" t="s">
        <v>737</v>
      </c>
      <c r="C67" s="173" t="s">
        <v>31</v>
      </c>
      <c r="D67" s="161" t="s">
        <v>1201</v>
      </c>
      <c r="E67" s="160">
        <v>554</v>
      </c>
      <c r="G67" s="6">
        <f>E100</f>
        <v>800</v>
      </c>
    </row>
    <row r="68" spans="1:7" ht="15.75" customHeight="1">
      <c r="A68" s="277">
        <v>39</v>
      </c>
      <c r="B68" s="298" t="s">
        <v>1045</v>
      </c>
      <c r="C68" s="481" t="s">
        <v>372</v>
      </c>
      <c r="D68" s="256" t="s">
        <v>1105</v>
      </c>
      <c r="E68" s="256">
        <v>40</v>
      </c>
    </row>
    <row r="69" spans="1:7" ht="15.75" customHeight="1">
      <c r="A69" s="277"/>
      <c r="B69" s="298"/>
      <c r="C69" s="482"/>
      <c r="D69" s="257"/>
      <c r="E69" s="257"/>
    </row>
    <row r="70" spans="1:7" ht="57.75" customHeight="1">
      <c r="A70" s="277"/>
      <c r="B70" s="298"/>
      <c r="C70" s="480" t="s">
        <v>374</v>
      </c>
      <c r="D70" s="195" t="s">
        <v>1206</v>
      </c>
      <c r="E70" s="174">
        <v>55</v>
      </c>
    </row>
    <row r="71" spans="1:7" ht="33" customHeight="1">
      <c r="A71" s="277"/>
      <c r="B71" s="298"/>
      <c r="C71" s="480" t="s">
        <v>373</v>
      </c>
      <c r="D71" s="195" t="s">
        <v>1105</v>
      </c>
      <c r="E71" s="174">
        <v>4</v>
      </c>
    </row>
    <row r="72" spans="1:7">
      <c r="A72" s="277">
        <v>40</v>
      </c>
      <c r="B72" s="298" t="s">
        <v>193</v>
      </c>
      <c r="C72" s="483" t="s">
        <v>121</v>
      </c>
      <c r="D72" s="256" t="s">
        <v>1213</v>
      </c>
      <c r="E72" s="258">
        <v>50</v>
      </c>
    </row>
    <row r="73" spans="1:7" ht="27.75" customHeight="1">
      <c r="A73" s="277"/>
      <c r="B73" s="298"/>
      <c r="C73" s="484"/>
      <c r="D73" s="257"/>
      <c r="E73" s="259"/>
    </row>
    <row r="74" spans="1:7" ht="66.75" customHeight="1">
      <c r="A74" s="277"/>
      <c r="B74" s="298"/>
      <c r="C74" s="160" t="s">
        <v>249</v>
      </c>
      <c r="D74" s="195" t="s">
        <v>863</v>
      </c>
      <c r="E74" s="48">
        <v>131</v>
      </c>
    </row>
    <row r="75" spans="1:7" ht="31">
      <c r="A75" s="197">
        <v>41</v>
      </c>
      <c r="B75" s="195" t="s">
        <v>1049</v>
      </c>
      <c r="C75" s="217" t="s">
        <v>561</v>
      </c>
      <c r="D75" s="195" t="s">
        <v>1050</v>
      </c>
      <c r="E75" s="48">
        <v>58</v>
      </c>
    </row>
    <row r="76" spans="1:7" ht="30">
      <c r="A76" s="197">
        <v>42</v>
      </c>
      <c r="B76" s="168" t="s">
        <v>347</v>
      </c>
      <c r="C76" s="169" t="s">
        <v>349</v>
      </c>
      <c r="D76" s="194" t="s">
        <v>1052</v>
      </c>
      <c r="E76" s="169">
        <v>8</v>
      </c>
    </row>
    <row r="77" spans="1:7" ht="15.75" customHeight="1">
      <c r="A77" s="297">
        <v>43</v>
      </c>
      <c r="B77" s="291" t="s">
        <v>1191</v>
      </c>
      <c r="C77" s="290" t="s">
        <v>650</v>
      </c>
      <c r="D77" s="194"/>
      <c r="E77" s="170">
        <f>E78+E79</f>
        <v>2382</v>
      </c>
    </row>
    <row r="78" spans="1:7" ht="53.25" customHeight="1">
      <c r="A78" s="297"/>
      <c r="B78" s="291"/>
      <c r="C78" s="290"/>
      <c r="D78" s="164" t="s">
        <v>1252</v>
      </c>
      <c r="E78" s="49">
        <v>220</v>
      </c>
      <c r="F78" s="8"/>
      <c r="G78" s="8"/>
    </row>
    <row r="79" spans="1:7" ht="66.75" customHeight="1">
      <c r="A79" s="297"/>
      <c r="B79" s="200"/>
      <c r="C79" s="163" t="s">
        <v>42</v>
      </c>
      <c r="D79" s="164" t="s">
        <v>1253</v>
      </c>
      <c r="E79" s="49">
        <v>2162</v>
      </c>
      <c r="F79" s="127"/>
      <c r="G79" s="8"/>
    </row>
    <row r="80" spans="1:7" ht="82.5" customHeight="1">
      <c r="A80" s="193">
        <v>44</v>
      </c>
      <c r="B80" s="120" t="s">
        <v>364</v>
      </c>
      <c r="C80" s="157" t="s">
        <v>365</v>
      </c>
      <c r="D80" s="120" t="s">
        <v>1196</v>
      </c>
      <c r="E80" s="101">
        <v>28.5</v>
      </c>
    </row>
    <row r="81" spans="1:5" ht="94.5" customHeight="1">
      <c r="A81" s="276">
        <v>45</v>
      </c>
      <c r="B81" s="289" t="s">
        <v>368</v>
      </c>
      <c r="C81" s="195" t="s">
        <v>148</v>
      </c>
      <c r="D81" s="289" t="s">
        <v>1209</v>
      </c>
      <c r="E81" s="217"/>
    </row>
    <row r="82" spans="1:5">
      <c r="A82" s="276"/>
      <c r="B82" s="289"/>
      <c r="C82" s="195" t="s">
        <v>151</v>
      </c>
      <c r="D82" s="289"/>
      <c r="E82" s="217"/>
    </row>
    <row r="83" spans="1:5" ht="31.5" customHeight="1">
      <c r="A83" s="197">
        <v>46</v>
      </c>
      <c r="B83" s="195" t="s">
        <v>168</v>
      </c>
      <c r="C83" s="217" t="s">
        <v>167</v>
      </c>
      <c r="D83" s="203" t="s">
        <v>169</v>
      </c>
      <c r="E83" s="48">
        <v>100</v>
      </c>
    </row>
    <row r="84" spans="1:5" ht="51.75" customHeight="1">
      <c r="A84" s="197">
        <v>47</v>
      </c>
      <c r="B84" s="195" t="s">
        <v>339</v>
      </c>
      <c r="C84" s="217" t="s">
        <v>338</v>
      </c>
      <c r="D84" s="195" t="s">
        <v>340</v>
      </c>
      <c r="E84" s="48">
        <v>3</v>
      </c>
    </row>
    <row r="85" spans="1:5" ht="51.75" customHeight="1">
      <c r="A85" s="197">
        <v>48</v>
      </c>
      <c r="B85" s="195" t="s">
        <v>1197</v>
      </c>
      <c r="C85" s="217" t="s">
        <v>849</v>
      </c>
      <c r="D85" s="195" t="s">
        <v>1198</v>
      </c>
      <c r="E85" s="48">
        <v>150</v>
      </c>
    </row>
    <row r="86" spans="1:5" ht="31">
      <c r="A86" s="197">
        <v>49</v>
      </c>
      <c r="B86" s="195" t="s">
        <v>40</v>
      </c>
      <c r="C86" s="217" t="s">
        <v>184</v>
      </c>
      <c r="D86" s="203" t="s">
        <v>1195</v>
      </c>
      <c r="E86" s="48">
        <v>44</v>
      </c>
    </row>
    <row r="87" spans="1:5" ht="48" customHeight="1">
      <c r="A87" s="276">
        <v>50</v>
      </c>
      <c r="B87" s="289" t="s">
        <v>183</v>
      </c>
      <c r="C87" s="217" t="s">
        <v>377</v>
      </c>
      <c r="D87" s="280" t="s">
        <v>1199</v>
      </c>
      <c r="E87" s="255">
        <v>143</v>
      </c>
    </row>
    <row r="88" spans="1:5" ht="25.5" customHeight="1">
      <c r="A88" s="276"/>
      <c r="B88" s="289"/>
      <c r="C88" s="217" t="s">
        <v>182</v>
      </c>
      <c r="D88" s="280"/>
      <c r="E88" s="255"/>
    </row>
    <row r="89" spans="1:5" ht="61.5" customHeight="1">
      <c r="A89" s="193">
        <v>51</v>
      </c>
      <c r="B89" s="195" t="s">
        <v>74</v>
      </c>
      <c r="C89" s="217"/>
      <c r="D89" s="196" t="s">
        <v>1215</v>
      </c>
      <c r="E89" s="201">
        <v>47</v>
      </c>
    </row>
    <row r="90" spans="1:5" ht="89.25" customHeight="1">
      <c r="A90" s="276">
        <v>52</v>
      </c>
      <c r="B90" s="289" t="s">
        <v>1236</v>
      </c>
      <c r="C90" s="199"/>
      <c r="D90" s="5" t="s">
        <v>1200</v>
      </c>
      <c r="E90" s="48">
        <v>22</v>
      </c>
    </row>
    <row r="91" spans="1:5" ht="37.5" customHeight="1">
      <c r="A91" s="276"/>
      <c r="B91" s="289"/>
      <c r="C91" s="217" t="s">
        <v>89</v>
      </c>
      <c r="D91" s="203" t="s">
        <v>736</v>
      </c>
      <c r="E91" s="217">
        <v>15</v>
      </c>
    </row>
    <row r="92" spans="1:5" ht="37.5" customHeight="1">
      <c r="A92" s="193"/>
      <c r="B92" s="266" t="s">
        <v>194</v>
      </c>
      <c r="C92" s="267"/>
      <c r="D92" s="268"/>
      <c r="E92" s="176">
        <v>21610</v>
      </c>
    </row>
    <row r="93" spans="1:5" ht="17.5">
      <c r="A93" s="96" t="s">
        <v>114</v>
      </c>
      <c r="B93" s="261" t="s">
        <v>1230</v>
      </c>
      <c r="C93" s="261"/>
      <c r="D93" s="261"/>
      <c r="E93" s="160"/>
    </row>
    <row r="94" spans="1:5" ht="31">
      <c r="A94" s="193">
        <v>1</v>
      </c>
      <c r="B94" s="195" t="s">
        <v>1219</v>
      </c>
      <c r="C94" s="217" t="s">
        <v>124</v>
      </c>
      <c r="D94" s="203" t="s">
        <v>1220</v>
      </c>
      <c r="E94" s="217">
        <v>476</v>
      </c>
    </row>
    <row r="95" spans="1:5" ht="46.5">
      <c r="A95" s="193">
        <v>2</v>
      </c>
      <c r="B95" s="161" t="s">
        <v>1208</v>
      </c>
      <c r="C95" s="217" t="s">
        <v>170</v>
      </c>
      <c r="D95" s="161" t="s">
        <v>171</v>
      </c>
      <c r="E95" s="48">
        <v>150</v>
      </c>
    </row>
    <row r="96" spans="1:5" ht="31">
      <c r="A96" s="193">
        <v>3</v>
      </c>
      <c r="B96" s="195" t="s">
        <v>1047</v>
      </c>
      <c r="C96" s="217" t="s">
        <v>359</v>
      </c>
      <c r="D96" s="195" t="s">
        <v>1048</v>
      </c>
      <c r="E96" s="48">
        <v>2500</v>
      </c>
    </row>
    <row r="97" spans="1:9" ht="46.5">
      <c r="A97" s="193">
        <v>4</v>
      </c>
      <c r="B97" s="161" t="s">
        <v>1120</v>
      </c>
      <c r="C97" s="161" t="s">
        <v>137</v>
      </c>
      <c r="D97" s="165" t="s">
        <v>1122</v>
      </c>
      <c r="E97" s="166">
        <f>15*0.4</f>
        <v>6</v>
      </c>
    </row>
    <row r="98" spans="1:9">
      <c r="A98" s="193">
        <v>5</v>
      </c>
      <c r="B98" s="161" t="s">
        <v>1118</v>
      </c>
      <c r="C98" s="217" t="s">
        <v>136</v>
      </c>
      <c r="D98" s="161" t="s">
        <v>1119</v>
      </c>
      <c r="E98" s="167">
        <v>10</v>
      </c>
    </row>
    <row r="99" spans="1:9" ht="31">
      <c r="A99" s="193">
        <v>6</v>
      </c>
      <c r="B99" s="194" t="s">
        <v>381</v>
      </c>
      <c r="C99" s="160" t="s">
        <v>382</v>
      </c>
      <c r="D99" s="195" t="s">
        <v>1046</v>
      </c>
      <c r="E99" s="172">
        <v>50</v>
      </c>
    </row>
    <row r="100" spans="1:9" ht="46.5">
      <c r="A100" s="193">
        <v>7</v>
      </c>
      <c r="B100" s="200" t="s">
        <v>1115</v>
      </c>
      <c r="C100" s="200" t="s">
        <v>333</v>
      </c>
      <c r="D100" s="164" t="s">
        <v>1239</v>
      </c>
      <c r="E100" s="163">
        <v>800</v>
      </c>
    </row>
    <row r="101" spans="1:9" ht="24.75" customHeight="1">
      <c r="A101" s="256">
        <v>8</v>
      </c>
      <c r="B101" s="263" t="s">
        <v>1232</v>
      </c>
      <c r="C101" s="200"/>
      <c r="D101" s="164"/>
      <c r="E101" s="171">
        <f>E102+E103+E105</f>
        <v>9000</v>
      </c>
    </row>
    <row r="102" spans="1:9" ht="15.75" customHeight="1">
      <c r="A102" s="262"/>
      <c r="B102" s="264"/>
      <c r="C102" s="12" t="s">
        <v>26</v>
      </c>
      <c r="D102" s="164" t="s">
        <v>1234</v>
      </c>
      <c r="E102" s="15">
        <v>3000</v>
      </c>
    </row>
    <row r="103" spans="1:9" ht="31">
      <c r="A103" s="262"/>
      <c r="B103" s="264"/>
      <c r="C103" s="12" t="s">
        <v>820</v>
      </c>
      <c r="D103" s="164" t="s">
        <v>1234</v>
      </c>
      <c r="E103" s="163">
        <v>6000</v>
      </c>
    </row>
    <row r="104" spans="1:9">
      <c r="A104" s="262"/>
      <c r="B104" s="264"/>
      <c r="C104" s="12" t="s">
        <v>170</v>
      </c>
      <c r="D104" s="164" t="s">
        <v>171</v>
      </c>
      <c r="E104" s="255">
        <v>150</v>
      </c>
    </row>
    <row r="105" spans="1:9">
      <c r="A105" s="257"/>
      <c r="B105" s="265"/>
      <c r="C105" s="12" t="s">
        <v>247</v>
      </c>
      <c r="D105" s="164" t="s">
        <v>1233</v>
      </c>
      <c r="E105" s="255"/>
    </row>
    <row r="106" spans="1:9" ht="30" customHeight="1">
      <c r="A106" s="9"/>
      <c r="B106" s="175"/>
      <c r="C106" s="285" t="s">
        <v>194</v>
      </c>
      <c r="D106" s="285"/>
      <c r="E106" s="102">
        <f>E101+E100+E99+E98+E97+E96+E95+E94</f>
        <v>12992</v>
      </c>
      <c r="G106" s="152"/>
      <c r="H106" s="153"/>
    </row>
    <row r="107" spans="1:9">
      <c r="G107" s="153"/>
      <c r="H107" s="153"/>
    </row>
    <row r="108" spans="1:9" ht="27.75" customHeight="1">
      <c r="C108" s="284" t="s">
        <v>1254</v>
      </c>
      <c r="D108" s="284"/>
      <c r="E108" s="284"/>
      <c r="I108" s="153"/>
    </row>
    <row r="109" spans="1:9">
      <c r="C109" s="8"/>
      <c r="D109" s="485"/>
      <c r="E109" s="281"/>
    </row>
    <row r="110" spans="1:9">
      <c r="C110" s="8"/>
      <c r="D110" s="485"/>
      <c r="E110" s="281"/>
      <c r="F110" s="11"/>
    </row>
    <row r="114" spans="7:7">
      <c r="G114" s="11"/>
    </row>
  </sheetData>
  <mergeCells count="88">
    <mergeCell ref="A39:A41"/>
    <mergeCell ref="B26:B29"/>
    <mergeCell ref="B39:B41"/>
    <mergeCell ref="A90:A91"/>
    <mergeCell ref="C49:C50"/>
    <mergeCell ref="B81:B82"/>
    <mergeCell ref="A81:A82"/>
    <mergeCell ref="A77:A79"/>
    <mergeCell ref="B68:B71"/>
    <mergeCell ref="B56:B58"/>
    <mergeCell ref="B72:B74"/>
    <mergeCell ref="A49:A50"/>
    <mergeCell ref="A26:A29"/>
    <mergeCell ref="C51:C52"/>
    <mergeCell ref="A6:A7"/>
    <mergeCell ref="A51:A52"/>
    <mergeCell ref="D87:D88"/>
    <mergeCell ref="C14:C15"/>
    <mergeCell ref="A14:A15"/>
    <mergeCell ref="B51:B52"/>
    <mergeCell ref="B53:B55"/>
    <mergeCell ref="B42:B43"/>
    <mergeCell ref="B44:B46"/>
    <mergeCell ref="B47:B48"/>
    <mergeCell ref="B49:B50"/>
    <mergeCell ref="B14:B15"/>
    <mergeCell ref="B16:B20"/>
    <mergeCell ref="A72:A74"/>
    <mergeCell ref="B87:B88"/>
    <mergeCell ref="B31:B32"/>
    <mergeCell ref="A1:E1"/>
    <mergeCell ref="A2:E2"/>
    <mergeCell ref="C53:C54"/>
    <mergeCell ref="C47:C48"/>
    <mergeCell ref="C31:C32"/>
    <mergeCell ref="A31:A32"/>
    <mergeCell ref="C44:C45"/>
    <mergeCell ref="A44:A46"/>
    <mergeCell ref="A42:A43"/>
    <mergeCell ref="C42:C43"/>
    <mergeCell ref="A47:A48"/>
    <mergeCell ref="A53:A55"/>
    <mergeCell ref="A16:A20"/>
    <mergeCell ref="A24:A25"/>
    <mergeCell ref="D109:D110"/>
    <mergeCell ref="E109:E110"/>
    <mergeCell ref="E68:E69"/>
    <mergeCell ref="E56:E57"/>
    <mergeCell ref="E53:E54"/>
    <mergeCell ref="C108:E108"/>
    <mergeCell ref="E87:E88"/>
    <mergeCell ref="C106:D106"/>
    <mergeCell ref="D81:D82"/>
    <mergeCell ref="C56:C58"/>
    <mergeCell ref="D56:D58"/>
    <mergeCell ref="C77:C78"/>
    <mergeCell ref="A21:A23"/>
    <mergeCell ref="A101:A105"/>
    <mergeCell ref="B101:B105"/>
    <mergeCell ref="B92:D92"/>
    <mergeCell ref="C68:C69"/>
    <mergeCell ref="D68:D69"/>
    <mergeCell ref="D53:D54"/>
    <mergeCell ref="D51:D52"/>
    <mergeCell ref="D44:D45"/>
    <mergeCell ref="D49:D50"/>
    <mergeCell ref="A56:A58"/>
    <mergeCell ref="A87:A88"/>
    <mergeCell ref="A68:A71"/>
    <mergeCell ref="D31:D32"/>
    <mergeCell ref="D42:D43"/>
    <mergeCell ref="B24:B25"/>
    <mergeCell ref="E104:E105"/>
    <mergeCell ref="C72:C73"/>
    <mergeCell ref="D72:D73"/>
    <mergeCell ref="E72:E73"/>
    <mergeCell ref="B4:D4"/>
    <mergeCell ref="B93:D93"/>
    <mergeCell ref="B6:B7"/>
    <mergeCell ref="E49:E50"/>
    <mergeCell ref="E31:E32"/>
    <mergeCell ref="E42:E43"/>
    <mergeCell ref="E51:E52"/>
    <mergeCell ref="E44:E45"/>
    <mergeCell ref="C16:C17"/>
    <mergeCell ref="B21:B23"/>
    <mergeCell ref="B90:B91"/>
    <mergeCell ref="B77:B78"/>
  </mergeCells>
  <pageMargins left="0.24" right="0.21" top="0.31" bottom="0.27" header="0.3" footer="0.2"/>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4"/>
  <sheetViews>
    <sheetView workbookViewId="0">
      <selection activeCell="C6" sqref="C6"/>
    </sheetView>
  </sheetViews>
  <sheetFormatPr defaultRowHeight="15.5"/>
  <cols>
    <col min="1" max="1" width="5.7265625" style="343" customWidth="1"/>
    <col min="2" max="2" width="21.26953125" style="338" customWidth="1"/>
    <col min="3" max="3" width="43.26953125" style="338" customWidth="1"/>
    <col min="4" max="4" width="62.1796875" style="429" customWidth="1"/>
    <col min="5" max="5" width="11.54296875" style="430" customWidth="1"/>
    <col min="6" max="6" width="15.26953125" style="338" hidden="1" customWidth="1"/>
    <col min="7" max="7" width="14.81640625" style="338" bestFit="1" customWidth="1"/>
    <col min="8" max="8" width="9.54296875" style="338" bestFit="1" customWidth="1"/>
    <col min="9" max="256" width="9.1796875" style="338"/>
    <col min="257" max="257" width="5.7265625" style="338" customWidth="1"/>
    <col min="258" max="258" width="21.26953125" style="338" customWidth="1"/>
    <col min="259" max="259" width="43.26953125" style="338" customWidth="1"/>
    <col min="260" max="260" width="62.1796875" style="338" customWidth="1"/>
    <col min="261" max="261" width="11.54296875" style="338" customWidth="1"/>
    <col min="262" max="262" width="15.26953125" style="338" bestFit="1" customWidth="1"/>
    <col min="263" max="263" width="14.81640625" style="338" bestFit="1" customWidth="1"/>
    <col min="264" max="264" width="9.54296875" style="338" bestFit="1" customWidth="1"/>
    <col min="265" max="512" width="9.1796875" style="338"/>
    <col min="513" max="513" width="5.7265625" style="338" customWidth="1"/>
    <col min="514" max="514" width="21.26953125" style="338" customWidth="1"/>
    <col min="515" max="515" width="43.26953125" style="338" customWidth="1"/>
    <col min="516" max="516" width="62.1796875" style="338" customWidth="1"/>
    <col min="517" max="517" width="11.54296875" style="338" customWidth="1"/>
    <col min="518" max="518" width="15.26953125" style="338" bestFit="1" customWidth="1"/>
    <col min="519" max="519" width="14.81640625" style="338" bestFit="1" customWidth="1"/>
    <col min="520" max="520" width="9.54296875" style="338" bestFit="1" customWidth="1"/>
    <col min="521" max="768" width="9.1796875" style="338"/>
    <col min="769" max="769" width="5.7265625" style="338" customWidth="1"/>
    <col min="770" max="770" width="21.26953125" style="338" customWidth="1"/>
    <col min="771" max="771" width="43.26953125" style="338" customWidth="1"/>
    <col min="772" max="772" width="62.1796875" style="338" customWidth="1"/>
    <col min="773" max="773" width="11.54296875" style="338" customWidth="1"/>
    <col min="774" max="774" width="15.26953125" style="338" bestFit="1" customWidth="1"/>
    <col min="775" max="775" width="14.81640625" style="338" bestFit="1" customWidth="1"/>
    <col min="776" max="776" width="9.54296875" style="338" bestFit="1" customWidth="1"/>
    <col min="777" max="1024" width="9.1796875" style="338"/>
    <col min="1025" max="1025" width="5.7265625" style="338" customWidth="1"/>
    <col min="1026" max="1026" width="21.26953125" style="338" customWidth="1"/>
    <col min="1027" max="1027" width="43.26953125" style="338" customWidth="1"/>
    <col min="1028" max="1028" width="62.1796875" style="338" customWidth="1"/>
    <col min="1029" max="1029" width="11.54296875" style="338" customWidth="1"/>
    <col min="1030" max="1030" width="15.26953125" style="338" bestFit="1" customWidth="1"/>
    <col min="1031" max="1031" width="14.81640625" style="338" bestFit="1" customWidth="1"/>
    <col min="1032" max="1032" width="9.54296875" style="338" bestFit="1" customWidth="1"/>
    <col min="1033" max="1280" width="9.1796875" style="338"/>
    <col min="1281" max="1281" width="5.7265625" style="338" customWidth="1"/>
    <col min="1282" max="1282" width="21.26953125" style="338" customWidth="1"/>
    <col min="1283" max="1283" width="43.26953125" style="338" customWidth="1"/>
    <col min="1284" max="1284" width="62.1796875" style="338" customWidth="1"/>
    <col min="1285" max="1285" width="11.54296875" style="338" customWidth="1"/>
    <col min="1286" max="1286" width="15.26953125" style="338" bestFit="1" customWidth="1"/>
    <col min="1287" max="1287" width="14.81640625" style="338" bestFit="1" customWidth="1"/>
    <col min="1288" max="1288" width="9.54296875" style="338" bestFit="1" customWidth="1"/>
    <col min="1289" max="1536" width="9.1796875" style="338"/>
    <col min="1537" max="1537" width="5.7265625" style="338" customWidth="1"/>
    <col min="1538" max="1538" width="21.26953125" style="338" customWidth="1"/>
    <col min="1539" max="1539" width="43.26953125" style="338" customWidth="1"/>
    <col min="1540" max="1540" width="62.1796875" style="338" customWidth="1"/>
    <col min="1541" max="1541" width="11.54296875" style="338" customWidth="1"/>
    <col min="1542" max="1542" width="15.26953125" style="338" bestFit="1" customWidth="1"/>
    <col min="1543" max="1543" width="14.81640625" style="338" bestFit="1" customWidth="1"/>
    <col min="1544" max="1544" width="9.54296875" style="338" bestFit="1" customWidth="1"/>
    <col min="1545" max="1792" width="9.1796875" style="338"/>
    <col min="1793" max="1793" width="5.7265625" style="338" customWidth="1"/>
    <col min="1794" max="1794" width="21.26953125" style="338" customWidth="1"/>
    <col min="1795" max="1795" width="43.26953125" style="338" customWidth="1"/>
    <col min="1796" max="1796" width="62.1796875" style="338" customWidth="1"/>
    <col min="1797" max="1797" width="11.54296875" style="338" customWidth="1"/>
    <col min="1798" max="1798" width="15.26953125" style="338" bestFit="1" customWidth="1"/>
    <col min="1799" max="1799" width="14.81640625" style="338" bestFit="1" customWidth="1"/>
    <col min="1800" max="1800" width="9.54296875" style="338" bestFit="1" customWidth="1"/>
    <col min="1801" max="2048" width="9.1796875" style="338"/>
    <col min="2049" max="2049" width="5.7265625" style="338" customWidth="1"/>
    <col min="2050" max="2050" width="21.26953125" style="338" customWidth="1"/>
    <col min="2051" max="2051" width="43.26953125" style="338" customWidth="1"/>
    <col min="2052" max="2052" width="62.1796875" style="338" customWidth="1"/>
    <col min="2053" max="2053" width="11.54296875" style="338" customWidth="1"/>
    <col min="2054" max="2054" width="15.26953125" style="338" bestFit="1" customWidth="1"/>
    <col min="2055" max="2055" width="14.81640625" style="338" bestFit="1" customWidth="1"/>
    <col min="2056" max="2056" width="9.54296875" style="338" bestFit="1" customWidth="1"/>
    <col min="2057" max="2304" width="9.1796875" style="338"/>
    <col min="2305" max="2305" width="5.7265625" style="338" customWidth="1"/>
    <col min="2306" max="2306" width="21.26953125" style="338" customWidth="1"/>
    <col min="2307" max="2307" width="43.26953125" style="338" customWidth="1"/>
    <col min="2308" max="2308" width="62.1796875" style="338" customWidth="1"/>
    <col min="2309" max="2309" width="11.54296875" style="338" customWidth="1"/>
    <col min="2310" max="2310" width="15.26953125" style="338" bestFit="1" customWidth="1"/>
    <col min="2311" max="2311" width="14.81640625" style="338" bestFit="1" customWidth="1"/>
    <col min="2312" max="2312" width="9.54296875" style="338" bestFit="1" customWidth="1"/>
    <col min="2313" max="2560" width="9.1796875" style="338"/>
    <col min="2561" max="2561" width="5.7265625" style="338" customWidth="1"/>
    <col min="2562" max="2562" width="21.26953125" style="338" customWidth="1"/>
    <col min="2563" max="2563" width="43.26953125" style="338" customWidth="1"/>
    <col min="2564" max="2564" width="62.1796875" style="338" customWidth="1"/>
    <col min="2565" max="2565" width="11.54296875" style="338" customWidth="1"/>
    <col min="2566" max="2566" width="15.26953125" style="338" bestFit="1" customWidth="1"/>
    <col min="2567" max="2567" width="14.81640625" style="338" bestFit="1" customWidth="1"/>
    <col min="2568" max="2568" width="9.54296875" style="338" bestFit="1" customWidth="1"/>
    <col min="2569" max="2816" width="9.1796875" style="338"/>
    <col min="2817" max="2817" width="5.7265625" style="338" customWidth="1"/>
    <col min="2818" max="2818" width="21.26953125" style="338" customWidth="1"/>
    <col min="2819" max="2819" width="43.26953125" style="338" customWidth="1"/>
    <col min="2820" max="2820" width="62.1796875" style="338" customWidth="1"/>
    <col min="2821" max="2821" width="11.54296875" style="338" customWidth="1"/>
    <col min="2822" max="2822" width="15.26953125" style="338" bestFit="1" customWidth="1"/>
    <col min="2823" max="2823" width="14.81640625" style="338" bestFit="1" customWidth="1"/>
    <col min="2824" max="2824" width="9.54296875" style="338" bestFit="1" customWidth="1"/>
    <col min="2825" max="3072" width="9.1796875" style="338"/>
    <col min="3073" max="3073" width="5.7265625" style="338" customWidth="1"/>
    <col min="3074" max="3074" width="21.26953125" style="338" customWidth="1"/>
    <col min="3075" max="3075" width="43.26953125" style="338" customWidth="1"/>
    <col min="3076" max="3076" width="62.1796875" style="338" customWidth="1"/>
    <col min="3077" max="3077" width="11.54296875" style="338" customWidth="1"/>
    <col min="3078" max="3078" width="15.26953125" style="338" bestFit="1" customWidth="1"/>
    <col min="3079" max="3079" width="14.81640625" style="338" bestFit="1" customWidth="1"/>
    <col min="3080" max="3080" width="9.54296875" style="338" bestFit="1" customWidth="1"/>
    <col min="3081" max="3328" width="9.1796875" style="338"/>
    <col min="3329" max="3329" width="5.7265625" style="338" customWidth="1"/>
    <col min="3330" max="3330" width="21.26953125" style="338" customWidth="1"/>
    <col min="3331" max="3331" width="43.26953125" style="338" customWidth="1"/>
    <col min="3332" max="3332" width="62.1796875" style="338" customWidth="1"/>
    <col min="3333" max="3333" width="11.54296875" style="338" customWidth="1"/>
    <col min="3334" max="3334" width="15.26953125" style="338" bestFit="1" customWidth="1"/>
    <col min="3335" max="3335" width="14.81640625" style="338" bestFit="1" customWidth="1"/>
    <col min="3336" max="3336" width="9.54296875" style="338" bestFit="1" customWidth="1"/>
    <col min="3337" max="3584" width="9.1796875" style="338"/>
    <col min="3585" max="3585" width="5.7265625" style="338" customWidth="1"/>
    <col min="3586" max="3586" width="21.26953125" style="338" customWidth="1"/>
    <col min="3587" max="3587" width="43.26953125" style="338" customWidth="1"/>
    <col min="3588" max="3588" width="62.1796875" style="338" customWidth="1"/>
    <col min="3589" max="3589" width="11.54296875" style="338" customWidth="1"/>
    <col min="3590" max="3590" width="15.26953125" style="338" bestFit="1" customWidth="1"/>
    <col min="3591" max="3591" width="14.81640625" style="338" bestFit="1" customWidth="1"/>
    <col min="3592" max="3592" width="9.54296875" style="338" bestFit="1" customWidth="1"/>
    <col min="3593" max="3840" width="9.1796875" style="338"/>
    <col min="3841" max="3841" width="5.7265625" style="338" customWidth="1"/>
    <col min="3842" max="3842" width="21.26953125" style="338" customWidth="1"/>
    <col min="3843" max="3843" width="43.26953125" style="338" customWidth="1"/>
    <col min="3844" max="3844" width="62.1796875" style="338" customWidth="1"/>
    <col min="3845" max="3845" width="11.54296875" style="338" customWidth="1"/>
    <col min="3846" max="3846" width="15.26953125" style="338" bestFit="1" customWidth="1"/>
    <col min="3847" max="3847" width="14.81640625" style="338" bestFit="1" customWidth="1"/>
    <col min="3848" max="3848" width="9.54296875" style="338" bestFit="1" customWidth="1"/>
    <col min="3849" max="4096" width="9.1796875" style="338"/>
    <col min="4097" max="4097" width="5.7265625" style="338" customWidth="1"/>
    <col min="4098" max="4098" width="21.26953125" style="338" customWidth="1"/>
    <col min="4099" max="4099" width="43.26953125" style="338" customWidth="1"/>
    <col min="4100" max="4100" width="62.1796875" style="338" customWidth="1"/>
    <col min="4101" max="4101" width="11.54296875" style="338" customWidth="1"/>
    <col min="4102" max="4102" width="15.26953125" style="338" bestFit="1" customWidth="1"/>
    <col min="4103" max="4103" width="14.81640625" style="338" bestFit="1" customWidth="1"/>
    <col min="4104" max="4104" width="9.54296875" style="338" bestFit="1" customWidth="1"/>
    <col min="4105" max="4352" width="9.1796875" style="338"/>
    <col min="4353" max="4353" width="5.7265625" style="338" customWidth="1"/>
    <col min="4354" max="4354" width="21.26953125" style="338" customWidth="1"/>
    <col min="4355" max="4355" width="43.26953125" style="338" customWidth="1"/>
    <col min="4356" max="4356" width="62.1796875" style="338" customWidth="1"/>
    <col min="4357" max="4357" width="11.54296875" style="338" customWidth="1"/>
    <col min="4358" max="4358" width="15.26953125" style="338" bestFit="1" customWidth="1"/>
    <col min="4359" max="4359" width="14.81640625" style="338" bestFit="1" customWidth="1"/>
    <col min="4360" max="4360" width="9.54296875" style="338" bestFit="1" customWidth="1"/>
    <col min="4361" max="4608" width="9.1796875" style="338"/>
    <col min="4609" max="4609" width="5.7265625" style="338" customWidth="1"/>
    <col min="4610" max="4610" width="21.26953125" style="338" customWidth="1"/>
    <col min="4611" max="4611" width="43.26953125" style="338" customWidth="1"/>
    <col min="4612" max="4612" width="62.1796875" style="338" customWidth="1"/>
    <col min="4613" max="4613" width="11.54296875" style="338" customWidth="1"/>
    <col min="4614" max="4614" width="15.26953125" style="338" bestFit="1" customWidth="1"/>
    <col min="4615" max="4615" width="14.81640625" style="338" bestFit="1" customWidth="1"/>
    <col min="4616" max="4616" width="9.54296875" style="338" bestFit="1" customWidth="1"/>
    <col min="4617" max="4864" width="9.1796875" style="338"/>
    <col min="4865" max="4865" width="5.7265625" style="338" customWidth="1"/>
    <col min="4866" max="4866" width="21.26953125" style="338" customWidth="1"/>
    <col min="4867" max="4867" width="43.26953125" style="338" customWidth="1"/>
    <col min="4868" max="4868" width="62.1796875" style="338" customWidth="1"/>
    <col min="4869" max="4869" width="11.54296875" style="338" customWidth="1"/>
    <col min="4870" max="4870" width="15.26953125" style="338" bestFit="1" customWidth="1"/>
    <col min="4871" max="4871" width="14.81640625" style="338" bestFit="1" customWidth="1"/>
    <col min="4872" max="4872" width="9.54296875" style="338" bestFit="1" customWidth="1"/>
    <col min="4873" max="5120" width="9.1796875" style="338"/>
    <col min="5121" max="5121" width="5.7265625" style="338" customWidth="1"/>
    <col min="5122" max="5122" width="21.26953125" style="338" customWidth="1"/>
    <col min="5123" max="5123" width="43.26953125" style="338" customWidth="1"/>
    <col min="5124" max="5124" width="62.1796875" style="338" customWidth="1"/>
    <col min="5125" max="5125" width="11.54296875" style="338" customWidth="1"/>
    <col min="5126" max="5126" width="15.26953125" style="338" bestFit="1" customWidth="1"/>
    <col min="5127" max="5127" width="14.81640625" style="338" bestFit="1" customWidth="1"/>
    <col min="5128" max="5128" width="9.54296875" style="338" bestFit="1" customWidth="1"/>
    <col min="5129" max="5376" width="9.1796875" style="338"/>
    <col min="5377" max="5377" width="5.7265625" style="338" customWidth="1"/>
    <col min="5378" max="5378" width="21.26953125" style="338" customWidth="1"/>
    <col min="5379" max="5379" width="43.26953125" style="338" customWidth="1"/>
    <col min="5380" max="5380" width="62.1796875" style="338" customWidth="1"/>
    <col min="5381" max="5381" width="11.54296875" style="338" customWidth="1"/>
    <col min="5382" max="5382" width="15.26953125" style="338" bestFit="1" customWidth="1"/>
    <col min="5383" max="5383" width="14.81640625" style="338" bestFit="1" customWidth="1"/>
    <col min="5384" max="5384" width="9.54296875" style="338" bestFit="1" customWidth="1"/>
    <col min="5385" max="5632" width="9.1796875" style="338"/>
    <col min="5633" max="5633" width="5.7265625" style="338" customWidth="1"/>
    <col min="5634" max="5634" width="21.26953125" style="338" customWidth="1"/>
    <col min="5635" max="5635" width="43.26953125" style="338" customWidth="1"/>
    <col min="5636" max="5636" width="62.1796875" style="338" customWidth="1"/>
    <col min="5637" max="5637" width="11.54296875" style="338" customWidth="1"/>
    <col min="5638" max="5638" width="15.26953125" style="338" bestFit="1" customWidth="1"/>
    <col min="5639" max="5639" width="14.81640625" style="338" bestFit="1" customWidth="1"/>
    <col min="5640" max="5640" width="9.54296875" style="338" bestFit="1" customWidth="1"/>
    <col min="5641" max="5888" width="9.1796875" style="338"/>
    <col min="5889" max="5889" width="5.7265625" style="338" customWidth="1"/>
    <col min="5890" max="5890" width="21.26953125" style="338" customWidth="1"/>
    <col min="5891" max="5891" width="43.26953125" style="338" customWidth="1"/>
    <col min="5892" max="5892" width="62.1796875" style="338" customWidth="1"/>
    <col min="5893" max="5893" width="11.54296875" style="338" customWidth="1"/>
    <col min="5894" max="5894" width="15.26953125" style="338" bestFit="1" customWidth="1"/>
    <col min="5895" max="5895" width="14.81640625" style="338" bestFit="1" customWidth="1"/>
    <col min="5896" max="5896" width="9.54296875" style="338" bestFit="1" customWidth="1"/>
    <col min="5897" max="6144" width="9.1796875" style="338"/>
    <col min="6145" max="6145" width="5.7265625" style="338" customWidth="1"/>
    <col min="6146" max="6146" width="21.26953125" style="338" customWidth="1"/>
    <col min="6147" max="6147" width="43.26953125" style="338" customWidth="1"/>
    <col min="6148" max="6148" width="62.1796875" style="338" customWidth="1"/>
    <col min="6149" max="6149" width="11.54296875" style="338" customWidth="1"/>
    <col min="6150" max="6150" width="15.26953125" style="338" bestFit="1" customWidth="1"/>
    <col min="6151" max="6151" width="14.81640625" style="338" bestFit="1" customWidth="1"/>
    <col min="6152" max="6152" width="9.54296875" style="338" bestFit="1" customWidth="1"/>
    <col min="6153" max="6400" width="9.1796875" style="338"/>
    <col min="6401" max="6401" width="5.7265625" style="338" customWidth="1"/>
    <col min="6402" max="6402" width="21.26953125" style="338" customWidth="1"/>
    <col min="6403" max="6403" width="43.26953125" style="338" customWidth="1"/>
    <col min="6404" max="6404" width="62.1796875" style="338" customWidth="1"/>
    <col min="6405" max="6405" width="11.54296875" style="338" customWidth="1"/>
    <col min="6406" max="6406" width="15.26953125" style="338" bestFit="1" customWidth="1"/>
    <col min="6407" max="6407" width="14.81640625" style="338" bestFit="1" customWidth="1"/>
    <col min="6408" max="6408" width="9.54296875" style="338" bestFit="1" customWidth="1"/>
    <col min="6409" max="6656" width="9.1796875" style="338"/>
    <col min="6657" max="6657" width="5.7265625" style="338" customWidth="1"/>
    <col min="6658" max="6658" width="21.26953125" style="338" customWidth="1"/>
    <col min="6659" max="6659" width="43.26953125" style="338" customWidth="1"/>
    <col min="6660" max="6660" width="62.1796875" style="338" customWidth="1"/>
    <col min="6661" max="6661" width="11.54296875" style="338" customWidth="1"/>
    <col min="6662" max="6662" width="15.26953125" style="338" bestFit="1" customWidth="1"/>
    <col min="6663" max="6663" width="14.81640625" style="338" bestFit="1" customWidth="1"/>
    <col min="6664" max="6664" width="9.54296875" style="338" bestFit="1" customWidth="1"/>
    <col min="6665" max="6912" width="9.1796875" style="338"/>
    <col min="6913" max="6913" width="5.7265625" style="338" customWidth="1"/>
    <col min="6914" max="6914" width="21.26953125" style="338" customWidth="1"/>
    <col min="6915" max="6915" width="43.26953125" style="338" customWidth="1"/>
    <col min="6916" max="6916" width="62.1796875" style="338" customWidth="1"/>
    <col min="6917" max="6917" width="11.54296875" style="338" customWidth="1"/>
    <col min="6918" max="6918" width="15.26953125" style="338" bestFit="1" customWidth="1"/>
    <col min="6919" max="6919" width="14.81640625" style="338" bestFit="1" customWidth="1"/>
    <col min="6920" max="6920" width="9.54296875" style="338" bestFit="1" customWidth="1"/>
    <col min="6921" max="7168" width="9.1796875" style="338"/>
    <col min="7169" max="7169" width="5.7265625" style="338" customWidth="1"/>
    <col min="7170" max="7170" width="21.26953125" style="338" customWidth="1"/>
    <col min="7171" max="7171" width="43.26953125" style="338" customWidth="1"/>
    <col min="7172" max="7172" width="62.1796875" style="338" customWidth="1"/>
    <col min="7173" max="7173" width="11.54296875" style="338" customWidth="1"/>
    <col min="7174" max="7174" width="15.26953125" style="338" bestFit="1" customWidth="1"/>
    <col min="7175" max="7175" width="14.81640625" style="338" bestFit="1" customWidth="1"/>
    <col min="7176" max="7176" width="9.54296875" style="338" bestFit="1" customWidth="1"/>
    <col min="7177" max="7424" width="9.1796875" style="338"/>
    <col min="7425" max="7425" width="5.7265625" style="338" customWidth="1"/>
    <col min="7426" max="7426" width="21.26953125" style="338" customWidth="1"/>
    <col min="7427" max="7427" width="43.26953125" style="338" customWidth="1"/>
    <col min="7428" max="7428" width="62.1796875" style="338" customWidth="1"/>
    <col min="7429" max="7429" width="11.54296875" style="338" customWidth="1"/>
    <col min="7430" max="7430" width="15.26953125" style="338" bestFit="1" customWidth="1"/>
    <col min="7431" max="7431" width="14.81640625" style="338" bestFit="1" customWidth="1"/>
    <col min="7432" max="7432" width="9.54296875" style="338" bestFit="1" customWidth="1"/>
    <col min="7433" max="7680" width="9.1796875" style="338"/>
    <col min="7681" max="7681" width="5.7265625" style="338" customWidth="1"/>
    <col min="7682" max="7682" width="21.26953125" style="338" customWidth="1"/>
    <col min="7683" max="7683" width="43.26953125" style="338" customWidth="1"/>
    <col min="7684" max="7684" width="62.1796875" style="338" customWidth="1"/>
    <col min="7685" max="7685" width="11.54296875" style="338" customWidth="1"/>
    <col min="7686" max="7686" width="15.26953125" style="338" bestFit="1" customWidth="1"/>
    <col min="7687" max="7687" width="14.81640625" style="338" bestFit="1" customWidth="1"/>
    <col min="7688" max="7688" width="9.54296875" style="338" bestFit="1" customWidth="1"/>
    <col min="7689" max="7936" width="9.1796875" style="338"/>
    <col min="7937" max="7937" width="5.7265625" style="338" customWidth="1"/>
    <col min="7938" max="7938" width="21.26953125" style="338" customWidth="1"/>
    <col min="7939" max="7939" width="43.26953125" style="338" customWidth="1"/>
    <col min="7940" max="7940" width="62.1796875" style="338" customWidth="1"/>
    <col min="7941" max="7941" width="11.54296875" style="338" customWidth="1"/>
    <col min="7942" max="7942" width="15.26953125" style="338" bestFit="1" customWidth="1"/>
    <col min="7943" max="7943" width="14.81640625" style="338" bestFit="1" customWidth="1"/>
    <col min="7944" max="7944" width="9.54296875" style="338" bestFit="1" customWidth="1"/>
    <col min="7945" max="8192" width="9.1796875" style="338"/>
    <col min="8193" max="8193" width="5.7265625" style="338" customWidth="1"/>
    <col min="8194" max="8194" width="21.26953125" style="338" customWidth="1"/>
    <col min="8195" max="8195" width="43.26953125" style="338" customWidth="1"/>
    <col min="8196" max="8196" width="62.1796875" style="338" customWidth="1"/>
    <col min="8197" max="8197" width="11.54296875" style="338" customWidth="1"/>
    <col min="8198" max="8198" width="15.26953125" style="338" bestFit="1" customWidth="1"/>
    <col min="8199" max="8199" width="14.81640625" style="338" bestFit="1" customWidth="1"/>
    <col min="8200" max="8200" width="9.54296875" style="338" bestFit="1" customWidth="1"/>
    <col min="8201" max="8448" width="9.1796875" style="338"/>
    <col min="8449" max="8449" width="5.7265625" style="338" customWidth="1"/>
    <col min="8450" max="8450" width="21.26953125" style="338" customWidth="1"/>
    <col min="8451" max="8451" width="43.26953125" style="338" customWidth="1"/>
    <col min="8452" max="8452" width="62.1796875" style="338" customWidth="1"/>
    <col min="8453" max="8453" width="11.54296875" style="338" customWidth="1"/>
    <col min="8454" max="8454" width="15.26953125" style="338" bestFit="1" customWidth="1"/>
    <col min="8455" max="8455" width="14.81640625" style="338" bestFit="1" customWidth="1"/>
    <col min="8456" max="8456" width="9.54296875" style="338" bestFit="1" customWidth="1"/>
    <col min="8457" max="8704" width="9.1796875" style="338"/>
    <col min="8705" max="8705" width="5.7265625" style="338" customWidth="1"/>
    <col min="8706" max="8706" width="21.26953125" style="338" customWidth="1"/>
    <col min="8707" max="8707" width="43.26953125" style="338" customWidth="1"/>
    <col min="8708" max="8708" width="62.1796875" style="338" customWidth="1"/>
    <col min="8709" max="8709" width="11.54296875" style="338" customWidth="1"/>
    <col min="8710" max="8710" width="15.26953125" style="338" bestFit="1" customWidth="1"/>
    <col min="8711" max="8711" width="14.81640625" style="338" bestFit="1" customWidth="1"/>
    <col min="8712" max="8712" width="9.54296875" style="338" bestFit="1" customWidth="1"/>
    <col min="8713" max="8960" width="9.1796875" style="338"/>
    <col min="8961" max="8961" width="5.7265625" style="338" customWidth="1"/>
    <col min="8962" max="8962" width="21.26953125" style="338" customWidth="1"/>
    <col min="8963" max="8963" width="43.26953125" style="338" customWidth="1"/>
    <col min="8964" max="8964" width="62.1796875" style="338" customWidth="1"/>
    <col min="8965" max="8965" width="11.54296875" style="338" customWidth="1"/>
    <col min="8966" max="8966" width="15.26953125" style="338" bestFit="1" customWidth="1"/>
    <col min="8967" max="8967" width="14.81640625" style="338" bestFit="1" customWidth="1"/>
    <col min="8968" max="8968" width="9.54296875" style="338" bestFit="1" customWidth="1"/>
    <col min="8969" max="9216" width="9.1796875" style="338"/>
    <col min="9217" max="9217" width="5.7265625" style="338" customWidth="1"/>
    <col min="9218" max="9218" width="21.26953125" style="338" customWidth="1"/>
    <col min="9219" max="9219" width="43.26953125" style="338" customWidth="1"/>
    <col min="9220" max="9220" width="62.1796875" style="338" customWidth="1"/>
    <col min="9221" max="9221" width="11.54296875" style="338" customWidth="1"/>
    <col min="9222" max="9222" width="15.26953125" style="338" bestFit="1" customWidth="1"/>
    <col min="9223" max="9223" width="14.81640625" style="338" bestFit="1" customWidth="1"/>
    <col min="9224" max="9224" width="9.54296875" style="338" bestFit="1" customWidth="1"/>
    <col min="9225" max="9472" width="9.1796875" style="338"/>
    <col min="9473" max="9473" width="5.7265625" style="338" customWidth="1"/>
    <col min="9474" max="9474" width="21.26953125" style="338" customWidth="1"/>
    <col min="9475" max="9475" width="43.26953125" style="338" customWidth="1"/>
    <col min="9476" max="9476" width="62.1796875" style="338" customWidth="1"/>
    <col min="9477" max="9477" width="11.54296875" style="338" customWidth="1"/>
    <col min="9478" max="9478" width="15.26953125" style="338" bestFit="1" customWidth="1"/>
    <col min="9479" max="9479" width="14.81640625" style="338" bestFit="1" customWidth="1"/>
    <col min="9480" max="9480" width="9.54296875" style="338" bestFit="1" customWidth="1"/>
    <col min="9481" max="9728" width="9.1796875" style="338"/>
    <col min="9729" max="9729" width="5.7265625" style="338" customWidth="1"/>
    <col min="9730" max="9730" width="21.26953125" style="338" customWidth="1"/>
    <col min="9731" max="9731" width="43.26953125" style="338" customWidth="1"/>
    <col min="9732" max="9732" width="62.1796875" style="338" customWidth="1"/>
    <col min="9733" max="9733" width="11.54296875" style="338" customWidth="1"/>
    <col min="9734" max="9734" width="15.26953125" style="338" bestFit="1" customWidth="1"/>
    <col min="9735" max="9735" width="14.81640625" style="338" bestFit="1" customWidth="1"/>
    <col min="9736" max="9736" width="9.54296875" style="338" bestFit="1" customWidth="1"/>
    <col min="9737" max="9984" width="9.1796875" style="338"/>
    <col min="9985" max="9985" width="5.7265625" style="338" customWidth="1"/>
    <col min="9986" max="9986" width="21.26953125" style="338" customWidth="1"/>
    <col min="9987" max="9987" width="43.26953125" style="338" customWidth="1"/>
    <col min="9988" max="9988" width="62.1796875" style="338" customWidth="1"/>
    <col min="9989" max="9989" width="11.54296875" style="338" customWidth="1"/>
    <col min="9990" max="9990" width="15.26953125" style="338" bestFit="1" customWidth="1"/>
    <col min="9991" max="9991" width="14.81640625" style="338" bestFit="1" customWidth="1"/>
    <col min="9992" max="9992" width="9.54296875" style="338" bestFit="1" customWidth="1"/>
    <col min="9993" max="10240" width="9.1796875" style="338"/>
    <col min="10241" max="10241" width="5.7265625" style="338" customWidth="1"/>
    <col min="10242" max="10242" width="21.26953125" style="338" customWidth="1"/>
    <col min="10243" max="10243" width="43.26953125" style="338" customWidth="1"/>
    <col min="10244" max="10244" width="62.1796875" style="338" customWidth="1"/>
    <col min="10245" max="10245" width="11.54296875" style="338" customWidth="1"/>
    <col min="10246" max="10246" width="15.26953125" style="338" bestFit="1" customWidth="1"/>
    <col min="10247" max="10247" width="14.81640625" style="338" bestFit="1" customWidth="1"/>
    <col min="10248" max="10248" width="9.54296875" style="338" bestFit="1" customWidth="1"/>
    <col min="10249" max="10496" width="9.1796875" style="338"/>
    <col min="10497" max="10497" width="5.7265625" style="338" customWidth="1"/>
    <col min="10498" max="10498" width="21.26953125" style="338" customWidth="1"/>
    <col min="10499" max="10499" width="43.26953125" style="338" customWidth="1"/>
    <col min="10500" max="10500" width="62.1796875" style="338" customWidth="1"/>
    <col min="10501" max="10501" width="11.54296875" style="338" customWidth="1"/>
    <col min="10502" max="10502" width="15.26953125" style="338" bestFit="1" customWidth="1"/>
    <col min="10503" max="10503" width="14.81640625" style="338" bestFit="1" customWidth="1"/>
    <col min="10504" max="10504" width="9.54296875" style="338" bestFit="1" customWidth="1"/>
    <col min="10505" max="10752" width="9.1796875" style="338"/>
    <col min="10753" max="10753" width="5.7265625" style="338" customWidth="1"/>
    <col min="10754" max="10754" width="21.26953125" style="338" customWidth="1"/>
    <col min="10755" max="10755" width="43.26953125" style="338" customWidth="1"/>
    <col min="10756" max="10756" width="62.1796875" style="338" customWidth="1"/>
    <col min="10757" max="10757" width="11.54296875" style="338" customWidth="1"/>
    <col min="10758" max="10758" width="15.26953125" style="338" bestFit="1" customWidth="1"/>
    <col min="10759" max="10759" width="14.81640625" style="338" bestFit="1" customWidth="1"/>
    <col min="10760" max="10760" width="9.54296875" style="338" bestFit="1" customWidth="1"/>
    <col min="10761" max="11008" width="9.1796875" style="338"/>
    <col min="11009" max="11009" width="5.7265625" style="338" customWidth="1"/>
    <col min="11010" max="11010" width="21.26953125" style="338" customWidth="1"/>
    <col min="11011" max="11011" width="43.26953125" style="338" customWidth="1"/>
    <col min="11012" max="11012" width="62.1796875" style="338" customWidth="1"/>
    <col min="11013" max="11013" width="11.54296875" style="338" customWidth="1"/>
    <col min="11014" max="11014" width="15.26953125" style="338" bestFit="1" customWidth="1"/>
    <col min="11015" max="11015" width="14.81640625" style="338" bestFit="1" customWidth="1"/>
    <col min="11016" max="11016" width="9.54296875" style="338" bestFit="1" customWidth="1"/>
    <col min="11017" max="11264" width="9.1796875" style="338"/>
    <col min="11265" max="11265" width="5.7265625" style="338" customWidth="1"/>
    <col min="11266" max="11266" width="21.26953125" style="338" customWidth="1"/>
    <col min="11267" max="11267" width="43.26953125" style="338" customWidth="1"/>
    <col min="11268" max="11268" width="62.1796875" style="338" customWidth="1"/>
    <col min="11269" max="11269" width="11.54296875" style="338" customWidth="1"/>
    <col min="11270" max="11270" width="15.26953125" style="338" bestFit="1" customWidth="1"/>
    <col min="11271" max="11271" width="14.81640625" style="338" bestFit="1" customWidth="1"/>
    <col min="11272" max="11272" width="9.54296875" style="338" bestFit="1" customWidth="1"/>
    <col min="11273" max="11520" width="9.1796875" style="338"/>
    <col min="11521" max="11521" width="5.7265625" style="338" customWidth="1"/>
    <col min="11522" max="11522" width="21.26953125" style="338" customWidth="1"/>
    <col min="11523" max="11523" width="43.26953125" style="338" customWidth="1"/>
    <col min="11524" max="11524" width="62.1796875" style="338" customWidth="1"/>
    <col min="11525" max="11525" width="11.54296875" style="338" customWidth="1"/>
    <col min="11526" max="11526" width="15.26953125" style="338" bestFit="1" customWidth="1"/>
    <col min="11527" max="11527" width="14.81640625" style="338" bestFit="1" customWidth="1"/>
    <col min="11528" max="11528" width="9.54296875" style="338" bestFit="1" customWidth="1"/>
    <col min="11529" max="11776" width="9.1796875" style="338"/>
    <col min="11777" max="11777" width="5.7265625" style="338" customWidth="1"/>
    <col min="11778" max="11778" width="21.26953125" style="338" customWidth="1"/>
    <col min="11779" max="11779" width="43.26953125" style="338" customWidth="1"/>
    <col min="11780" max="11780" width="62.1796875" style="338" customWidth="1"/>
    <col min="11781" max="11781" width="11.54296875" style="338" customWidth="1"/>
    <col min="11782" max="11782" width="15.26953125" style="338" bestFit="1" customWidth="1"/>
    <col min="11783" max="11783" width="14.81640625" style="338" bestFit="1" customWidth="1"/>
    <col min="11784" max="11784" width="9.54296875" style="338" bestFit="1" customWidth="1"/>
    <col min="11785" max="12032" width="9.1796875" style="338"/>
    <col min="12033" max="12033" width="5.7265625" style="338" customWidth="1"/>
    <col min="12034" max="12034" width="21.26953125" style="338" customWidth="1"/>
    <col min="12035" max="12035" width="43.26953125" style="338" customWidth="1"/>
    <col min="12036" max="12036" width="62.1796875" style="338" customWidth="1"/>
    <col min="12037" max="12037" width="11.54296875" style="338" customWidth="1"/>
    <col min="12038" max="12038" width="15.26953125" style="338" bestFit="1" customWidth="1"/>
    <col min="12039" max="12039" width="14.81640625" style="338" bestFit="1" customWidth="1"/>
    <col min="12040" max="12040" width="9.54296875" style="338" bestFit="1" customWidth="1"/>
    <col min="12041" max="12288" width="9.1796875" style="338"/>
    <col min="12289" max="12289" width="5.7265625" style="338" customWidth="1"/>
    <col min="12290" max="12290" width="21.26953125" style="338" customWidth="1"/>
    <col min="12291" max="12291" width="43.26953125" style="338" customWidth="1"/>
    <col min="12292" max="12292" width="62.1796875" style="338" customWidth="1"/>
    <col min="12293" max="12293" width="11.54296875" style="338" customWidth="1"/>
    <col min="12294" max="12294" width="15.26953125" style="338" bestFit="1" customWidth="1"/>
    <col min="12295" max="12295" width="14.81640625" style="338" bestFit="1" customWidth="1"/>
    <col min="12296" max="12296" width="9.54296875" style="338" bestFit="1" customWidth="1"/>
    <col min="12297" max="12544" width="9.1796875" style="338"/>
    <col min="12545" max="12545" width="5.7265625" style="338" customWidth="1"/>
    <col min="12546" max="12546" width="21.26953125" style="338" customWidth="1"/>
    <col min="12547" max="12547" width="43.26953125" style="338" customWidth="1"/>
    <col min="12548" max="12548" width="62.1796875" style="338" customWidth="1"/>
    <col min="12549" max="12549" width="11.54296875" style="338" customWidth="1"/>
    <col min="12550" max="12550" width="15.26953125" style="338" bestFit="1" customWidth="1"/>
    <col min="12551" max="12551" width="14.81640625" style="338" bestFit="1" customWidth="1"/>
    <col min="12552" max="12552" width="9.54296875" style="338" bestFit="1" customWidth="1"/>
    <col min="12553" max="12800" width="9.1796875" style="338"/>
    <col min="12801" max="12801" width="5.7265625" style="338" customWidth="1"/>
    <col min="12802" max="12802" width="21.26953125" style="338" customWidth="1"/>
    <col min="12803" max="12803" width="43.26953125" style="338" customWidth="1"/>
    <col min="12804" max="12804" width="62.1796875" style="338" customWidth="1"/>
    <col min="12805" max="12805" width="11.54296875" style="338" customWidth="1"/>
    <col min="12806" max="12806" width="15.26953125" style="338" bestFit="1" customWidth="1"/>
    <col min="12807" max="12807" width="14.81640625" style="338" bestFit="1" customWidth="1"/>
    <col min="12808" max="12808" width="9.54296875" style="338" bestFit="1" customWidth="1"/>
    <col min="12809" max="13056" width="9.1796875" style="338"/>
    <col min="13057" max="13057" width="5.7265625" style="338" customWidth="1"/>
    <col min="13058" max="13058" width="21.26953125" style="338" customWidth="1"/>
    <col min="13059" max="13059" width="43.26953125" style="338" customWidth="1"/>
    <col min="13060" max="13060" width="62.1796875" style="338" customWidth="1"/>
    <col min="13061" max="13061" width="11.54296875" style="338" customWidth="1"/>
    <col min="13062" max="13062" width="15.26953125" style="338" bestFit="1" customWidth="1"/>
    <col min="13063" max="13063" width="14.81640625" style="338" bestFit="1" customWidth="1"/>
    <col min="13064" max="13064" width="9.54296875" style="338" bestFit="1" customWidth="1"/>
    <col min="13065" max="13312" width="9.1796875" style="338"/>
    <col min="13313" max="13313" width="5.7265625" style="338" customWidth="1"/>
    <col min="13314" max="13314" width="21.26953125" style="338" customWidth="1"/>
    <col min="13315" max="13315" width="43.26953125" style="338" customWidth="1"/>
    <col min="13316" max="13316" width="62.1796875" style="338" customWidth="1"/>
    <col min="13317" max="13317" width="11.54296875" style="338" customWidth="1"/>
    <col min="13318" max="13318" width="15.26953125" style="338" bestFit="1" customWidth="1"/>
    <col min="13319" max="13319" width="14.81640625" style="338" bestFit="1" customWidth="1"/>
    <col min="13320" max="13320" width="9.54296875" style="338" bestFit="1" customWidth="1"/>
    <col min="13321" max="13568" width="9.1796875" style="338"/>
    <col min="13569" max="13569" width="5.7265625" style="338" customWidth="1"/>
    <col min="13570" max="13570" width="21.26953125" style="338" customWidth="1"/>
    <col min="13571" max="13571" width="43.26953125" style="338" customWidth="1"/>
    <col min="13572" max="13572" width="62.1796875" style="338" customWidth="1"/>
    <col min="13573" max="13573" width="11.54296875" style="338" customWidth="1"/>
    <col min="13574" max="13574" width="15.26953125" style="338" bestFit="1" customWidth="1"/>
    <col min="13575" max="13575" width="14.81640625" style="338" bestFit="1" customWidth="1"/>
    <col min="13576" max="13576" width="9.54296875" style="338" bestFit="1" customWidth="1"/>
    <col min="13577" max="13824" width="9.1796875" style="338"/>
    <col min="13825" max="13825" width="5.7265625" style="338" customWidth="1"/>
    <col min="13826" max="13826" width="21.26953125" style="338" customWidth="1"/>
    <col min="13827" max="13827" width="43.26953125" style="338" customWidth="1"/>
    <col min="13828" max="13828" width="62.1796875" style="338" customWidth="1"/>
    <col min="13829" max="13829" width="11.54296875" style="338" customWidth="1"/>
    <col min="13830" max="13830" width="15.26953125" style="338" bestFit="1" customWidth="1"/>
    <col min="13831" max="13831" width="14.81640625" style="338" bestFit="1" customWidth="1"/>
    <col min="13832" max="13832" width="9.54296875" style="338" bestFit="1" customWidth="1"/>
    <col min="13833" max="14080" width="9.1796875" style="338"/>
    <col min="14081" max="14081" width="5.7265625" style="338" customWidth="1"/>
    <col min="14082" max="14082" width="21.26953125" style="338" customWidth="1"/>
    <col min="14083" max="14083" width="43.26953125" style="338" customWidth="1"/>
    <col min="14084" max="14084" width="62.1796875" style="338" customWidth="1"/>
    <col min="14085" max="14085" width="11.54296875" style="338" customWidth="1"/>
    <col min="14086" max="14086" width="15.26953125" style="338" bestFit="1" customWidth="1"/>
    <col min="14087" max="14087" width="14.81640625" style="338" bestFit="1" customWidth="1"/>
    <col min="14088" max="14088" width="9.54296875" style="338" bestFit="1" customWidth="1"/>
    <col min="14089" max="14336" width="9.1796875" style="338"/>
    <col min="14337" max="14337" width="5.7265625" style="338" customWidth="1"/>
    <col min="14338" max="14338" width="21.26953125" style="338" customWidth="1"/>
    <col min="14339" max="14339" width="43.26953125" style="338" customWidth="1"/>
    <col min="14340" max="14340" width="62.1796875" style="338" customWidth="1"/>
    <col min="14341" max="14341" width="11.54296875" style="338" customWidth="1"/>
    <col min="14342" max="14342" width="15.26953125" style="338" bestFit="1" customWidth="1"/>
    <col min="14343" max="14343" width="14.81640625" style="338" bestFit="1" customWidth="1"/>
    <col min="14344" max="14344" width="9.54296875" style="338" bestFit="1" customWidth="1"/>
    <col min="14345" max="14592" width="9.1796875" style="338"/>
    <col min="14593" max="14593" width="5.7265625" style="338" customWidth="1"/>
    <col min="14594" max="14594" width="21.26953125" style="338" customWidth="1"/>
    <col min="14595" max="14595" width="43.26953125" style="338" customWidth="1"/>
    <col min="14596" max="14596" width="62.1796875" style="338" customWidth="1"/>
    <col min="14597" max="14597" width="11.54296875" style="338" customWidth="1"/>
    <col min="14598" max="14598" width="15.26953125" style="338" bestFit="1" customWidth="1"/>
    <col min="14599" max="14599" width="14.81640625" style="338" bestFit="1" customWidth="1"/>
    <col min="14600" max="14600" width="9.54296875" style="338" bestFit="1" customWidth="1"/>
    <col min="14601" max="14848" width="9.1796875" style="338"/>
    <col min="14849" max="14849" width="5.7265625" style="338" customWidth="1"/>
    <col min="14850" max="14850" width="21.26953125" style="338" customWidth="1"/>
    <col min="14851" max="14851" width="43.26953125" style="338" customWidth="1"/>
    <col min="14852" max="14852" width="62.1796875" style="338" customWidth="1"/>
    <col min="14853" max="14853" width="11.54296875" style="338" customWidth="1"/>
    <col min="14854" max="14854" width="15.26953125" style="338" bestFit="1" customWidth="1"/>
    <col min="14855" max="14855" width="14.81640625" style="338" bestFit="1" customWidth="1"/>
    <col min="14856" max="14856" width="9.54296875" style="338" bestFit="1" customWidth="1"/>
    <col min="14857" max="15104" width="9.1796875" style="338"/>
    <col min="15105" max="15105" width="5.7265625" style="338" customWidth="1"/>
    <col min="15106" max="15106" width="21.26953125" style="338" customWidth="1"/>
    <col min="15107" max="15107" width="43.26953125" style="338" customWidth="1"/>
    <col min="15108" max="15108" width="62.1796875" style="338" customWidth="1"/>
    <col min="15109" max="15109" width="11.54296875" style="338" customWidth="1"/>
    <col min="15110" max="15110" width="15.26953125" style="338" bestFit="1" customWidth="1"/>
    <col min="15111" max="15111" width="14.81640625" style="338" bestFit="1" customWidth="1"/>
    <col min="15112" max="15112" width="9.54296875" style="338" bestFit="1" customWidth="1"/>
    <col min="15113" max="15360" width="9.1796875" style="338"/>
    <col min="15361" max="15361" width="5.7265625" style="338" customWidth="1"/>
    <col min="15362" max="15362" width="21.26953125" style="338" customWidth="1"/>
    <col min="15363" max="15363" width="43.26953125" style="338" customWidth="1"/>
    <col min="15364" max="15364" width="62.1796875" style="338" customWidth="1"/>
    <col min="15365" max="15365" width="11.54296875" style="338" customWidth="1"/>
    <col min="15366" max="15366" width="15.26953125" style="338" bestFit="1" customWidth="1"/>
    <col min="15367" max="15367" width="14.81640625" style="338" bestFit="1" customWidth="1"/>
    <col min="15368" max="15368" width="9.54296875" style="338" bestFit="1" customWidth="1"/>
    <col min="15369" max="15616" width="9.1796875" style="338"/>
    <col min="15617" max="15617" width="5.7265625" style="338" customWidth="1"/>
    <col min="15618" max="15618" width="21.26953125" style="338" customWidth="1"/>
    <col min="15619" max="15619" width="43.26953125" style="338" customWidth="1"/>
    <col min="15620" max="15620" width="62.1796875" style="338" customWidth="1"/>
    <col min="15621" max="15621" width="11.54296875" style="338" customWidth="1"/>
    <col min="15622" max="15622" width="15.26953125" style="338" bestFit="1" customWidth="1"/>
    <col min="15623" max="15623" width="14.81640625" style="338" bestFit="1" customWidth="1"/>
    <col min="15624" max="15624" width="9.54296875" style="338" bestFit="1" customWidth="1"/>
    <col min="15625" max="15872" width="9.1796875" style="338"/>
    <col min="15873" max="15873" width="5.7265625" style="338" customWidth="1"/>
    <col min="15874" max="15874" width="21.26953125" style="338" customWidth="1"/>
    <col min="15875" max="15875" width="43.26953125" style="338" customWidth="1"/>
    <col min="15876" max="15876" width="62.1796875" style="338" customWidth="1"/>
    <col min="15877" max="15877" width="11.54296875" style="338" customWidth="1"/>
    <col min="15878" max="15878" width="15.26953125" style="338" bestFit="1" customWidth="1"/>
    <col min="15879" max="15879" width="14.81640625" style="338" bestFit="1" customWidth="1"/>
    <col min="15880" max="15880" width="9.54296875" style="338" bestFit="1" customWidth="1"/>
    <col min="15881" max="16128" width="9.1796875" style="338"/>
    <col min="16129" max="16129" width="5.7265625" style="338" customWidth="1"/>
    <col min="16130" max="16130" width="21.26953125" style="338" customWidth="1"/>
    <col min="16131" max="16131" width="43.26953125" style="338" customWidth="1"/>
    <col min="16132" max="16132" width="62.1796875" style="338" customWidth="1"/>
    <col min="16133" max="16133" width="11.54296875" style="338" customWidth="1"/>
    <col min="16134" max="16134" width="15.26953125" style="338" bestFit="1" customWidth="1"/>
    <col min="16135" max="16135" width="14.81640625" style="338" bestFit="1" customWidth="1"/>
    <col min="16136" max="16136" width="9.54296875" style="338" bestFit="1" customWidth="1"/>
    <col min="16137" max="16384" width="9.1796875" style="338"/>
  </cols>
  <sheetData>
    <row r="1" spans="1:6">
      <c r="A1" s="431"/>
      <c r="B1" s="431"/>
      <c r="C1" s="431"/>
      <c r="D1" s="431"/>
      <c r="E1" s="431"/>
    </row>
    <row r="2" spans="1:6" ht="41.25" customHeight="1">
      <c r="A2" s="334" t="s">
        <v>1259</v>
      </c>
      <c r="B2" s="334"/>
      <c r="C2" s="334"/>
      <c r="D2" s="334"/>
      <c r="E2" s="334"/>
    </row>
    <row r="3" spans="1:6" ht="45">
      <c r="A3" s="7" t="s">
        <v>0</v>
      </c>
      <c r="B3" s="97" t="s">
        <v>95</v>
      </c>
      <c r="C3" s="79" t="s">
        <v>96</v>
      </c>
      <c r="D3" s="106" t="s">
        <v>97</v>
      </c>
      <c r="E3" s="128" t="s">
        <v>98</v>
      </c>
    </row>
    <row r="4" spans="1:6" ht="18.75" customHeight="1">
      <c r="A4" s="7" t="s">
        <v>99</v>
      </c>
      <c r="B4" s="339" t="s">
        <v>100</v>
      </c>
      <c r="C4" s="339"/>
      <c r="D4" s="106"/>
      <c r="E4" s="128">
        <f>SUM(E5:E49)</f>
        <v>11811.83</v>
      </c>
      <c r="F4" s="340">
        <f>E4</f>
        <v>11811.83</v>
      </c>
    </row>
    <row r="5" spans="1:6" ht="25.5" customHeight="1">
      <c r="A5" s="47">
        <v>1</v>
      </c>
      <c r="B5" s="299" t="s">
        <v>251</v>
      </c>
      <c r="C5" s="97" t="s">
        <v>252</v>
      </c>
      <c r="D5" s="70" t="s">
        <v>272</v>
      </c>
      <c r="E5" s="129">
        <v>33</v>
      </c>
    </row>
    <row r="6" spans="1:6" ht="25.5" customHeight="1">
      <c r="A6" s="47">
        <v>2</v>
      </c>
      <c r="B6" s="300"/>
      <c r="C6" s="97" t="s">
        <v>253</v>
      </c>
      <c r="D6" s="70" t="s">
        <v>273</v>
      </c>
      <c r="E6" s="129">
        <v>14</v>
      </c>
    </row>
    <row r="7" spans="1:6" ht="25.5" customHeight="1">
      <c r="A7" s="47">
        <v>3</v>
      </c>
      <c r="B7" s="300"/>
      <c r="C7" s="97" t="s">
        <v>254</v>
      </c>
      <c r="D7" s="70" t="s">
        <v>274</v>
      </c>
      <c r="E7" s="129">
        <v>38</v>
      </c>
    </row>
    <row r="8" spans="1:6" ht="25.5" customHeight="1">
      <c r="A8" s="47">
        <v>4</v>
      </c>
      <c r="B8" s="301"/>
      <c r="C8" s="97" t="s">
        <v>255</v>
      </c>
      <c r="D8" s="70" t="s">
        <v>275</v>
      </c>
      <c r="E8" s="129">
        <v>5</v>
      </c>
    </row>
    <row r="9" spans="1:6" ht="25.5" customHeight="1">
      <c r="A9" s="47">
        <v>5</v>
      </c>
      <c r="B9" s="299" t="s">
        <v>109</v>
      </c>
      <c r="C9" s="97" t="s">
        <v>256</v>
      </c>
      <c r="D9" s="70" t="s">
        <v>217</v>
      </c>
      <c r="E9" s="341">
        <v>30</v>
      </c>
    </row>
    <row r="10" spans="1:6" ht="25.5" customHeight="1">
      <c r="A10" s="47">
        <v>6</v>
      </c>
      <c r="B10" s="300"/>
      <c r="C10" s="97" t="s">
        <v>110</v>
      </c>
      <c r="D10" s="107" t="s">
        <v>111</v>
      </c>
      <c r="E10" s="341">
        <v>4</v>
      </c>
    </row>
    <row r="11" spans="1:6">
      <c r="A11" s="44">
        <v>7</v>
      </c>
      <c r="B11" s="301"/>
      <c r="C11" s="97" t="s">
        <v>257</v>
      </c>
      <c r="D11" s="107" t="s">
        <v>258</v>
      </c>
      <c r="E11" s="342">
        <v>8</v>
      </c>
    </row>
    <row r="12" spans="1:6">
      <c r="A12" s="44">
        <v>8</v>
      </c>
      <c r="B12" s="210" t="s">
        <v>105</v>
      </c>
      <c r="C12" s="97" t="s">
        <v>256</v>
      </c>
      <c r="D12" s="70" t="s">
        <v>259</v>
      </c>
      <c r="E12" s="129">
        <v>30</v>
      </c>
    </row>
    <row r="13" spans="1:6">
      <c r="A13" s="44">
        <v>9</v>
      </c>
      <c r="B13" s="299" t="s">
        <v>241</v>
      </c>
      <c r="C13" s="97" t="s">
        <v>260</v>
      </c>
      <c r="D13" s="70" t="s">
        <v>259</v>
      </c>
      <c r="E13" s="129">
        <v>5</v>
      </c>
    </row>
    <row r="14" spans="1:6">
      <c r="A14" s="44">
        <v>10</v>
      </c>
      <c r="B14" s="300"/>
      <c r="C14" s="97" t="s">
        <v>261</v>
      </c>
      <c r="D14" s="70" t="s">
        <v>259</v>
      </c>
      <c r="E14" s="129">
        <v>20</v>
      </c>
    </row>
    <row r="15" spans="1:6">
      <c r="A15" s="44">
        <v>11</v>
      </c>
      <c r="B15" s="301"/>
      <c r="C15" s="97" t="s">
        <v>262</v>
      </c>
      <c r="D15" s="70" t="s">
        <v>259</v>
      </c>
      <c r="E15" s="129">
        <v>5</v>
      </c>
    </row>
    <row r="16" spans="1:6" ht="28.5" customHeight="1">
      <c r="A16" s="44">
        <v>12</v>
      </c>
      <c r="B16" s="299" t="s">
        <v>263</v>
      </c>
      <c r="C16" s="72" t="s">
        <v>264</v>
      </c>
      <c r="D16" s="214" t="s">
        <v>265</v>
      </c>
      <c r="E16" s="130">
        <v>25</v>
      </c>
    </row>
    <row r="17" spans="1:7" ht="28.5" customHeight="1">
      <c r="A17" s="44">
        <v>13</v>
      </c>
      <c r="B17" s="301"/>
      <c r="C17" s="97" t="s">
        <v>253</v>
      </c>
      <c r="D17" s="70" t="s">
        <v>259</v>
      </c>
      <c r="E17" s="129">
        <v>5</v>
      </c>
    </row>
    <row r="18" spans="1:7" ht="28.5" customHeight="1">
      <c r="A18" s="44">
        <v>14</v>
      </c>
      <c r="B18" s="90" t="s">
        <v>15</v>
      </c>
      <c r="C18" s="97" t="s">
        <v>320</v>
      </c>
      <c r="D18" s="70" t="s">
        <v>266</v>
      </c>
      <c r="E18" s="342">
        <v>12</v>
      </c>
    </row>
    <row r="19" spans="1:7" ht="25.5" customHeight="1">
      <c r="A19" s="343">
        <v>15</v>
      </c>
      <c r="B19" s="299" t="s">
        <v>53</v>
      </c>
      <c r="C19" s="97" t="s">
        <v>267</v>
      </c>
      <c r="D19" s="304" t="s">
        <v>268</v>
      </c>
      <c r="E19" s="129">
        <v>3</v>
      </c>
      <c r="G19" s="338" t="s">
        <v>107</v>
      </c>
    </row>
    <row r="20" spans="1:7">
      <c r="A20" s="44">
        <v>16</v>
      </c>
      <c r="B20" s="301"/>
      <c r="C20" s="97" t="s">
        <v>269</v>
      </c>
      <c r="D20" s="305"/>
      <c r="E20" s="129">
        <v>5</v>
      </c>
    </row>
    <row r="21" spans="1:7" ht="25.5" customHeight="1">
      <c r="A21" s="344">
        <v>17</v>
      </c>
      <c r="B21" s="97" t="s">
        <v>101</v>
      </c>
      <c r="C21" s="97" t="s">
        <v>270</v>
      </c>
      <c r="D21" s="70" t="s">
        <v>271</v>
      </c>
      <c r="E21" s="141">
        <v>6</v>
      </c>
    </row>
    <row r="22" spans="1:7" ht="62">
      <c r="A22" s="344">
        <v>18</v>
      </c>
      <c r="B22" s="331" t="s">
        <v>247</v>
      </c>
      <c r="C22" s="72" t="s">
        <v>319</v>
      </c>
      <c r="D22" s="73" t="s">
        <v>276</v>
      </c>
      <c r="E22" s="130">
        <v>25</v>
      </c>
    </row>
    <row r="23" spans="1:7" ht="31">
      <c r="A23" s="344">
        <v>19</v>
      </c>
      <c r="B23" s="332"/>
      <c r="C23" s="72" t="s">
        <v>277</v>
      </c>
      <c r="D23" s="73" t="s">
        <v>278</v>
      </c>
      <c r="E23" s="130">
        <v>520</v>
      </c>
    </row>
    <row r="24" spans="1:7" ht="25.5" customHeight="1">
      <c r="A24" s="344">
        <v>20</v>
      </c>
      <c r="B24" s="332"/>
      <c r="C24" s="72" t="s">
        <v>279</v>
      </c>
      <c r="D24" s="73" t="s">
        <v>280</v>
      </c>
      <c r="E24" s="130">
        <v>3000</v>
      </c>
    </row>
    <row r="25" spans="1:7" ht="25.5" customHeight="1">
      <c r="A25" s="344">
        <v>21</v>
      </c>
      <c r="B25" s="332"/>
      <c r="C25" s="97" t="s">
        <v>112</v>
      </c>
      <c r="D25" s="107" t="s">
        <v>113</v>
      </c>
      <c r="E25" s="132">
        <v>33</v>
      </c>
    </row>
    <row r="26" spans="1:7" ht="25.5" customHeight="1">
      <c r="A26" s="344">
        <v>22</v>
      </c>
      <c r="B26" s="333"/>
      <c r="C26" s="97" t="s">
        <v>108</v>
      </c>
      <c r="D26" s="70" t="s">
        <v>281</v>
      </c>
      <c r="E26" s="342">
        <v>1200</v>
      </c>
    </row>
    <row r="27" spans="1:7" ht="25.5" customHeight="1">
      <c r="A27" s="344">
        <v>23</v>
      </c>
      <c r="B27" s="331" t="s">
        <v>101</v>
      </c>
      <c r="C27" s="81" t="s">
        <v>282</v>
      </c>
      <c r="D27" s="108" t="s">
        <v>283</v>
      </c>
      <c r="E27" s="130">
        <v>1540</v>
      </c>
    </row>
    <row r="28" spans="1:7" ht="25.5" customHeight="1">
      <c r="A28" s="344">
        <v>24</v>
      </c>
      <c r="B28" s="332"/>
      <c r="C28" s="80" t="s">
        <v>284</v>
      </c>
      <c r="D28" s="108" t="s">
        <v>285</v>
      </c>
      <c r="E28" s="130">
        <v>39</v>
      </c>
    </row>
    <row r="29" spans="1:7" ht="25.5" customHeight="1">
      <c r="A29" s="344">
        <v>25</v>
      </c>
      <c r="B29" s="332"/>
      <c r="C29" s="80" t="s">
        <v>286</v>
      </c>
      <c r="D29" s="108" t="s">
        <v>287</v>
      </c>
      <c r="E29" s="130">
        <v>1110</v>
      </c>
    </row>
    <row r="30" spans="1:7" ht="25.5" customHeight="1">
      <c r="A30" s="344">
        <v>26</v>
      </c>
      <c r="B30" s="333"/>
      <c r="C30" s="97" t="s">
        <v>288</v>
      </c>
      <c r="D30" s="107" t="s">
        <v>289</v>
      </c>
      <c r="E30" s="131">
        <v>100</v>
      </c>
    </row>
    <row r="31" spans="1:7" ht="25.5" customHeight="1">
      <c r="A31" s="344">
        <v>27</v>
      </c>
      <c r="B31" s="300" t="s">
        <v>53</v>
      </c>
      <c r="C31" s="299" t="s">
        <v>290</v>
      </c>
      <c r="D31" s="70" t="s">
        <v>291</v>
      </c>
      <c r="E31" s="131">
        <v>1000</v>
      </c>
    </row>
    <row r="32" spans="1:7" ht="25.5" customHeight="1">
      <c r="A32" s="344">
        <v>28</v>
      </c>
      <c r="B32" s="300"/>
      <c r="C32" s="300"/>
      <c r="D32" s="107" t="s">
        <v>292</v>
      </c>
      <c r="E32" s="131">
        <v>650</v>
      </c>
    </row>
    <row r="33" spans="1:5" ht="25.5" customHeight="1">
      <c r="A33" s="344">
        <v>29</v>
      </c>
      <c r="B33" s="300"/>
      <c r="C33" s="301"/>
      <c r="D33" s="107" t="s">
        <v>293</v>
      </c>
      <c r="E33" s="131">
        <v>500</v>
      </c>
    </row>
    <row r="34" spans="1:5" ht="25.5" customHeight="1">
      <c r="A34" s="344">
        <v>30</v>
      </c>
      <c r="B34" s="300"/>
      <c r="C34" s="208" t="s">
        <v>108</v>
      </c>
      <c r="D34" s="70" t="s">
        <v>294</v>
      </c>
      <c r="E34" s="341">
        <v>48.33</v>
      </c>
    </row>
    <row r="35" spans="1:5" ht="25.5" customHeight="1">
      <c r="A35" s="344">
        <v>31</v>
      </c>
      <c r="B35" s="301"/>
      <c r="C35" s="72" t="s">
        <v>295</v>
      </c>
      <c r="D35" s="73" t="s">
        <v>296</v>
      </c>
      <c r="E35" s="130">
        <v>12</v>
      </c>
    </row>
    <row r="36" spans="1:5" ht="25.5" customHeight="1">
      <c r="A36" s="344">
        <v>32</v>
      </c>
      <c r="B36" s="331" t="s">
        <v>297</v>
      </c>
      <c r="C36" s="81" t="s">
        <v>298</v>
      </c>
      <c r="D36" s="109" t="s">
        <v>299</v>
      </c>
      <c r="E36" s="130">
        <v>3</v>
      </c>
    </row>
    <row r="37" spans="1:5" ht="25.5" customHeight="1">
      <c r="A37" s="344">
        <v>33</v>
      </c>
      <c r="B37" s="332"/>
      <c r="C37" s="81" t="s">
        <v>300</v>
      </c>
      <c r="D37" s="110" t="s">
        <v>301</v>
      </c>
      <c r="E37" s="130">
        <v>1000</v>
      </c>
    </row>
    <row r="38" spans="1:5" ht="25.5" customHeight="1">
      <c r="A38" s="344">
        <v>34</v>
      </c>
      <c r="B38" s="333"/>
      <c r="C38" s="97" t="s">
        <v>302</v>
      </c>
      <c r="D38" s="205" t="s">
        <v>303</v>
      </c>
      <c r="E38" s="129">
        <v>120</v>
      </c>
    </row>
    <row r="39" spans="1:5" ht="25.5" customHeight="1">
      <c r="A39" s="344">
        <v>35</v>
      </c>
      <c r="B39" s="80" t="s">
        <v>15</v>
      </c>
      <c r="C39" s="72" t="s">
        <v>108</v>
      </c>
      <c r="D39" s="73" t="s">
        <v>304</v>
      </c>
      <c r="E39" s="130">
        <v>342</v>
      </c>
    </row>
    <row r="40" spans="1:5" ht="25.5" customHeight="1">
      <c r="A40" s="344">
        <v>36</v>
      </c>
      <c r="B40" s="209" t="s">
        <v>244</v>
      </c>
      <c r="C40" s="345" t="s">
        <v>305</v>
      </c>
      <c r="D40" s="346" t="s">
        <v>306</v>
      </c>
      <c r="E40" s="130">
        <v>85</v>
      </c>
    </row>
    <row r="41" spans="1:5" ht="25.5" customHeight="1">
      <c r="A41" s="344">
        <v>37</v>
      </c>
      <c r="B41" s="299" t="s">
        <v>251</v>
      </c>
      <c r="C41" s="97" t="s">
        <v>307</v>
      </c>
      <c r="D41" s="70" t="s">
        <v>308</v>
      </c>
      <c r="E41" s="342">
        <v>20</v>
      </c>
    </row>
    <row r="42" spans="1:5" ht="25.5" customHeight="1">
      <c r="A42" s="344">
        <v>38</v>
      </c>
      <c r="B42" s="301"/>
      <c r="C42" s="72" t="s">
        <v>108</v>
      </c>
      <c r="D42" s="214" t="s">
        <v>309</v>
      </c>
      <c r="E42" s="130">
        <v>60</v>
      </c>
    </row>
    <row r="43" spans="1:5" ht="25.5" customHeight="1">
      <c r="A43" s="344">
        <v>39</v>
      </c>
      <c r="B43" s="97" t="s">
        <v>105</v>
      </c>
      <c r="C43" s="97" t="s">
        <v>310</v>
      </c>
      <c r="D43" s="107" t="s">
        <v>104</v>
      </c>
      <c r="E43" s="132">
        <v>75</v>
      </c>
    </row>
    <row r="44" spans="1:5" ht="25.5" customHeight="1">
      <c r="A44" s="344">
        <v>40</v>
      </c>
      <c r="B44" s="80" t="s">
        <v>311</v>
      </c>
      <c r="C44" s="80" t="s">
        <v>312</v>
      </c>
      <c r="D44" s="108" t="s">
        <v>313</v>
      </c>
      <c r="E44" s="130">
        <v>27.5</v>
      </c>
    </row>
    <row r="45" spans="1:5" ht="25.5" customHeight="1">
      <c r="A45" s="344">
        <v>41</v>
      </c>
      <c r="B45" s="80" t="s">
        <v>314</v>
      </c>
      <c r="C45" s="81" t="s">
        <v>108</v>
      </c>
      <c r="D45" s="111" t="s">
        <v>315</v>
      </c>
      <c r="E45" s="130">
        <v>17</v>
      </c>
    </row>
    <row r="46" spans="1:5" ht="25.5" customHeight="1">
      <c r="A46" s="344">
        <v>42</v>
      </c>
      <c r="B46" s="208" t="s">
        <v>51</v>
      </c>
      <c r="C46" s="97" t="s">
        <v>108</v>
      </c>
      <c r="D46" s="205" t="s">
        <v>316</v>
      </c>
      <c r="E46" s="129">
        <v>14</v>
      </c>
    </row>
    <row r="47" spans="1:5" ht="25.5" customHeight="1">
      <c r="A47" s="344">
        <v>43</v>
      </c>
      <c r="B47" s="80" t="s">
        <v>317</v>
      </c>
      <c r="C47" s="345" t="s">
        <v>305</v>
      </c>
      <c r="D47" s="73" t="s">
        <v>318</v>
      </c>
      <c r="E47" s="130">
        <v>12</v>
      </c>
    </row>
    <row r="48" spans="1:5" ht="25.5" customHeight="1">
      <c r="A48" s="344">
        <v>44</v>
      </c>
      <c r="B48" s="299" t="s">
        <v>263</v>
      </c>
      <c r="C48" s="72" t="s">
        <v>264</v>
      </c>
      <c r="D48" s="214" t="s">
        <v>265</v>
      </c>
      <c r="E48" s="130">
        <v>6</v>
      </c>
    </row>
    <row r="49" spans="1:6" ht="25.5" customHeight="1">
      <c r="A49" s="344">
        <v>45</v>
      </c>
      <c r="B49" s="301"/>
      <c r="C49" s="97" t="s">
        <v>253</v>
      </c>
      <c r="D49" s="70" t="s">
        <v>259</v>
      </c>
      <c r="E49" s="129">
        <v>5</v>
      </c>
    </row>
    <row r="50" spans="1:6" ht="25.5" customHeight="1">
      <c r="A50" s="347" t="s">
        <v>114</v>
      </c>
      <c r="B50" s="348" t="s">
        <v>166</v>
      </c>
      <c r="C50" s="348"/>
      <c r="D50" s="73"/>
      <c r="E50" s="432">
        <f>SUM(E51:E80)</f>
        <v>8745.7999999999993</v>
      </c>
      <c r="F50" s="432">
        <f>E50</f>
        <v>8745.7999999999993</v>
      </c>
    </row>
    <row r="51" spans="1:6" ht="25.5" customHeight="1">
      <c r="A51" s="44">
        <v>1</v>
      </c>
      <c r="B51" s="97" t="s">
        <v>445</v>
      </c>
      <c r="C51" s="97" t="s">
        <v>108</v>
      </c>
      <c r="D51" s="70" t="s">
        <v>400</v>
      </c>
      <c r="E51" s="341">
        <v>230</v>
      </c>
    </row>
    <row r="52" spans="1:6" ht="25.5" customHeight="1">
      <c r="A52" s="349">
        <v>2</v>
      </c>
      <c r="B52" s="299" t="s">
        <v>170</v>
      </c>
      <c r="C52" s="97" t="s">
        <v>443</v>
      </c>
      <c r="D52" s="70" t="s">
        <v>400</v>
      </c>
      <c r="E52" s="133">
        <v>40</v>
      </c>
    </row>
    <row r="53" spans="1:6" ht="25.5" customHeight="1">
      <c r="A53" s="350"/>
      <c r="B53" s="301"/>
      <c r="C53" s="97" t="s">
        <v>179</v>
      </c>
      <c r="D53" s="70" t="s">
        <v>444</v>
      </c>
      <c r="E53" s="133">
        <v>50</v>
      </c>
    </row>
    <row r="54" spans="1:6" ht="25.5" customHeight="1">
      <c r="A54" s="44">
        <v>3</v>
      </c>
      <c r="B54" s="97" t="s">
        <v>34</v>
      </c>
      <c r="C54" s="97" t="s">
        <v>401</v>
      </c>
      <c r="D54" s="215" t="s">
        <v>402</v>
      </c>
      <c r="E54" s="134">
        <v>650</v>
      </c>
    </row>
    <row r="55" spans="1:6" ht="25.5" customHeight="1">
      <c r="A55" s="349">
        <v>4</v>
      </c>
      <c r="B55" s="299" t="s">
        <v>403</v>
      </c>
      <c r="C55" s="97"/>
      <c r="D55" s="215"/>
      <c r="E55" s="134"/>
    </row>
    <row r="56" spans="1:6" ht="25.5" customHeight="1">
      <c r="A56" s="351"/>
      <c r="B56" s="300"/>
      <c r="C56" s="97" t="s">
        <v>404</v>
      </c>
      <c r="D56" s="215" t="s">
        <v>405</v>
      </c>
      <c r="E56" s="134">
        <v>9.8000000000000007</v>
      </c>
    </row>
    <row r="57" spans="1:6" ht="25.5" customHeight="1">
      <c r="A57" s="350"/>
      <c r="B57" s="301"/>
      <c r="C57" s="97" t="s">
        <v>406</v>
      </c>
      <c r="D57" s="215" t="s">
        <v>407</v>
      </c>
      <c r="E57" s="134">
        <v>255</v>
      </c>
    </row>
    <row r="58" spans="1:6" ht="25.5" customHeight="1">
      <c r="A58" s="433">
        <v>5</v>
      </c>
      <c r="B58" s="299" t="s">
        <v>174</v>
      </c>
      <c r="C58" s="97" t="s">
        <v>408</v>
      </c>
      <c r="D58" s="215" t="s">
        <v>409</v>
      </c>
      <c r="E58" s="134">
        <v>12</v>
      </c>
    </row>
    <row r="59" spans="1:6" ht="25.5" customHeight="1">
      <c r="A59" s="434"/>
      <c r="B59" s="300"/>
      <c r="C59" s="97" t="s">
        <v>410</v>
      </c>
      <c r="D59" s="215" t="s">
        <v>411</v>
      </c>
      <c r="E59" s="134">
        <v>5</v>
      </c>
    </row>
    <row r="60" spans="1:6" ht="25.5" customHeight="1">
      <c r="A60" s="434"/>
      <c r="B60" s="300"/>
      <c r="C60" s="97" t="s">
        <v>108</v>
      </c>
      <c r="D60" s="70" t="s">
        <v>400</v>
      </c>
      <c r="E60" s="132">
        <v>150</v>
      </c>
    </row>
    <row r="61" spans="1:6" ht="25.5" customHeight="1">
      <c r="A61" s="435"/>
      <c r="B61" s="301"/>
      <c r="C61" s="97" t="s">
        <v>172</v>
      </c>
      <c r="D61" s="215" t="s">
        <v>412</v>
      </c>
      <c r="E61" s="134">
        <v>404</v>
      </c>
    </row>
    <row r="62" spans="1:6" ht="25.5" customHeight="1">
      <c r="A62" s="433">
        <v>6</v>
      </c>
      <c r="B62" s="436" t="s">
        <v>413</v>
      </c>
      <c r="C62" s="97" t="s">
        <v>414</v>
      </c>
      <c r="D62" s="215" t="s">
        <v>415</v>
      </c>
      <c r="E62" s="134">
        <v>150</v>
      </c>
    </row>
    <row r="63" spans="1:6" ht="25.5" customHeight="1">
      <c r="A63" s="434"/>
      <c r="B63" s="437"/>
      <c r="C63" s="97" t="s">
        <v>172</v>
      </c>
      <c r="D63" s="52" t="s">
        <v>416</v>
      </c>
      <c r="E63" s="134">
        <v>370</v>
      </c>
    </row>
    <row r="64" spans="1:6" ht="25.5" customHeight="1">
      <c r="A64" s="435"/>
      <c r="B64" s="438"/>
      <c r="C64" s="97" t="s">
        <v>417</v>
      </c>
      <c r="D64" s="52" t="s">
        <v>400</v>
      </c>
      <c r="E64" s="134">
        <v>5</v>
      </c>
    </row>
    <row r="65" spans="1:5" ht="25.5" customHeight="1">
      <c r="A65" s="433">
        <v>7</v>
      </c>
      <c r="B65" s="299" t="s">
        <v>45</v>
      </c>
      <c r="C65" s="97" t="s">
        <v>418</v>
      </c>
      <c r="D65" s="302" t="s">
        <v>419</v>
      </c>
      <c r="E65" s="328">
        <v>178</v>
      </c>
    </row>
    <row r="66" spans="1:5" ht="25.5" customHeight="1">
      <c r="A66" s="434"/>
      <c r="B66" s="300"/>
      <c r="C66" s="97" t="s">
        <v>187</v>
      </c>
      <c r="D66" s="320"/>
      <c r="E66" s="329"/>
    </row>
    <row r="67" spans="1:5" ht="25.5" customHeight="1">
      <c r="A67" s="434"/>
      <c r="B67" s="300"/>
      <c r="C67" s="97" t="s">
        <v>420</v>
      </c>
      <c r="D67" s="320"/>
      <c r="E67" s="329"/>
    </row>
    <row r="68" spans="1:5" ht="25.5" customHeight="1">
      <c r="A68" s="435"/>
      <c r="B68" s="301"/>
      <c r="C68" s="97" t="s">
        <v>421</v>
      </c>
      <c r="D68" s="303"/>
      <c r="E68" s="330"/>
    </row>
    <row r="69" spans="1:5" ht="25.5" customHeight="1">
      <c r="A69" s="439">
        <v>8</v>
      </c>
      <c r="B69" s="440" t="s">
        <v>422</v>
      </c>
      <c r="C69" s="441" t="s">
        <v>423</v>
      </c>
      <c r="D69" s="215" t="s">
        <v>424</v>
      </c>
      <c r="E69" s="134">
        <v>3</v>
      </c>
    </row>
    <row r="70" spans="1:5" ht="25.5" customHeight="1">
      <c r="A70" s="442">
        <v>9</v>
      </c>
      <c r="B70" s="443" t="s">
        <v>167</v>
      </c>
      <c r="C70" s="97" t="s">
        <v>425</v>
      </c>
      <c r="D70" s="215" t="s">
        <v>426</v>
      </c>
      <c r="E70" s="134">
        <v>4450</v>
      </c>
    </row>
    <row r="71" spans="1:5" ht="25.5" customHeight="1">
      <c r="A71" s="444"/>
      <c r="B71" s="443"/>
      <c r="C71" s="97" t="s">
        <v>427</v>
      </c>
      <c r="D71" s="215" t="s">
        <v>428</v>
      </c>
      <c r="E71" s="134">
        <v>25</v>
      </c>
    </row>
    <row r="72" spans="1:5" ht="15.75" customHeight="1">
      <c r="A72" s="444"/>
      <c r="B72" s="443"/>
      <c r="C72" s="97" t="s">
        <v>429</v>
      </c>
      <c r="D72" s="215" t="s">
        <v>428</v>
      </c>
      <c r="E72" s="134">
        <v>40</v>
      </c>
    </row>
    <row r="73" spans="1:5" ht="25.5" customHeight="1">
      <c r="A73" s="444"/>
      <c r="B73" s="443"/>
      <c r="C73" s="97" t="s">
        <v>430</v>
      </c>
      <c r="D73" s="215" t="s">
        <v>431</v>
      </c>
      <c r="E73" s="134">
        <v>5</v>
      </c>
    </row>
    <row r="74" spans="1:5" ht="25.5" customHeight="1">
      <c r="A74" s="444"/>
      <c r="B74" s="443"/>
      <c r="C74" s="97" t="s">
        <v>432</v>
      </c>
      <c r="D74" s="215" t="s">
        <v>433</v>
      </c>
      <c r="E74" s="134">
        <v>50</v>
      </c>
    </row>
    <row r="75" spans="1:5" ht="25.5" customHeight="1">
      <c r="A75" s="444"/>
      <c r="B75" s="443"/>
      <c r="C75" s="97" t="s">
        <v>434</v>
      </c>
      <c r="D75" s="215" t="s">
        <v>435</v>
      </c>
      <c r="E75" s="134">
        <v>22</v>
      </c>
    </row>
    <row r="76" spans="1:5">
      <c r="A76" s="444"/>
      <c r="B76" s="443"/>
      <c r="C76" s="97" t="s">
        <v>436</v>
      </c>
      <c r="D76" s="215" t="s">
        <v>437</v>
      </c>
      <c r="E76" s="445">
        <v>20</v>
      </c>
    </row>
    <row r="77" spans="1:5" ht="25.5" customHeight="1">
      <c r="A77" s="444"/>
      <c r="B77" s="443"/>
      <c r="C77" s="97" t="s">
        <v>438</v>
      </c>
      <c r="D77" s="215" t="s">
        <v>439</v>
      </c>
      <c r="E77" s="134">
        <v>7</v>
      </c>
    </row>
    <row r="78" spans="1:5" ht="25.5" customHeight="1">
      <c r="A78" s="444"/>
      <c r="B78" s="443"/>
      <c r="C78" s="97" t="s">
        <v>440</v>
      </c>
      <c r="D78" s="215" t="s">
        <v>441</v>
      </c>
      <c r="E78" s="134">
        <v>25</v>
      </c>
    </row>
    <row r="79" spans="1:5" ht="25.5" customHeight="1">
      <c r="A79" s="444"/>
      <c r="B79" s="443"/>
      <c r="C79" s="97" t="s">
        <v>108</v>
      </c>
      <c r="D79" s="70" t="s">
        <v>400</v>
      </c>
      <c r="E79" s="341">
        <v>150</v>
      </c>
    </row>
    <row r="80" spans="1:5" ht="25.5" customHeight="1">
      <c r="A80" s="446"/>
      <c r="B80" s="443"/>
      <c r="C80" s="97" t="s">
        <v>172</v>
      </c>
      <c r="D80" s="52" t="s">
        <v>442</v>
      </c>
      <c r="E80" s="341">
        <f>890+550</f>
        <v>1440</v>
      </c>
    </row>
    <row r="81" spans="1:6" ht="25.5" customHeight="1">
      <c r="A81" s="7" t="s">
        <v>116</v>
      </c>
      <c r="B81" s="352" t="s">
        <v>120</v>
      </c>
      <c r="C81" s="353"/>
      <c r="D81" s="106"/>
      <c r="E81" s="128">
        <f>SUM(E82:E107)</f>
        <v>2880.4</v>
      </c>
      <c r="F81" s="354">
        <f>E81</f>
        <v>2880.4</v>
      </c>
    </row>
    <row r="82" spans="1:6" ht="34.5" customHeight="1">
      <c r="A82" s="44"/>
      <c r="B82" s="306" t="s">
        <v>196</v>
      </c>
      <c r="C82" s="212" t="s">
        <v>197</v>
      </c>
      <c r="D82" s="112" t="s">
        <v>865</v>
      </c>
      <c r="E82" s="135">
        <v>70</v>
      </c>
    </row>
    <row r="83" spans="1:6" ht="31">
      <c r="A83" s="44"/>
      <c r="B83" s="308"/>
      <c r="C83" s="212" t="s">
        <v>108</v>
      </c>
      <c r="D83" s="355" t="s">
        <v>198</v>
      </c>
      <c r="E83" s="356">
        <v>366.3</v>
      </c>
    </row>
    <row r="84" spans="1:6" ht="25.5" customHeight="1">
      <c r="A84" s="44"/>
      <c r="B84" s="212" t="s">
        <v>124</v>
      </c>
      <c r="C84" s="212" t="s">
        <v>199</v>
      </c>
      <c r="D84" s="112" t="s">
        <v>200</v>
      </c>
      <c r="E84" s="136">
        <v>350</v>
      </c>
    </row>
    <row r="85" spans="1:6" ht="25.5" customHeight="1">
      <c r="A85" s="44"/>
      <c r="B85" s="212" t="s">
        <v>201</v>
      </c>
      <c r="C85" s="212" t="s">
        <v>202</v>
      </c>
      <c r="D85" s="70" t="s">
        <v>203</v>
      </c>
      <c r="E85" s="136">
        <v>45</v>
      </c>
    </row>
    <row r="86" spans="1:6" ht="25.5" customHeight="1">
      <c r="A86" s="44"/>
      <c r="B86" s="306" t="s">
        <v>204</v>
      </c>
      <c r="C86" s="212" t="s">
        <v>205</v>
      </c>
      <c r="D86" s="70" t="s">
        <v>206</v>
      </c>
      <c r="E86" s="136">
        <v>27</v>
      </c>
    </row>
    <row r="87" spans="1:6" ht="25.5" customHeight="1">
      <c r="A87" s="44"/>
      <c r="B87" s="308"/>
      <c r="C87" s="212" t="s">
        <v>108</v>
      </c>
      <c r="D87" s="355" t="s">
        <v>207</v>
      </c>
      <c r="E87" s="356">
        <v>66.8</v>
      </c>
    </row>
    <row r="88" spans="1:6" ht="25.5" customHeight="1">
      <c r="A88" s="44"/>
      <c r="B88" s="212" t="s">
        <v>208</v>
      </c>
      <c r="C88" s="212" t="s">
        <v>209</v>
      </c>
      <c r="D88" s="70" t="s">
        <v>210</v>
      </c>
      <c r="E88" s="136">
        <v>33</v>
      </c>
    </row>
    <row r="89" spans="1:6" ht="25.5" customHeight="1">
      <c r="A89" s="44"/>
      <c r="B89" s="212" t="s">
        <v>211</v>
      </c>
      <c r="C89" s="212" t="s">
        <v>212</v>
      </c>
      <c r="D89" s="113" t="s">
        <v>213</v>
      </c>
      <c r="E89" s="136">
        <v>52.5</v>
      </c>
    </row>
    <row r="90" spans="1:6" ht="25.5" customHeight="1">
      <c r="A90" s="44"/>
      <c r="B90" s="327" t="s">
        <v>121</v>
      </c>
      <c r="C90" s="212" t="s">
        <v>202</v>
      </c>
      <c r="D90" s="113" t="s">
        <v>214</v>
      </c>
      <c r="E90" s="136">
        <v>30</v>
      </c>
    </row>
    <row r="91" spans="1:6" ht="25.5" customHeight="1">
      <c r="A91" s="44"/>
      <c r="B91" s="327"/>
      <c r="C91" s="212" t="s">
        <v>193</v>
      </c>
      <c r="D91" s="113" t="s">
        <v>215</v>
      </c>
      <c r="E91" s="136"/>
    </row>
    <row r="92" spans="1:6" ht="25.5" customHeight="1">
      <c r="A92" s="44"/>
      <c r="B92" s="327"/>
      <c r="C92" s="212" t="s">
        <v>216</v>
      </c>
      <c r="D92" s="70" t="s">
        <v>217</v>
      </c>
      <c r="E92" s="135">
        <v>400</v>
      </c>
    </row>
    <row r="93" spans="1:6" ht="25.5" customHeight="1">
      <c r="A93" s="44"/>
      <c r="B93" s="357" t="s">
        <v>7</v>
      </c>
      <c r="C93" s="212" t="s">
        <v>108</v>
      </c>
      <c r="D93" s="358" t="s">
        <v>218</v>
      </c>
      <c r="E93" s="359">
        <v>300</v>
      </c>
    </row>
    <row r="94" spans="1:6" ht="25.5" customHeight="1">
      <c r="A94" s="44"/>
      <c r="B94" s="357" t="s">
        <v>61</v>
      </c>
      <c r="C94" s="212" t="s">
        <v>108</v>
      </c>
      <c r="D94" s="355" t="s">
        <v>219</v>
      </c>
      <c r="E94" s="356">
        <v>36.5</v>
      </c>
    </row>
    <row r="95" spans="1:6" ht="25.5" customHeight="1">
      <c r="A95" s="44"/>
      <c r="B95" s="357" t="s">
        <v>220</v>
      </c>
      <c r="C95" s="212" t="s">
        <v>108</v>
      </c>
      <c r="D95" s="355" t="s">
        <v>221</v>
      </c>
      <c r="E95" s="360">
        <v>150</v>
      </c>
    </row>
    <row r="96" spans="1:6" ht="25.5" customHeight="1">
      <c r="A96" s="44"/>
      <c r="B96" s="357" t="s">
        <v>222</v>
      </c>
      <c r="C96" s="212" t="s">
        <v>108</v>
      </c>
      <c r="D96" s="361" t="s">
        <v>218</v>
      </c>
      <c r="E96" s="362">
        <v>350</v>
      </c>
    </row>
    <row r="97" spans="1:6" ht="25.5" customHeight="1">
      <c r="A97" s="44"/>
      <c r="B97" s="357" t="s">
        <v>223</v>
      </c>
      <c r="C97" s="212" t="s">
        <v>108</v>
      </c>
      <c r="D97" s="355" t="s">
        <v>224</v>
      </c>
      <c r="E97" s="360">
        <v>60</v>
      </c>
    </row>
    <row r="98" spans="1:6" ht="25.5" customHeight="1">
      <c r="A98" s="44"/>
      <c r="B98" s="357" t="s">
        <v>225</v>
      </c>
      <c r="C98" s="212" t="s">
        <v>108</v>
      </c>
      <c r="D98" s="355" t="s">
        <v>226</v>
      </c>
      <c r="E98" s="360">
        <v>61</v>
      </c>
    </row>
    <row r="99" spans="1:6" ht="25.5" customHeight="1">
      <c r="A99" s="44"/>
      <c r="B99" s="357" t="s">
        <v>227</v>
      </c>
      <c r="C99" s="212" t="s">
        <v>108</v>
      </c>
      <c r="D99" s="70" t="s">
        <v>217</v>
      </c>
      <c r="E99" s="356">
        <v>96.3</v>
      </c>
    </row>
    <row r="100" spans="1:6" ht="25.5" customHeight="1">
      <c r="A100" s="44"/>
      <c r="B100" s="357" t="s">
        <v>228</v>
      </c>
      <c r="C100" s="212" t="s">
        <v>108</v>
      </c>
      <c r="D100" s="355" t="s">
        <v>229</v>
      </c>
      <c r="E100" s="360">
        <v>20</v>
      </c>
    </row>
    <row r="101" spans="1:6" ht="25.5" customHeight="1">
      <c r="A101" s="44"/>
      <c r="B101" s="357" t="s">
        <v>230</v>
      </c>
      <c r="C101" s="212" t="s">
        <v>108</v>
      </c>
      <c r="D101" s="355" t="s">
        <v>231</v>
      </c>
      <c r="E101" s="360">
        <v>65</v>
      </c>
    </row>
    <row r="102" spans="1:6" ht="25.5" customHeight="1">
      <c r="A102" s="44"/>
      <c r="B102" s="357" t="s">
        <v>94</v>
      </c>
      <c r="C102" s="212" t="s">
        <v>108</v>
      </c>
      <c r="D102" s="355" t="s">
        <v>217</v>
      </c>
      <c r="E102" s="360">
        <v>50</v>
      </c>
    </row>
    <row r="103" spans="1:6" ht="25.5" customHeight="1">
      <c r="A103" s="44"/>
      <c r="B103" s="357" t="s">
        <v>124</v>
      </c>
      <c r="C103" s="212" t="s">
        <v>108</v>
      </c>
      <c r="D103" s="361" t="s">
        <v>232</v>
      </c>
      <c r="E103" s="362">
        <v>80</v>
      </c>
    </row>
    <row r="104" spans="1:6" ht="25.5" customHeight="1">
      <c r="A104" s="44"/>
      <c r="B104" s="357" t="s">
        <v>233</v>
      </c>
      <c r="C104" s="212" t="s">
        <v>108</v>
      </c>
      <c r="D104" s="355" t="s">
        <v>234</v>
      </c>
      <c r="E104" s="360">
        <v>15</v>
      </c>
    </row>
    <row r="105" spans="1:6" ht="25.5" customHeight="1">
      <c r="A105" s="44"/>
      <c r="B105" s="357" t="s">
        <v>235</v>
      </c>
      <c r="C105" s="212" t="s">
        <v>108</v>
      </c>
      <c r="D105" s="355" t="s">
        <v>217</v>
      </c>
      <c r="E105" s="360">
        <v>63</v>
      </c>
    </row>
    <row r="106" spans="1:6" ht="25.5" customHeight="1">
      <c r="A106" s="44"/>
      <c r="B106" s="357" t="s">
        <v>236</v>
      </c>
      <c r="C106" s="212" t="s">
        <v>108</v>
      </c>
      <c r="D106" s="355" t="s">
        <v>237</v>
      </c>
      <c r="E106" s="360">
        <v>43</v>
      </c>
    </row>
    <row r="107" spans="1:6" ht="25.5" customHeight="1">
      <c r="A107" s="44"/>
      <c r="B107" s="357" t="s">
        <v>238</v>
      </c>
      <c r="C107" s="212" t="s">
        <v>108</v>
      </c>
      <c r="D107" s="355" t="s">
        <v>217</v>
      </c>
      <c r="E107" s="360">
        <v>50</v>
      </c>
    </row>
    <row r="108" spans="1:6" ht="25.5" customHeight="1">
      <c r="A108" s="44" t="s">
        <v>117</v>
      </c>
      <c r="B108" s="363" t="s">
        <v>446</v>
      </c>
      <c r="C108" s="364"/>
      <c r="D108" s="355"/>
      <c r="E108" s="365">
        <f>SUM(E109:E130)</f>
        <v>2813</v>
      </c>
      <c r="F108" s="360">
        <f>E108</f>
        <v>2813</v>
      </c>
    </row>
    <row r="109" spans="1:6" ht="25.5" customHeight="1">
      <c r="A109" s="47">
        <v>1</v>
      </c>
      <c r="B109" s="98" t="s">
        <v>449</v>
      </c>
      <c r="C109" s="82" t="s">
        <v>450</v>
      </c>
      <c r="D109" s="115" t="s">
        <v>451</v>
      </c>
      <c r="E109" s="138">
        <v>40</v>
      </c>
    </row>
    <row r="110" spans="1:6" ht="25.5" customHeight="1">
      <c r="A110" s="47"/>
      <c r="B110" s="99"/>
      <c r="C110" s="83" t="s">
        <v>452</v>
      </c>
      <c r="D110" s="116" t="s">
        <v>453</v>
      </c>
      <c r="E110" s="138">
        <v>7</v>
      </c>
    </row>
    <row r="111" spans="1:6" ht="25.5" customHeight="1">
      <c r="A111" s="47"/>
      <c r="B111" s="100"/>
      <c r="C111" s="97" t="s">
        <v>454</v>
      </c>
      <c r="D111" s="70" t="s">
        <v>455</v>
      </c>
      <c r="E111" s="138">
        <v>10</v>
      </c>
    </row>
    <row r="112" spans="1:6" ht="25.5" customHeight="1">
      <c r="A112" s="324">
        <v>2</v>
      </c>
      <c r="B112" s="309" t="s">
        <v>145</v>
      </c>
      <c r="C112" s="83" t="s">
        <v>456</v>
      </c>
      <c r="D112" s="117" t="s">
        <v>457</v>
      </c>
      <c r="E112" s="138">
        <v>54</v>
      </c>
    </row>
    <row r="113" spans="1:5" ht="25.5" customHeight="1">
      <c r="A113" s="325"/>
      <c r="B113" s="310"/>
      <c r="C113" s="83" t="s">
        <v>458</v>
      </c>
      <c r="D113" s="116" t="s">
        <v>459</v>
      </c>
      <c r="E113" s="138">
        <v>9</v>
      </c>
    </row>
    <row r="114" spans="1:5" ht="25.5" customHeight="1">
      <c r="A114" s="325"/>
      <c r="B114" s="310"/>
      <c r="C114" s="83" t="s">
        <v>460</v>
      </c>
      <c r="D114" s="116" t="s">
        <v>459</v>
      </c>
      <c r="E114" s="138">
        <v>9</v>
      </c>
    </row>
    <row r="115" spans="1:5" ht="25.5" customHeight="1">
      <c r="A115" s="325"/>
      <c r="B115" s="310"/>
      <c r="C115" s="83" t="s">
        <v>461</v>
      </c>
      <c r="D115" s="116" t="s">
        <v>459</v>
      </c>
      <c r="E115" s="138">
        <v>7</v>
      </c>
    </row>
    <row r="116" spans="1:5" ht="25.5" customHeight="1">
      <c r="A116" s="326"/>
      <c r="B116" s="311"/>
      <c r="C116" s="46" t="s">
        <v>462</v>
      </c>
      <c r="D116" s="114" t="s">
        <v>463</v>
      </c>
      <c r="E116" s="138" t="s">
        <v>464</v>
      </c>
    </row>
    <row r="117" spans="1:5" ht="25.5" customHeight="1">
      <c r="A117" s="324">
        <v>3</v>
      </c>
      <c r="B117" s="309" t="s">
        <v>144</v>
      </c>
      <c r="C117" s="83" t="s">
        <v>465</v>
      </c>
      <c r="D117" s="117" t="s">
        <v>466</v>
      </c>
      <c r="E117" s="138">
        <v>120</v>
      </c>
    </row>
    <row r="118" spans="1:5" ht="25.5" customHeight="1">
      <c r="A118" s="326"/>
      <c r="B118" s="311"/>
      <c r="C118" s="97" t="s">
        <v>146</v>
      </c>
      <c r="D118" s="70" t="s">
        <v>147</v>
      </c>
      <c r="E118" s="138">
        <v>21</v>
      </c>
    </row>
    <row r="119" spans="1:5" ht="25.5" customHeight="1">
      <c r="A119" s="47">
        <v>4</v>
      </c>
      <c r="B119" s="83" t="s">
        <v>18</v>
      </c>
      <c r="C119" s="97" t="s">
        <v>467</v>
      </c>
      <c r="D119" s="70" t="s">
        <v>468</v>
      </c>
      <c r="E119" s="138">
        <v>40</v>
      </c>
    </row>
    <row r="120" spans="1:5" ht="25.5" customHeight="1">
      <c r="A120" s="47">
        <v>5</v>
      </c>
      <c r="B120" s="83" t="s">
        <v>469</v>
      </c>
      <c r="C120" s="83" t="s">
        <v>108</v>
      </c>
      <c r="D120" s="116" t="s">
        <v>470</v>
      </c>
      <c r="E120" s="137">
        <v>70</v>
      </c>
    </row>
    <row r="121" spans="1:5" ht="25.5" customHeight="1">
      <c r="A121" s="47">
        <v>6</v>
      </c>
      <c r="B121" s="82" t="s">
        <v>24</v>
      </c>
      <c r="C121" s="82" t="s">
        <v>471</v>
      </c>
      <c r="D121" s="115" t="s">
        <v>472</v>
      </c>
      <c r="E121" s="138">
        <v>40</v>
      </c>
    </row>
    <row r="122" spans="1:5" ht="25.5" customHeight="1">
      <c r="A122" s="324">
        <v>7</v>
      </c>
      <c r="B122" s="309" t="s">
        <v>151</v>
      </c>
      <c r="C122" s="84" t="s">
        <v>473</v>
      </c>
      <c r="D122" s="116"/>
      <c r="E122" s="137">
        <v>74</v>
      </c>
    </row>
    <row r="123" spans="1:5" ht="25.5" customHeight="1">
      <c r="A123" s="325"/>
      <c r="B123" s="310"/>
      <c r="C123" s="84" t="s">
        <v>474</v>
      </c>
      <c r="D123" s="366"/>
      <c r="E123" s="367">
        <v>27</v>
      </c>
    </row>
    <row r="124" spans="1:5" ht="25.5" customHeight="1">
      <c r="A124" s="325"/>
      <c r="B124" s="310"/>
      <c r="C124" s="85" t="s">
        <v>475</v>
      </c>
      <c r="D124" s="366"/>
      <c r="E124" s="367">
        <v>55</v>
      </c>
    </row>
    <row r="125" spans="1:5" ht="25.5" customHeight="1">
      <c r="A125" s="325"/>
      <c r="B125" s="310"/>
      <c r="C125" s="85" t="s">
        <v>476</v>
      </c>
      <c r="D125" s="366"/>
      <c r="E125" s="367">
        <v>50</v>
      </c>
    </row>
    <row r="126" spans="1:5" ht="25.5" customHeight="1">
      <c r="A126" s="325"/>
      <c r="B126" s="310"/>
      <c r="C126" s="85" t="s">
        <v>477</v>
      </c>
      <c r="D126" s="118"/>
      <c r="E126" s="138">
        <v>250</v>
      </c>
    </row>
    <row r="127" spans="1:5" ht="25.5" customHeight="1">
      <c r="A127" s="325"/>
      <c r="B127" s="310"/>
      <c r="C127" s="82" t="s">
        <v>478</v>
      </c>
      <c r="D127" s="118" t="s">
        <v>479</v>
      </c>
      <c r="E127" s="138">
        <v>40</v>
      </c>
    </row>
    <row r="128" spans="1:5" ht="25.5" customHeight="1">
      <c r="A128" s="326"/>
      <c r="B128" s="311"/>
      <c r="C128" s="97" t="s">
        <v>152</v>
      </c>
      <c r="D128" s="107" t="s">
        <v>153</v>
      </c>
      <c r="E128" s="134">
        <v>40</v>
      </c>
    </row>
    <row r="129" spans="1:8" ht="25.5" customHeight="1">
      <c r="A129" s="47">
        <v>8</v>
      </c>
      <c r="B129" s="97" t="s">
        <v>148</v>
      </c>
      <c r="C129" s="97" t="s">
        <v>149</v>
      </c>
      <c r="D129" s="70" t="s">
        <v>150</v>
      </c>
      <c r="E129" s="134">
        <v>50</v>
      </c>
    </row>
    <row r="130" spans="1:8" ht="25.5" customHeight="1">
      <c r="A130" s="44">
        <v>9</v>
      </c>
      <c r="B130" s="97" t="s">
        <v>480</v>
      </c>
      <c r="C130" s="46" t="s">
        <v>481</v>
      </c>
      <c r="D130" s="114" t="s">
        <v>482</v>
      </c>
      <c r="E130" s="139">
        <v>1800</v>
      </c>
    </row>
    <row r="131" spans="1:8" ht="25.5" customHeight="1">
      <c r="A131" s="7" t="s">
        <v>119</v>
      </c>
      <c r="B131" s="352" t="s">
        <v>126</v>
      </c>
      <c r="C131" s="353"/>
      <c r="D131" s="107"/>
      <c r="E131" s="368">
        <f>SUM(E132:E259)</f>
        <v>7711.0999999999995</v>
      </c>
      <c r="F131" s="369">
        <f>E131</f>
        <v>7711.0999999999995</v>
      </c>
    </row>
    <row r="132" spans="1:8">
      <c r="A132" s="370">
        <v>1</v>
      </c>
      <c r="B132" s="314" t="s">
        <v>57</v>
      </c>
      <c r="C132" s="213" t="s">
        <v>1123</v>
      </c>
      <c r="D132" s="114" t="s">
        <v>1124</v>
      </c>
      <c r="E132" s="140">
        <v>40</v>
      </c>
    </row>
    <row r="133" spans="1:8" ht="30">
      <c r="A133" s="370">
        <v>2</v>
      </c>
      <c r="B133" s="314"/>
      <c r="C133" s="89" t="s">
        <v>1055</v>
      </c>
      <c r="D133" s="105" t="s">
        <v>1056</v>
      </c>
      <c r="E133" s="140">
        <v>150</v>
      </c>
    </row>
    <row r="134" spans="1:8">
      <c r="A134" s="370">
        <v>3</v>
      </c>
      <c r="B134" s="314"/>
      <c r="C134" s="89" t="s">
        <v>132</v>
      </c>
      <c r="D134" s="105" t="s">
        <v>127</v>
      </c>
      <c r="E134" s="140">
        <v>5</v>
      </c>
    </row>
    <row r="135" spans="1:8">
      <c r="A135" s="370">
        <v>4</v>
      </c>
      <c r="B135" s="321" t="s">
        <v>84</v>
      </c>
      <c r="C135" s="213" t="s">
        <v>1125</v>
      </c>
      <c r="D135" s="114" t="s">
        <v>104</v>
      </c>
      <c r="E135" s="140">
        <v>32</v>
      </c>
    </row>
    <row r="136" spans="1:8" ht="30">
      <c r="A136" s="370">
        <v>5</v>
      </c>
      <c r="B136" s="322"/>
      <c r="C136" s="447" t="s">
        <v>566</v>
      </c>
      <c r="D136" s="447" t="s">
        <v>567</v>
      </c>
      <c r="E136" s="140">
        <v>300</v>
      </c>
    </row>
    <row r="137" spans="1:8" ht="25.5" customHeight="1">
      <c r="A137" s="370">
        <v>6</v>
      </c>
      <c r="B137" s="321" t="s">
        <v>138</v>
      </c>
      <c r="C137" s="213" t="s">
        <v>1126</v>
      </c>
      <c r="D137" s="114" t="s">
        <v>1127</v>
      </c>
      <c r="E137" s="140">
        <v>5</v>
      </c>
    </row>
    <row r="138" spans="1:8">
      <c r="A138" s="370">
        <v>7</v>
      </c>
      <c r="B138" s="323"/>
      <c r="C138" s="89" t="s">
        <v>1039</v>
      </c>
      <c r="D138" s="89" t="s">
        <v>131</v>
      </c>
      <c r="E138" s="140">
        <v>70</v>
      </c>
    </row>
    <row r="139" spans="1:8" ht="25.5" customHeight="1">
      <c r="A139" s="370">
        <v>8</v>
      </c>
      <c r="B139" s="323"/>
      <c r="C139" s="447" t="s">
        <v>568</v>
      </c>
      <c r="D139" s="447" t="s">
        <v>569</v>
      </c>
      <c r="E139" s="140">
        <v>7</v>
      </c>
    </row>
    <row r="140" spans="1:8" ht="25.5" customHeight="1">
      <c r="A140" s="370">
        <v>9</v>
      </c>
      <c r="B140" s="323"/>
      <c r="C140" s="104" t="s">
        <v>570</v>
      </c>
      <c r="D140" s="447" t="s">
        <v>571</v>
      </c>
      <c r="E140" s="140">
        <f>17.2+58</f>
        <v>75.2</v>
      </c>
    </row>
    <row r="141" spans="1:8" ht="25.5" customHeight="1">
      <c r="A141" s="370">
        <v>10</v>
      </c>
      <c r="B141" s="323"/>
      <c r="C141" s="104" t="s">
        <v>572</v>
      </c>
      <c r="D141" s="447" t="s">
        <v>573</v>
      </c>
      <c r="E141" s="140">
        <f>13+57</f>
        <v>70</v>
      </c>
    </row>
    <row r="142" spans="1:8">
      <c r="A142" s="370">
        <v>11</v>
      </c>
      <c r="B142" s="323"/>
      <c r="C142" s="104" t="s">
        <v>574</v>
      </c>
      <c r="D142" s="447" t="s">
        <v>569</v>
      </c>
      <c r="E142" s="140">
        <v>63</v>
      </c>
    </row>
    <row r="143" spans="1:8">
      <c r="A143" s="370">
        <v>12</v>
      </c>
      <c r="B143" s="323"/>
      <c r="C143" s="447" t="s">
        <v>575</v>
      </c>
      <c r="D143" s="447" t="s">
        <v>576</v>
      </c>
      <c r="E143" s="140">
        <v>270</v>
      </c>
    </row>
    <row r="144" spans="1:8">
      <c r="A144" s="370">
        <v>13</v>
      </c>
      <c r="B144" s="323"/>
      <c r="C144" s="447" t="s">
        <v>577</v>
      </c>
      <c r="D144" s="447" t="s">
        <v>578</v>
      </c>
      <c r="E144" s="140">
        <v>10</v>
      </c>
      <c r="F144" s="371"/>
      <c r="G144" s="371"/>
      <c r="H144" s="371"/>
    </row>
    <row r="145" spans="1:8" ht="25.5" customHeight="1">
      <c r="A145" s="370">
        <v>14</v>
      </c>
      <c r="B145" s="323"/>
      <c r="C145" s="447" t="s">
        <v>579</v>
      </c>
      <c r="D145" s="447" t="s">
        <v>580</v>
      </c>
      <c r="E145" s="140">
        <v>23</v>
      </c>
      <c r="F145" s="371"/>
      <c r="G145" s="371"/>
      <c r="H145" s="371"/>
    </row>
    <row r="146" spans="1:8">
      <c r="A146" s="370">
        <v>15</v>
      </c>
      <c r="B146" s="323"/>
      <c r="C146" s="104" t="s">
        <v>581</v>
      </c>
      <c r="D146" s="447" t="s">
        <v>582</v>
      </c>
      <c r="E146" s="140">
        <v>550</v>
      </c>
      <c r="F146" s="371"/>
      <c r="G146" s="371"/>
      <c r="H146" s="371"/>
    </row>
    <row r="147" spans="1:8">
      <c r="A147" s="370">
        <v>16</v>
      </c>
      <c r="B147" s="323"/>
      <c r="C147" s="215" t="s">
        <v>1128</v>
      </c>
      <c r="D147" s="70" t="s">
        <v>1129</v>
      </c>
      <c r="E147" s="140">
        <v>115</v>
      </c>
      <c r="F147" s="371"/>
      <c r="G147" s="371"/>
      <c r="H147" s="371"/>
    </row>
    <row r="148" spans="1:8">
      <c r="A148" s="370">
        <v>17</v>
      </c>
      <c r="B148" s="323"/>
      <c r="C148" s="215" t="s">
        <v>1130</v>
      </c>
      <c r="D148" s="107" t="s">
        <v>104</v>
      </c>
      <c r="E148" s="140">
        <v>70</v>
      </c>
      <c r="F148" s="371"/>
      <c r="G148" s="371"/>
      <c r="H148" s="371"/>
    </row>
    <row r="149" spans="1:8">
      <c r="A149" s="370">
        <v>18</v>
      </c>
      <c r="B149" s="323"/>
      <c r="C149" s="215" t="s">
        <v>1131</v>
      </c>
      <c r="D149" s="107" t="s">
        <v>104</v>
      </c>
      <c r="E149" s="140">
        <v>70</v>
      </c>
      <c r="F149" s="371"/>
      <c r="G149" s="371"/>
      <c r="H149" s="371"/>
    </row>
    <row r="150" spans="1:8">
      <c r="A150" s="370">
        <v>19</v>
      </c>
      <c r="B150" s="322"/>
      <c r="C150" s="215" t="s">
        <v>1132</v>
      </c>
      <c r="D150" s="107" t="s">
        <v>104</v>
      </c>
      <c r="E150" s="140">
        <v>20</v>
      </c>
      <c r="F150" s="371"/>
      <c r="G150" s="371"/>
      <c r="H150" s="371"/>
    </row>
    <row r="151" spans="1:8">
      <c r="A151" s="370">
        <v>20</v>
      </c>
      <c r="B151" s="213" t="s">
        <v>359</v>
      </c>
      <c r="C151" s="213" t="s">
        <v>1053</v>
      </c>
      <c r="D151" s="114" t="s">
        <v>1054</v>
      </c>
      <c r="E151" s="140">
        <v>80</v>
      </c>
      <c r="F151" s="371"/>
      <c r="G151" s="371"/>
      <c r="H151" s="371"/>
    </row>
    <row r="152" spans="1:8">
      <c r="A152" s="370">
        <v>21</v>
      </c>
      <c r="B152" s="215" t="s">
        <v>33</v>
      </c>
      <c r="C152" s="89" t="s">
        <v>1057</v>
      </c>
      <c r="D152" s="105" t="s">
        <v>1058</v>
      </c>
      <c r="E152" s="140">
        <v>10</v>
      </c>
      <c r="F152" s="371"/>
      <c r="G152" s="371"/>
      <c r="H152" s="371"/>
    </row>
    <row r="153" spans="1:8" ht="30">
      <c r="A153" s="370">
        <v>22</v>
      </c>
      <c r="B153" s="302" t="s">
        <v>561</v>
      </c>
      <c r="C153" s="89" t="s">
        <v>1059</v>
      </c>
      <c r="D153" s="105" t="s">
        <v>1060</v>
      </c>
      <c r="E153" s="140">
        <v>92</v>
      </c>
      <c r="F153" s="371"/>
      <c r="G153" s="371"/>
      <c r="H153" s="371"/>
    </row>
    <row r="154" spans="1:8">
      <c r="A154" s="370">
        <v>23</v>
      </c>
      <c r="B154" s="320"/>
      <c r="C154" s="105" t="s">
        <v>562</v>
      </c>
      <c r="D154" s="447" t="s">
        <v>563</v>
      </c>
      <c r="E154" s="140">
        <v>77</v>
      </c>
      <c r="F154" s="371"/>
      <c r="G154" s="371"/>
      <c r="H154" s="371"/>
    </row>
    <row r="155" spans="1:8">
      <c r="A155" s="370">
        <v>24</v>
      </c>
      <c r="B155" s="303"/>
      <c r="C155" s="447" t="s">
        <v>564</v>
      </c>
      <c r="D155" s="447" t="s">
        <v>565</v>
      </c>
      <c r="E155" s="140">
        <v>21</v>
      </c>
      <c r="F155" s="371"/>
      <c r="G155" s="371"/>
      <c r="H155" s="371"/>
    </row>
    <row r="156" spans="1:8" ht="31">
      <c r="A156" s="370">
        <v>25</v>
      </c>
      <c r="B156" s="89" t="s">
        <v>128</v>
      </c>
      <c r="C156" s="89" t="s">
        <v>133</v>
      </c>
      <c r="D156" s="70" t="s">
        <v>1133</v>
      </c>
      <c r="E156" s="140">
        <v>55</v>
      </c>
      <c r="F156" s="371"/>
      <c r="G156" s="371"/>
      <c r="H156" s="371"/>
    </row>
    <row r="157" spans="1:8" ht="30">
      <c r="A157" s="370">
        <v>26</v>
      </c>
      <c r="B157" s="315" t="s">
        <v>26</v>
      </c>
      <c r="C157" s="89" t="s">
        <v>1025</v>
      </c>
      <c r="D157" s="89" t="s">
        <v>1026</v>
      </c>
      <c r="E157" s="140">
        <f>120*2</f>
        <v>240</v>
      </c>
      <c r="F157" s="371"/>
      <c r="G157" s="371"/>
      <c r="H157" s="371"/>
    </row>
    <row r="158" spans="1:8">
      <c r="A158" s="370">
        <v>27</v>
      </c>
      <c r="B158" s="316"/>
      <c r="C158" s="89" t="s">
        <v>1027</v>
      </c>
      <c r="D158" s="89" t="s">
        <v>1028</v>
      </c>
      <c r="E158" s="140">
        <v>20</v>
      </c>
      <c r="F158" s="371"/>
      <c r="G158" s="371"/>
      <c r="H158" s="371"/>
    </row>
    <row r="159" spans="1:8">
      <c r="A159" s="370">
        <v>28</v>
      </c>
      <c r="B159" s="316"/>
      <c r="C159" s="89" t="s">
        <v>1029</v>
      </c>
      <c r="D159" s="89" t="s">
        <v>1030</v>
      </c>
      <c r="E159" s="140">
        <v>28</v>
      </c>
      <c r="F159" s="371"/>
      <c r="G159" s="371"/>
      <c r="H159" s="371"/>
    </row>
    <row r="160" spans="1:8">
      <c r="A160" s="370">
        <v>29</v>
      </c>
      <c r="B160" s="316"/>
      <c r="C160" s="89" t="s">
        <v>1031</v>
      </c>
      <c r="D160" s="89" t="s">
        <v>1032</v>
      </c>
      <c r="E160" s="140">
        <v>50</v>
      </c>
      <c r="F160" s="371"/>
      <c r="G160" s="371"/>
      <c r="H160" s="371"/>
    </row>
    <row r="161" spans="1:8">
      <c r="A161" s="370">
        <v>30</v>
      </c>
      <c r="B161" s="316"/>
      <c r="C161" s="89" t="s">
        <v>556</v>
      </c>
      <c r="D161" s="447" t="s">
        <v>557</v>
      </c>
      <c r="E161" s="140">
        <v>75</v>
      </c>
      <c r="F161" s="371"/>
      <c r="G161" s="371"/>
      <c r="H161" s="371"/>
    </row>
    <row r="162" spans="1:8">
      <c r="A162" s="370">
        <v>31</v>
      </c>
      <c r="B162" s="317"/>
      <c r="C162" s="447" t="s">
        <v>558</v>
      </c>
      <c r="D162" s="447" t="s">
        <v>559</v>
      </c>
      <c r="E162" s="140">
        <v>78</v>
      </c>
      <c r="F162" s="371"/>
      <c r="G162" s="371"/>
      <c r="H162" s="371"/>
    </row>
    <row r="163" spans="1:8">
      <c r="A163" s="370">
        <v>32</v>
      </c>
      <c r="B163" s="315" t="s">
        <v>134</v>
      </c>
      <c r="C163" s="89" t="s">
        <v>1033</v>
      </c>
      <c r="D163" s="89" t="s">
        <v>1034</v>
      </c>
      <c r="E163" s="140">
        <v>15</v>
      </c>
      <c r="F163" s="371"/>
      <c r="G163" s="371"/>
      <c r="H163" s="371"/>
    </row>
    <row r="164" spans="1:8">
      <c r="A164" s="370">
        <v>33</v>
      </c>
      <c r="B164" s="316"/>
      <c r="C164" s="73" t="s">
        <v>133</v>
      </c>
      <c r="D164" s="448" t="s">
        <v>636</v>
      </c>
      <c r="E164" s="140">
        <v>900</v>
      </c>
      <c r="F164" s="371"/>
      <c r="G164" s="371"/>
      <c r="H164" s="371"/>
    </row>
    <row r="165" spans="1:8">
      <c r="A165" s="370">
        <v>34</v>
      </c>
      <c r="B165" s="316"/>
      <c r="C165" s="213" t="s">
        <v>1134</v>
      </c>
      <c r="D165" s="73" t="s">
        <v>1135</v>
      </c>
      <c r="E165" s="140">
        <v>20</v>
      </c>
      <c r="F165" s="371"/>
      <c r="G165" s="371"/>
      <c r="H165" s="371"/>
    </row>
    <row r="166" spans="1:8">
      <c r="A166" s="370">
        <v>35</v>
      </c>
      <c r="B166" s="316"/>
      <c r="C166" s="73" t="s">
        <v>637</v>
      </c>
      <c r="D166" s="448" t="s">
        <v>638</v>
      </c>
      <c r="E166" s="140">
        <v>10</v>
      </c>
      <c r="F166" s="371"/>
      <c r="G166" s="371"/>
      <c r="H166" s="371"/>
    </row>
    <row r="167" spans="1:8">
      <c r="A167" s="370">
        <v>36</v>
      </c>
      <c r="B167" s="316"/>
      <c r="C167" s="73" t="s">
        <v>639</v>
      </c>
      <c r="D167" s="448" t="s">
        <v>640</v>
      </c>
      <c r="E167" s="140">
        <v>200</v>
      </c>
      <c r="F167" s="371"/>
      <c r="G167" s="371"/>
      <c r="H167" s="371"/>
    </row>
    <row r="168" spans="1:8">
      <c r="A168" s="370">
        <v>37</v>
      </c>
      <c r="B168" s="317"/>
      <c r="C168" s="73" t="s">
        <v>641</v>
      </c>
      <c r="D168" s="448" t="s">
        <v>642</v>
      </c>
      <c r="E168" s="140">
        <v>80</v>
      </c>
      <c r="F168" s="371"/>
      <c r="G168" s="371"/>
      <c r="H168" s="371"/>
    </row>
    <row r="169" spans="1:8">
      <c r="A169" s="370">
        <v>38</v>
      </c>
      <c r="B169" s="315" t="s">
        <v>135</v>
      </c>
      <c r="C169" s="89" t="s">
        <v>1035</v>
      </c>
      <c r="D169" s="89" t="s">
        <v>1036</v>
      </c>
      <c r="E169" s="140">
        <v>83</v>
      </c>
      <c r="F169" s="371"/>
      <c r="G169" s="371"/>
      <c r="H169" s="371"/>
    </row>
    <row r="170" spans="1:8">
      <c r="A170" s="370">
        <v>39</v>
      </c>
      <c r="B170" s="316"/>
      <c r="C170" s="89" t="s">
        <v>648</v>
      </c>
      <c r="D170" s="448" t="s">
        <v>649</v>
      </c>
      <c r="E170" s="140">
        <v>10</v>
      </c>
      <c r="F170" s="371"/>
      <c r="G170" s="371"/>
      <c r="H170" s="371"/>
    </row>
    <row r="171" spans="1:8">
      <c r="A171" s="370">
        <v>40</v>
      </c>
      <c r="B171" s="316"/>
      <c r="C171" s="89" t="s">
        <v>1136</v>
      </c>
      <c r="D171" s="70" t="s">
        <v>1137</v>
      </c>
      <c r="E171" s="140">
        <v>3</v>
      </c>
      <c r="F171" s="371"/>
      <c r="G171" s="371"/>
      <c r="H171" s="371"/>
    </row>
    <row r="172" spans="1:8">
      <c r="A172" s="370">
        <v>41</v>
      </c>
      <c r="B172" s="317"/>
      <c r="C172" s="215" t="s">
        <v>1138</v>
      </c>
      <c r="D172" s="70" t="s">
        <v>1139</v>
      </c>
      <c r="E172" s="140">
        <v>20</v>
      </c>
      <c r="F172" s="371"/>
      <c r="G172" s="371"/>
      <c r="H172" s="371"/>
    </row>
    <row r="173" spans="1:8" ht="30">
      <c r="A173" s="370">
        <v>42</v>
      </c>
      <c r="B173" s="315" t="s">
        <v>136</v>
      </c>
      <c r="C173" s="89" t="s">
        <v>1037</v>
      </c>
      <c r="D173" s="89" t="s">
        <v>1038</v>
      </c>
      <c r="E173" s="140">
        <v>30</v>
      </c>
      <c r="F173" s="371"/>
      <c r="G173" s="371"/>
      <c r="H173" s="371"/>
    </row>
    <row r="174" spans="1:8">
      <c r="A174" s="370">
        <v>43</v>
      </c>
      <c r="B174" s="316"/>
      <c r="C174" s="89" t="s">
        <v>583</v>
      </c>
      <c r="D174" s="447" t="s">
        <v>584</v>
      </c>
      <c r="E174" s="140">
        <f>25*0.5</f>
        <v>12.5</v>
      </c>
      <c r="F174" s="371"/>
      <c r="G174" s="371"/>
      <c r="H174" s="371"/>
    </row>
    <row r="175" spans="1:8">
      <c r="A175" s="370">
        <v>44</v>
      </c>
      <c r="B175" s="316"/>
      <c r="C175" s="89" t="s">
        <v>585</v>
      </c>
      <c r="D175" s="447" t="s">
        <v>586</v>
      </c>
      <c r="E175" s="140">
        <v>4.5</v>
      </c>
      <c r="F175" s="371"/>
      <c r="G175" s="371"/>
      <c r="H175" s="371"/>
    </row>
    <row r="176" spans="1:8">
      <c r="A176" s="370">
        <v>45</v>
      </c>
      <c r="B176" s="316"/>
      <c r="C176" s="89" t="s">
        <v>587</v>
      </c>
      <c r="D176" s="447" t="s">
        <v>588</v>
      </c>
      <c r="E176" s="140">
        <v>4.5</v>
      </c>
      <c r="F176" s="371"/>
      <c r="G176" s="371"/>
      <c r="H176" s="371"/>
    </row>
    <row r="177" spans="1:8">
      <c r="A177" s="370">
        <v>46</v>
      </c>
      <c r="B177" s="316"/>
      <c r="C177" s="89" t="s">
        <v>589</v>
      </c>
      <c r="D177" s="447" t="s">
        <v>590</v>
      </c>
      <c r="E177" s="140">
        <v>0.4</v>
      </c>
      <c r="F177" s="371"/>
      <c r="G177" s="371"/>
      <c r="H177" s="371"/>
    </row>
    <row r="178" spans="1:8">
      <c r="A178" s="370">
        <v>47</v>
      </c>
      <c r="B178" s="316"/>
      <c r="C178" s="89" t="s">
        <v>591</v>
      </c>
      <c r="D178" s="447" t="s">
        <v>592</v>
      </c>
      <c r="E178" s="140">
        <v>0.9</v>
      </c>
      <c r="F178" s="371"/>
      <c r="G178" s="371"/>
      <c r="H178" s="371"/>
    </row>
    <row r="179" spans="1:8">
      <c r="A179" s="370">
        <v>48</v>
      </c>
      <c r="B179" s="316"/>
      <c r="C179" s="89" t="s">
        <v>593</v>
      </c>
      <c r="D179" s="447" t="s">
        <v>594</v>
      </c>
      <c r="E179" s="140">
        <v>3.2</v>
      </c>
      <c r="F179" s="371"/>
      <c r="G179" s="371"/>
      <c r="H179" s="371"/>
    </row>
    <row r="180" spans="1:8">
      <c r="A180" s="370">
        <v>49</v>
      </c>
      <c r="B180" s="316"/>
      <c r="C180" s="89" t="s">
        <v>595</v>
      </c>
      <c r="D180" s="447" t="s">
        <v>596</v>
      </c>
      <c r="E180" s="140">
        <v>0.3</v>
      </c>
      <c r="F180" s="371"/>
      <c r="G180" s="371"/>
      <c r="H180" s="371"/>
    </row>
    <row r="181" spans="1:8">
      <c r="A181" s="370">
        <v>50</v>
      </c>
      <c r="B181" s="316"/>
      <c r="C181" s="89" t="s">
        <v>597</v>
      </c>
      <c r="D181" s="447" t="s">
        <v>596</v>
      </c>
      <c r="E181" s="140">
        <v>0.5</v>
      </c>
      <c r="F181" s="371"/>
      <c r="G181" s="371"/>
      <c r="H181" s="371"/>
    </row>
    <row r="182" spans="1:8">
      <c r="A182" s="370">
        <v>51</v>
      </c>
      <c r="B182" s="317"/>
      <c r="C182" s="89" t="s">
        <v>256</v>
      </c>
      <c r="D182" s="449" t="s">
        <v>598</v>
      </c>
      <c r="E182" s="140">
        <f>3*6.6</f>
        <v>19.799999999999997</v>
      </c>
      <c r="F182" s="371"/>
      <c r="G182" s="371"/>
      <c r="H182" s="371"/>
    </row>
    <row r="183" spans="1:8">
      <c r="A183" s="370">
        <v>52</v>
      </c>
      <c r="B183" s="315" t="s">
        <v>137</v>
      </c>
      <c r="C183" s="89" t="s">
        <v>1039</v>
      </c>
      <c r="D183" s="89" t="s">
        <v>131</v>
      </c>
      <c r="E183" s="140">
        <v>70</v>
      </c>
      <c r="F183" s="371"/>
      <c r="G183" s="371"/>
      <c r="H183" s="371"/>
    </row>
    <row r="184" spans="1:8">
      <c r="A184" s="370">
        <v>53</v>
      </c>
      <c r="B184" s="316"/>
      <c r="C184" s="89" t="s">
        <v>1040</v>
      </c>
      <c r="D184" s="89" t="s">
        <v>1041</v>
      </c>
      <c r="E184" s="140">
        <v>13</v>
      </c>
      <c r="F184" s="371"/>
      <c r="G184" s="371"/>
      <c r="H184" s="371"/>
    </row>
    <row r="185" spans="1:8">
      <c r="A185" s="370">
        <v>54</v>
      </c>
      <c r="B185" s="316"/>
      <c r="C185" s="89" t="s">
        <v>1042</v>
      </c>
      <c r="D185" s="89" t="s">
        <v>131</v>
      </c>
      <c r="E185" s="140">
        <v>25</v>
      </c>
      <c r="F185" s="371"/>
      <c r="G185" s="371"/>
      <c r="H185" s="371"/>
    </row>
    <row r="186" spans="1:8">
      <c r="A186" s="370">
        <v>55</v>
      </c>
      <c r="B186" s="316"/>
      <c r="C186" s="89" t="s">
        <v>1043</v>
      </c>
      <c r="D186" s="89" t="s">
        <v>1044</v>
      </c>
      <c r="E186" s="140">
        <v>10</v>
      </c>
      <c r="F186" s="371"/>
      <c r="G186" s="371"/>
      <c r="H186" s="371"/>
    </row>
    <row r="187" spans="1:8">
      <c r="A187" s="370">
        <v>56</v>
      </c>
      <c r="B187" s="316"/>
      <c r="C187" s="73" t="s">
        <v>620</v>
      </c>
      <c r="D187" s="103" t="s">
        <v>104</v>
      </c>
      <c r="E187" s="140">
        <v>10</v>
      </c>
      <c r="F187" s="371"/>
      <c r="G187" s="371"/>
      <c r="H187" s="371"/>
    </row>
    <row r="188" spans="1:8">
      <c r="A188" s="370">
        <v>57</v>
      </c>
      <c r="B188" s="316"/>
      <c r="C188" s="73" t="s">
        <v>621</v>
      </c>
      <c r="D188" s="447" t="s">
        <v>622</v>
      </c>
      <c r="E188" s="140">
        <v>2</v>
      </c>
      <c r="F188" s="371"/>
      <c r="G188" s="371"/>
      <c r="H188" s="371"/>
    </row>
    <row r="189" spans="1:8">
      <c r="A189" s="370"/>
      <c r="B189" s="316"/>
      <c r="C189" s="73" t="s">
        <v>623</v>
      </c>
      <c r="D189" s="447" t="s">
        <v>624</v>
      </c>
      <c r="E189" s="140">
        <f>23*0.5</f>
        <v>11.5</v>
      </c>
      <c r="F189" s="371"/>
      <c r="G189" s="371"/>
      <c r="H189" s="371"/>
    </row>
    <row r="190" spans="1:8">
      <c r="A190" s="370"/>
      <c r="B190" s="316"/>
      <c r="C190" s="73" t="s">
        <v>625</v>
      </c>
      <c r="D190" s="447" t="s">
        <v>622</v>
      </c>
      <c r="E190" s="140">
        <v>4</v>
      </c>
      <c r="F190" s="371"/>
      <c r="G190" s="371"/>
      <c r="H190" s="371"/>
    </row>
    <row r="191" spans="1:8">
      <c r="A191" s="370"/>
      <c r="B191" s="316"/>
      <c r="C191" s="73" t="s">
        <v>626</v>
      </c>
      <c r="D191" s="447" t="s">
        <v>627</v>
      </c>
      <c r="E191" s="140">
        <f>28*0.3</f>
        <v>8.4</v>
      </c>
      <c r="F191" s="371"/>
      <c r="G191" s="371"/>
      <c r="H191" s="371"/>
    </row>
    <row r="192" spans="1:8">
      <c r="A192" s="370"/>
      <c r="B192" s="316"/>
      <c r="C192" s="73" t="s">
        <v>628</v>
      </c>
      <c r="D192" s="447" t="s">
        <v>592</v>
      </c>
      <c r="E192" s="140">
        <v>3</v>
      </c>
      <c r="F192" s="371"/>
      <c r="G192" s="371"/>
      <c r="H192" s="371"/>
    </row>
    <row r="193" spans="1:8">
      <c r="A193" s="370"/>
      <c r="B193" s="316"/>
      <c r="C193" s="73" t="s">
        <v>264</v>
      </c>
      <c r="D193" s="447" t="s">
        <v>592</v>
      </c>
      <c r="E193" s="140">
        <v>1.2</v>
      </c>
      <c r="F193" s="371"/>
      <c r="G193" s="371"/>
      <c r="H193" s="371"/>
    </row>
    <row r="194" spans="1:8">
      <c r="A194" s="370"/>
      <c r="B194" s="317"/>
      <c r="C194" s="73" t="s">
        <v>629</v>
      </c>
      <c r="D194" s="447" t="s">
        <v>630</v>
      </c>
      <c r="E194" s="140">
        <f>26*0.2</f>
        <v>5.2</v>
      </c>
      <c r="F194" s="371"/>
      <c r="G194" s="371"/>
      <c r="H194" s="371"/>
    </row>
    <row r="195" spans="1:8">
      <c r="A195" s="370"/>
      <c r="B195" s="315" t="s">
        <v>139</v>
      </c>
      <c r="C195" s="89" t="s">
        <v>140</v>
      </c>
      <c r="D195" s="89" t="s">
        <v>1140</v>
      </c>
      <c r="E195" s="140">
        <v>15</v>
      </c>
      <c r="F195" s="371"/>
      <c r="G195" s="371"/>
      <c r="H195" s="371"/>
    </row>
    <row r="196" spans="1:8">
      <c r="A196" s="370"/>
      <c r="B196" s="316"/>
      <c r="C196" s="447" t="s">
        <v>599</v>
      </c>
      <c r="D196" s="447" t="s">
        <v>600</v>
      </c>
      <c r="E196" s="140">
        <v>25.6</v>
      </c>
      <c r="F196" s="371"/>
      <c r="G196" s="371"/>
      <c r="H196" s="371"/>
    </row>
    <row r="197" spans="1:8">
      <c r="A197" s="370"/>
      <c r="B197" s="316"/>
      <c r="C197" s="447" t="s">
        <v>601</v>
      </c>
      <c r="D197" s="447" t="s">
        <v>602</v>
      </c>
      <c r="E197" s="140">
        <v>7.2</v>
      </c>
      <c r="F197" s="371"/>
      <c r="G197" s="371"/>
      <c r="H197" s="371"/>
    </row>
    <row r="198" spans="1:8">
      <c r="A198" s="370"/>
      <c r="B198" s="316"/>
      <c r="C198" s="447" t="s">
        <v>603</v>
      </c>
      <c r="D198" s="447" t="s">
        <v>604</v>
      </c>
      <c r="E198" s="140">
        <v>3.6</v>
      </c>
      <c r="F198" s="371"/>
      <c r="G198" s="371"/>
      <c r="H198" s="371"/>
    </row>
    <row r="199" spans="1:8">
      <c r="A199" s="370"/>
      <c r="B199" s="316"/>
      <c r="C199" s="447" t="s">
        <v>605</v>
      </c>
      <c r="D199" s="447" t="s">
        <v>606</v>
      </c>
      <c r="E199" s="140">
        <v>0.4</v>
      </c>
      <c r="F199" s="371"/>
      <c r="G199" s="371"/>
      <c r="H199" s="371"/>
    </row>
    <row r="200" spans="1:8">
      <c r="A200" s="370"/>
      <c r="B200" s="316"/>
      <c r="C200" s="447" t="s">
        <v>607</v>
      </c>
      <c r="D200" s="447" t="s">
        <v>604</v>
      </c>
      <c r="E200" s="140">
        <v>8.5</v>
      </c>
      <c r="F200" s="371"/>
      <c r="G200" s="371"/>
      <c r="H200" s="371"/>
    </row>
    <row r="201" spans="1:8">
      <c r="A201" s="370"/>
      <c r="B201" s="316"/>
      <c r="C201" s="447" t="s">
        <v>608</v>
      </c>
      <c r="D201" s="447" t="s">
        <v>584</v>
      </c>
      <c r="E201" s="140">
        <v>7.5</v>
      </c>
      <c r="F201" s="371"/>
      <c r="G201" s="371"/>
      <c r="H201" s="371"/>
    </row>
    <row r="202" spans="1:8">
      <c r="A202" s="370"/>
      <c r="B202" s="316"/>
      <c r="C202" s="447" t="s">
        <v>140</v>
      </c>
      <c r="D202" s="447" t="s">
        <v>609</v>
      </c>
      <c r="E202" s="140">
        <v>50</v>
      </c>
      <c r="F202" s="371"/>
      <c r="G202" s="371"/>
      <c r="H202" s="371"/>
    </row>
    <row r="203" spans="1:8">
      <c r="A203" s="370"/>
      <c r="B203" s="316"/>
      <c r="C203" s="447" t="s">
        <v>610</v>
      </c>
      <c r="D203" s="447" t="s">
        <v>611</v>
      </c>
      <c r="E203" s="140">
        <v>30</v>
      </c>
      <c r="F203" s="371"/>
      <c r="G203" s="371"/>
      <c r="H203" s="371"/>
    </row>
    <row r="204" spans="1:8">
      <c r="A204" s="370"/>
      <c r="B204" s="316"/>
      <c r="C204" s="447" t="s">
        <v>21</v>
      </c>
      <c r="D204" s="447" t="s">
        <v>611</v>
      </c>
      <c r="E204" s="140">
        <v>25</v>
      </c>
      <c r="F204" s="371"/>
      <c r="G204" s="371"/>
      <c r="H204" s="371"/>
    </row>
    <row r="205" spans="1:8">
      <c r="A205" s="370"/>
      <c r="B205" s="316"/>
      <c r="C205" s="447" t="s">
        <v>612</v>
      </c>
      <c r="D205" s="447" t="s">
        <v>590</v>
      </c>
      <c r="E205" s="140">
        <v>1</v>
      </c>
      <c r="F205" s="371"/>
      <c r="G205" s="371"/>
      <c r="H205" s="371"/>
    </row>
    <row r="206" spans="1:8">
      <c r="A206" s="370"/>
      <c r="B206" s="316"/>
      <c r="C206" s="447" t="s">
        <v>613</v>
      </c>
      <c r="D206" s="447" t="s">
        <v>614</v>
      </c>
      <c r="E206" s="140">
        <v>25.2</v>
      </c>
      <c r="F206" s="371"/>
      <c r="G206" s="371"/>
      <c r="H206" s="371"/>
    </row>
    <row r="207" spans="1:8">
      <c r="A207" s="370"/>
      <c r="B207" s="316"/>
      <c r="C207" s="447" t="s">
        <v>615</v>
      </c>
      <c r="D207" s="447" t="s">
        <v>616</v>
      </c>
      <c r="E207" s="140">
        <v>7.6</v>
      </c>
      <c r="F207" s="371"/>
      <c r="G207" s="371"/>
      <c r="H207" s="371"/>
    </row>
    <row r="208" spans="1:8">
      <c r="A208" s="370"/>
      <c r="B208" s="316"/>
      <c r="C208" s="447" t="s">
        <v>617</v>
      </c>
      <c r="D208" s="447" t="s">
        <v>618</v>
      </c>
      <c r="E208" s="140">
        <v>7.2</v>
      </c>
      <c r="F208" s="371"/>
      <c r="G208" s="371"/>
      <c r="H208" s="371"/>
    </row>
    <row r="209" spans="1:8">
      <c r="A209" s="370"/>
      <c r="B209" s="317"/>
      <c r="C209" s="447" t="s">
        <v>108</v>
      </c>
      <c r="D209" s="447" t="s">
        <v>619</v>
      </c>
      <c r="E209" s="140">
        <v>50</v>
      </c>
      <c r="F209" s="371"/>
      <c r="G209" s="371"/>
      <c r="H209" s="371"/>
    </row>
    <row r="210" spans="1:8">
      <c r="A210" s="370"/>
      <c r="B210" s="318" t="s">
        <v>79</v>
      </c>
      <c r="C210" s="450" t="s">
        <v>510</v>
      </c>
      <c r="D210" s="119" t="s">
        <v>511</v>
      </c>
      <c r="E210" s="140">
        <v>200</v>
      </c>
      <c r="F210" s="371"/>
      <c r="G210" s="371"/>
      <c r="H210" s="371"/>
    </row>
    <row r="211" spans="1:8">
      <c r="A211" s="370"/>
      <c r="B211" s="318"/>
      <c r="C211" s="450" t="s">
        <v>512</v>
      </c>
      <c r="D211" s="110" t="s">
        <v>513</v>
      </c>
      <c r="E211" s="140">
        <v>8.1</v>
      </c>
      <c r="F211" s="371"/>
      <c r="G211" s="371"/>
      <c r="H211" s="371"/>
    </row>
    <row r="212" spans="1:8">
      <c r="A212" s="370"/>
      <c r="B212" s="318"/>
      <c r="C212" s="450" t="s">
        <v>514</v>
      </c>
      <c r="D212" s="110" t="s">
        <v>515</v>
      </c>
      <c r="E212" s="140">
        <v>20</v>
      </c>
      <c r="F212" s="371"/>
      <c r="G212" s="371"/>
      <c r="H212" s="371"/>
    </row>
    <row r="213" spans="1:8" ht="30">
      <c r="A213" s="370"/>
      <c r="B213" s="318"/>
      <c r="C213" s="450" t="s">
        <v>516</v>
      </c>
      <c r="D213" s="110" t="s">
        <v>517</v>
      </c>
      <c r="E213" s="140">
        <v>10</v>
      </c>
      <c r="F213" s="371"/>
      <c r="G213" s="371"/>
      <c r="H213" s="371"/>
    </row>
    <row r="214" spans="1:8">
      <c r="A214" s="370"/>
      <c r="B214" s="318"/>
      <c r="C214" s="450" t="s">
        <v>518</v>
      </c>
      <c r="D214" s="110" t="s">
        <v>519</v>
      </c>
      <c r="E214" s="140">
        <v>1</v>
      </c>
      <c r="F214" s="371"/>
      <c r="G214" s="371"/>
      <c r="H214" s="371"/>
    </row>
    <row r="215" spans="1:8">
      <c r="A215" s="370"/>
      <c r="B215" s="318"/>
      <c r="C215" s="450" t="s">
        <v>520</v>
      </c>
      <c r="D215" s="110" t="s">
        <v>517</v>
      </c>
      <c r="E215" s="140">
        <v>2.9</v>
      </c>
      <c r="F215" s="371"/>
      <c r="G215" s="371"/>
      <c r="H215" s="371"/>
    </row>
    <row r="216" spans="1:8" ht="31">
      <c r="A216" s="370"/>
      <c r="B216" s="319" t="s">
        <v>521</v>
      </c>
      <c r="C216" s="215" t="s">
        <v>522</v>
      </c>
      <c r="D216" s="215" t="s">
        <v>523</v>
      </c>
      <c r="E216" s="140">
        <v>22</v>
      </c>
      <c r="F216" s="371"/>
      <c r="G216" s="371"/>
      <c r="H216" s="371"/>
    </row>
    <row r="217" spans="1:8">
      <c r="A217" s="370"/>
      <c r="B217" s="319"/>
      <c r="C217" s="215" t="s">
        <v>524</v>
      </c>
      <c r="D217" s="215" t="s">
        <v>525</v>
      </c>
      <c r="E217" s="140">
        <v>10</v>
      </c>
      <c r="F217" s="371"/>
      <c r="G217" s="371"/>
      <c r="H217" s="371"/>
    </row>
    <row r="218" spans="1:8">
      <c r="A218" s="370"/>
      <c r="B218" s="319"/>
      <c r="C218" s="215" t="s">
        <v>526</v>
      </c>
      <c r="D218" s="215" t="s">
        <v>527</v>
      </c>
      <c r="E218" s="140">
        <v>3.5</v>
      </c>
      <c r="F218" s="371"/>
      <c r="G218" s="371"/>
      <c r="H218" s="371"/>
    </row>
    <row r="219" spans="1:8" ht="30">
      <c r="A219" s="370"/>
      <c r="B219" s="451" t="s">
        <v>341</v>
      </c>
      <c r="C219" s="447" t="s">
        <v>528</v>
      </c>
      <c r="D219" s="447" t="s">
        <v>529</v>
      </c>
      <c r="E219" s="140">
        <v>12.5</v>
      </c>
      <c r="F219" s="371"/>
      <c r="G219" s="371"/>
      <c r="H219" s="371"/>
    </row>
    <row r="220" spans="1:8">
      <c r="A220" s="370"/>
      <c r="B220" s="451"/>
      <c r="C220" s="447" t="s">
        <v>530</v>
      </c>
      <c r="D220" s="447" t="s">
        <v>531</v>
      </c>
      <c r="E220" s="140">
        <v>30</v>
      </c>
      <c r="F220" s="371"/>
      <c r="G220" s="371"/>
      <c r="H220" s="371"/>
    </row>
    <row r="221" spans="1:8">
      <c r="A221" s="370"/>
      <c r="B221" s="451"/>
      <c r="C221" s="447" t="s">
        <v>532</v>
      </c>
      <c r="D221" s="447" t="s">
        <v>533</v>
      </c>
      <c r="E221" s="140">
        <v>10</v>
      </c>
      <c r="F221" s="371"/>
      <c r="G221" s="371"/>
      <c r="H221" s="371"/>
    </row>
    <row r="222" spans="1:8">
      <c r="A222" s="370"/>
      <c r="B222" s="451"/>
      <c r="C222" s="447" t="s">
        <v>534</v>
      </c>
      <c r="D222" s="447" t="s">
        <v>535</v>
      </c>
      <c r="E222" s="140">
        <v>10</v>
      </c>
      <c r="F222" s="371"/>
      <c r="G222" s="371"/>
      <c r="H222" s="371"/>
    </row>
    <row r="223" spans="1:8">
      <c r="A223" s="370"/>
      <c r="B223" s="451"/>
      <c r="C223" s="447" t="s">
        <v>536</v>
      </c>
      <c r="D223" s="447" t="s">
        <v>104</v>
      </c>
      <c r="E223" s="140">
        <v>2</v>
      </c>
      <c r="F223" s="371"/>
      <c r="G223" s="371"/>
      <c r="H223" s="371"/>
    </row>
    <row r="224" spans="1:8" ht="31">
      <c r="A224" s="370"/>
      <c r="B224" s="451"/>
      <c r="C224" s="213" t="s">
        <v>1141</v>
      </c>
      <c r="D224" s="73" t="s">
        <v>1142</v>
      </c>
      <c r="E224" s="140">
        <v>15</v>
      </c>
      <c r="F224" s="371"/>
      <c r="G224" s="371"/>
      <c r="H224" s="371"/>
    </row>
    <row r="225" spans="1:8" ht="62">
      <c r="A225" s="370"/>
      <c r="B225" s="451"/>
      <c r="C225" s="215" t="s">
        <v>1143</v>
      </c>
      <c r="D225" s="70" t="s">
        <v>1144</v>
      </c>
      <c r="E225" s="140">
        <v>20</v>
      </c>
      <c r="F225" s="371"/>
      <c r="G225" s="371"/>
      <c r="H225" s="371"/>
    </row>
    <row r="226" spans="1:8">
      <c r="A226" s="370"/>
      <c r="B226" s="451"/>
      <c r="C226" s="215" t="s">
        <v>1145</v>
      </c>
      <c r="D226" s="70" t="s">
        <v>1146</v>
      </c>
      <c r="E226" s="140">
        <v>1</v>
      </c>
      <c r="F226" s="371"/>
      <c r="G226" s="371"/>
      <c r="H226" s="371"/>
    </row>
    <row r="227" spans="1:8">
      <c r="A227" s="370"/>
      <c r="B227" s="451"/>
      <c r="C227" s="215" t="s">
        <v>1147</v>
      </c>
      <c r="D227" s="107" t="s">
        <v>1148</v>
      </c>
      <c r="E227" s="140">
        <v>10</v>
      </c>
      <c r="F227" s="371"/>
      <c r="G227" s="371"/>
      <c r="H227" s="371"/>
    </row>
    <row r="228" spans="1:8">
      <c r="A228" s="370"/>
      <c r="B228" s="451"/>
      <c r="C228" s="215" t="s">
        <v>1149</v>
      </c>
      <c r="D228" s="107" t="s">
        <v>1150</v>
      </c>
      <c r="E228" s="140">
        <v>10</v>
      </c>
      <c r="F228" s="371"/>
      <c r="G228" s="371"/>
      <c r="H228" s="371"/>
    </row>
    <row r="229" spans="1:8">
      <c r="A229" s="370"/>
      <c r="B229" s="451"/>
      <c r="C229" s="215" t="s">
        <v>1151</v>
      </c>
      <c r="D229" s="107" t="s">
        <v>1152</v>
      </c>
      <c r="E229" s="140">
        <v>5</v>
      </c>
      <c r="F229" s="371"/>
      <c r="G229" s="371"/>
      <c r="H229" s="371"/>
    </row>
    <row r="230" spans="1:8">
      <c r="A230" s="370"/>
      <c r="B230" s="451"/>
      <c r="C230" s="447" t="s">
        <v>537</v>
      </c>
      <c r="D230" s="447" t="s">
        <v>538</v>
      </c>
      <c r="E230" s="140">
        <v>16.100000000000001</v>
      </c>
      <c r="F230" s="371"/>
      <c r="G230" s="371"/>
      <c r="H230" s="371"/>
    </row>
    <row r="231" spans="1:8">
      <c r="A231" s="370"/>
      <c r="B231" s="451" t="s">
        <v>348</v>
      </c>
      <c r="C231" s="447" t="s">
        <v>539</v>
      </c>
      <c r="D231" s="447" t="s">
        <v>540</v>
      </c>
      <c r="E231" s="140">
        <v>44.6</v>
      </c>
      <c r="F231" s="371"/>
      <c r="G231" s="371"/>
      <c r="H231" s="371"/>
    </row>
    <row r="232" spans="1:8">
      <c r="A232" s="370"/>
      <c r="B232" s="451"/>
      <c r="C232" s="447" t="s">
        <v>541</v>
      </c>
      <c r="D232" s="447" t="s">
        <v>542</v>
      </c>
      <c r="E232" s="140">
        <v>21</v>
      </c>
      <c r="F232" s="371"/>
      <c r="G232" s="371"/>
      <c r="H232" s="371"/>
    </row>
    <row r="233" spans="1:8">
      <c r="A233" s="370"/>
      <c r="B233" s="451"/>
      <c r="C233" s="447" t="s">
        <v>543</v>
      </c>
      <c r="D233" s="447" t="s">
        <v>542</v>
      </c>
      <c r="E233" s="140">
        <v>9.6</v>
      </c>
      <c r="F233" s="371"/>
      <c r="G233" s="371"/>
      <c r="H233" s="371"/>
    </row>
    <row r="234" spans="1:8">
      <c r="A234" s="370"/>
      <c r="B234" s="451"/>
      <c r="C234" s="447" t="s">
        <v>544</v>
      </c>
      <c r="D234" s="447" t="s">
        <v>542</v>
      </c>
      <c r="E234" s="140">
        <v>27.5</v>
      </c>
      <c r="F234" s="371"/>
      <c r="G234" s="371"/>
      <c r="H234" s="371"/>
    </row>
    <row r="235" spans="1:8">
      <c r="A235" s="370"/>
      <c r="B235" s="451"/>
      <c r="C235" s="447" t="s">
        <v>545</v>
      </c>
      <c r="D235" s="447" t="s">
        <v>542</v>
      </c>
      <c r="E235" s="140">
        <v>7.4</v>
      </c>
      <c r="F235" s="371"/>
      <c r="G235" s="371"/>
      <c r="H235" s="371"/>
    </row>
    <row r="236" spans="1:8" ht="30">
      <c r="A236" s="370"/>
      <c r="B236" s="451" t="s">
        <v>546</v>
      </c>
      <c r="C236" s="447" t="s">
        <v>547</v>
      </c>
      <c r="D236" s="447" t="s">
        <v>1162</v>
      </c>
      <c r="E236" s="140">
        <v>25</v>
      </c>
      <c r="F236" s="371"/>
      <c r="G236" s="371"/>
      <c r="H236" s="371"/>
    </row>
    <row r="237" spans="1:8">
      <c r="A237" s="370"/>
      <c r="B237" s="451"/>
      <c r="C237" s="447" t="s">
        <v>548</v>
      </c>
      <c r="D237" s="447" t="s">
        <v>549</v>
      </c>
      <c r="E237" s="140">
        <v>13</v>
      </c>
      <c r="F237" s="371"/>
      <c r="G237" s="371"/>
      <c r="H237" s="371"/>
    </row>
    <row r="238" spans="1:8">
      <c r="A238" s="370"/>
      <c r="B238" s="451"/>
      <c r="C238" s="447" t="s">
        <v>550</v>
      </c>
      <c r="D238" s="447" t="s">
        <v>551</v>
      </c>
      <c r="E238" s="140">
        <v>8</v>
      </c>
      <c r="F238" s="371"/>
      <c r="G238" s="371"/>
      <c r="H238" s="371"/>
    </row>
    <row r="239" spans="1:8">
      <c r="A239" s="370"/>
      <c r="B239" s="451"/>
      <c r="C239" s="447" t="s">
        <v>552</v>
      </c>
      <c r="D239" s="447" t="s">
        <v>553</v>
      </c>
      <c r="E239" s="140">
        <v>18</v>
      </c>
      <c r="F239" s="371"/>
      <c r="G239" s="371"/>
      <c r="H239" s="371"/>
    </row>
    <row r="240" spans="1:8">
      <c r="A240" s="370"/>
      <c r="B240" s="451"/>
      <c r="C240" s="447" t="s">
        <v>554</v>
      </c>
      <c r="D240" s="447" t="s">
        <v>555</v>
      </c>
      <c r="E240" s="140">
        <v>10</v>
      </c>
      <c r="F240" s="371"/>
      <c r="G240" s="371"/>
      <c r="H240" s="371"/>
    </row>
    <row r="241" spans="1:8">
      <c r="A241" s="370"/>
      <c r="B241" s="447" t="s">
        <v>361</v>
      </c>
      <c r="C241" s="447" t="s">
        <v>560</v>
      </c>
      <c r="D241" s="447" t="s">
        <v>1163</v>
      </c>
      <c r="E241" s="140">
        <v>1500</v>
      </c>
      <c r="F241" s="371"/>
      <c r="G241" s="371"/>
      <c r="H241" s="371"/>
    </row>
    <row r="242" spans="1:8">
      <c r="A242" s="370"/>
      <c r="B242" s="318" t="s">
        <v>382</v>
      </c>
      <c r="C242" s="73" t="s">
        <v>631</v>
      </c>
      <c r="D242" s="448" t="s">
        <v>632</v>
      </c>
      <c r="E242" s="140">
        <v>21</v>
      </c>
      <c r="F242" s="371"/>
      <c r="G242" s="371"/>
      <c r="H242" s="371"/>
    </row>
    <row r="243" spans="1:8" ht="37.5" customHeight="1">
      <c r="A243" s="370"/>
      <c r="B243" s="318"/>
      <c r="C243" s="73" t="s">
        <v>633</v>
      </c>
      <c r="D243" s="448" t="s">
        <v>1153</v>
      </c>
      <c r="E243" s="140">
        <v>70</v>
      </c>
      <c r="F243" s="371"/>
      <c r="G243" s="371"/>
      <c r="H243" s="371"/>
    </row>
    <row r="244" spans="1:8">
      <c r="A244" s="370"/>
      <c r="B244" s="318"/>
      <c r="C244" s="73" t="s">
        <v>1164</v>
      </c>
      <c r="D244" s="448" t="s">
        <v>611</v>
      </c>
      <c r="E244" s="140">
        <v>25</v>
      </c>
      <c r="F244" s="371"/>
      <c r="G244" s="371"/>
      <c r="H244" s="371"/>
    </row>
    <row r="245" spans="1:8">
      <c r="A245" s="370"/>
      <c r="B245" s="318"/>
      <c r="C245" s="73" t="s">
        <v>634</v>
      </c>
      <c r="D245" s="448" t="s">
        <v>622</v>
      </c>
      <c r="E245" s="140">
        <v>5</v>
      </c>
      <c r="F245" s="371"/>
      <c r="G245" s="371"/>
      <c r="H245" s="371"/>
    </row>
    <row r="246" spans="1:8">
      <c r="A246" s="370"/>
      <c r="B246" s="318"/>
      <c r="C246" s="73" t="s">
        <v>635</v>
      </c>
      <c r="D246" s="448" t="s">
        <v>622</v>
      </c>
      <c r="E246" s="140">
        <v>5</v>
      </c>
      <c r="F246" s="371"/>
      <c r="G246" s="371"/>
      <c r="H246" s="371"/>
    </row>
    <row r="247" spans="1:8">
      <c r="A247" s="370"/>
      <c r="B247" s="452" t="s">
        <v>8</v>
      </c>
      <c r="C247" s="453" t="s">
        <v>643</v>
      </c>
      <c r="D247" s="448" t="s">
        <v>644</v>
      </c>
      <c r="E247" s="140">
        <v>10</v>
      </c>
      <c r="F247" s="371"/>
      <c r="G247" s="371"/>
      <c r="H247" s="371"/>
    </row>
    <row r="248" spans="1:8">
      <c r="A248" s="370"/>
      <c r="B248" s="452"/>
      <c r="C248" s="453" t="s">
        <v>1145</v>
      </c>
      <c r="D248" s="448" t="s">
        <v>1154</v>
      </c>
      <c r="E248" s="140">
        <v>2</v>
      </c>
      <c r="F248" s="371"/>
      <c r="G248" s="371"/>
      <c r="H248" s="371"/>
    </row>
    <row r="249" spans="1:8">
      <c r="A249" s="370"/>
      <c r="B249" s="452"/>
      <c r="C249" s="453" t="s">
        <v>1155</v>
      </c>
      <c r="D249" s="448" t="s">
        <v>1154</v>
      </c>
      <c r="E249" s="140">
        <v>1</v>
      </c>
      <c r="F249" s="371"/>
      <c r="G249" s="371"/>
      <c r="H249" s="371"/>
    </row>
    <row r="250" spans="1:8">
      <c r="A250" s="370"/>
      <c r="B250" s="452"/>
      <c r="C250" s="449" t="s">
        <v>645</v>
      </c>
      <c r="D250" s="448" t="s">
        <v>646</v>
      </c>
      <c r="E250" s="140">
        <v>100</v>
      </c>
      <c r="F250" s="371"/>
      <c r="G250" s="371"/>
      <c r="H250" s="371"/>
    </row>
    <row r="251" spans="1:8">
      <c r="A251" s="370"/>
      <c r="B251" s="452" t="s">
        <v>57</v>
      </c>
      <c r="C251" s="449" t="s">
        <v>108</v>
      </c>
      <c r="D251" s="448" t="s">
        <v>647</v>
      </c>
      <c r="E251" s="140">
        <v>150</v>
      </c>
      <c r="F251" s="371"/>
      <c r="G251" s="371"/>
      <c r="H251" s="371"/>
    </row>
    <row r="252" spans="1:8">
      <c r="A252" s="370"/>
      <c r="B252" s="452"/>
      <c r="C252" s="213" t="s">
        <v>1156</v>
      </c>
      <c r="D252" s="114" t="s">
        <v>1157</v>
      </c>
      <c r="E252" s="140">
        <v>30</v>
      </c>
      <c r="F252" s="371"/>
      <c r="G252" s="371"/>
      <c r="H252" s="371"/>
    </row>
    <row r="253" spans="1:8">
      <c r="A253" s="370"/>
      <c r="B253" s="452" t="s">
        <v>374</v>
      </c>
      <c r="C253" s="46" t="s">
        <v>1166</v>
      </c>
      <c r="D253" s="448" t="s">
        <v>104</v>
      </c>
      <c r="E253" s="140">
        <v>10</v>
      </c>
      <c r="F253" s="371"/>
      <c r="G253" s="371"/>
      <c r="H253" s="371"/>
    </row>
    <row r="254" spans="1:8">
      <c r="A254" s="370"/>
      <c r="B254" s="452"/>
      <c r="C254" s="449" t="s">
        <v>1165</v>
      </c>
      <c r="D254" s="448" t="s">
        <v>104</v>
      </c>
      <c r="E254" s="140">
        <v>50</v>
      </c>
      <c r="F254" s="371"/>
      <c r="G254" s="371"/>
      <c r="H254" s="371"/>
    </row>
    <row r="255" spans="1:8">
      <c r="A255" s="370"/>
      <c r="B255" s="452"/>
      <c r="C255" s="449" t="s">
        <v>1167</v>
      </c>
      <c r="D255" s="448" t="s">
        <v>104</v>
      </c>
      <c r="E255" s="140">
        <v>40</v>
      </c>
      <c r="F255" s="371"/>
      <c r="G255" s="371"/>
      <c r="H255" s="371"/>
    </row>
    <row r="256" spans="1:8">
      <c r="A256" s="370"/>
      <c r="B256" s="452"/>
      <c r="C256" s="449" t="s">
        <v>1168</v>
      </c>
      <c r="D256" s="448" t="s">
        <v>104</v>
      </c>
      <c r="E256" s="140">
        <v>20</v>
      </c>
      <c r="F256" s="371"/>
      <c r="G256" s="371"/>
      <c r="H256" s="371"/>
    </row>
    <row r="257" spans="1:8" ht="30">
      <c r="A257" s="370"/>
      <c r="B257" s="452"/>
      <c r="C257" s="449" t="s">
        <v>108</v>
      </c>
      <c r="D257" s="448" t="s">
        <v>1169</v>
      </c>
      <c r="E257" s="140">
        <v>350</v>
      </c>
      <c r="F257" s="371"/>
      <c r="G257" s="371"/>
      <c r="H257" s="371"/>
    </row>
    <row r="258" spans="1:8">
      <c r="A258" s="370"/>
      <c r="B258" s="314" t="s">
        <v>333</v>
      </c>
      <c r="C258" s="213" t="s">
        <v>1158</v>
      </c>
      <c r="D258" s="114" t="s">
        <v>1159</v>
      </c>
      <c r="E258" s="140">
        <v>85</v>
      </c>
      <c r="F258" s="371"/>
      <c r="G258" s="371"/>
      <c r="H258" s="371"/>
    </row>
    <row r="259" spans="1:8">
      <c r="A259" s="370"/>
      <c r="B259" s="314"/>
      <c r="C259" s="213" t="s">
        <v>1160</v>
      </c>
      <c r="D259" s="114" t="s">
        <v>1161</v>
      </c>
      <c r="E259" s="140">
        <v>18</v>
      </c>
      <c r="F259" s="371"/>
      <c r="G259" s="371"/>
      <c r="H259" s="371"/>
    </row>
    <row r="260" spans="1:8" ht="27.75" customHeight="1">
      <c r="A260" s="7" t="s">
        <v>125</v>
      </c>
      <c r="B260" s="352" t="s">
        <v>142</v>
      </c>
      <c r="C260" s="353"/>
      <c r="D260" s="372"/>
      <c r="E260" s="373">
        <f>SUM(E261:E267)</f>
        <v>1586.4</v>
      </c>
      <c r="F260" s="374">
        <f>E260</f>
        <v>1586.4</v>
      </c>
      <c r="G260" s="371"/>
      <c r="H260" s="371"/>
    </row>
    <row r="261" spans="1:8">
      <c r="A261" s="44"/>
      <c r="B261" s="312"/>
      <c r="C261" s="97" t="s">
        <v>103</v>
      </c>
      <c r="D261" s="107" t="s">
        <v>651</v>
      </c>
      <c r="E261" s="132">
        <v>30</v>
      </c>
      <c r="F261" s="371"/>
      <c r="G261" s="371"/>
      <c r="H261" s="371"/>
    </row>
    <row r="262" spans="1:8">
      <c r="A262" s="44"/>
      <c r="B262" s="313"/>
      <c r="C262" s="97" t="s">
        <v>652</v>
      </c>
      <c r="D262" s="107" t="s">
        <v>653</v>
      </c>
      <c r="E262" s="132">
        <f>1050*0.2+40</f>
        <v>250</v>
      </c>
      <c r="F262" s="371"/>
      <c r="G262" s="371"/>
      <c r="H262" s="371"/>
    </row>
    <row r="263" spans="1:8" ht="46.5">
      <c r="A263" s="44"/>
      <c r="B263" s="45" t="s">
        <v>390</v>
      </c>
      <c r="C263" s="454" t="s">
        <v>663</v>
      </c>
      <c r="D263" s="70" t="s">
        <v>654</v>
      </c>
      <c r="E263" s="139">
        <f>650*0.2+165</f>
        <v>295</v>
      </c>
      <c r="F263" s="371"/>
      <c r="G263" s="371"/>
      <c r="H263" s="371"/>
    </row>
    <row r="264" spans="1:8" ht="31">
      <c r="A264" s="44"/>
      <c r="B264" s="45" t="s">
        <v>63</v>
      </c>
      <c r="C264" s="97" t="s">
        <v>664</v>
      </c>
      <c r="D264" s="114" t="s">
        <v>655</v>
      </c>
      <c r="E264" s="139">
        <f>960*0.2+180</f>
        <v>372</v>
      </c>
      <c r="F264" s="371"/>
      <c r="G264" s="371"/>
      <c r="H264" s="371"/>
    </row>
    <row r="265" spans="1:8" ht="46.5">
      <c r="A265" s="44"/>
      <c r="B265" s="208" t="s">
        <v>650</v>
      </c>
      <c r="C265" s="97" t="s">
        <v>656</v>
      </c>
      <c r="D265" s="107" t="s">
        <v>657</v>
      </c>
      <c r="E265" s="132">
        <f>642*0.2+135</f>
        <v>263.39999999999998</v>
      </c>
      <c r="F265" s="371"/>
      <c r="G265" s="371"/>
      <c r="H265" s="371"/>
    </row>
    <row r="266" spans="1:8" ht="46.5">
      <c r="A266" s="44"/>
      <c r="B266" s="208" t="s">
        <v>658</v>
      </c>
      <c r="C266" s="97" t="s">
        <v>659</v>
      </c>
      <c r="D266" s="107" t="s">
        <v>660</v>
      </c>
      <c r="E266" s="132">
        <f>520*0.2+70</f>
        <v>174</v>
      </c>
      <c r="F266" s="371"/>
      <c r="G266" s="371"/>
      <c r="H266" s="371"/>
    </row>
    <row r="267" spans="1:8" ht="46.5">
      <c r="A267" s="44"/>
      <c r="B267" s="208" t="s">
        <v>661</v>
      </c>
      <c r="C267" s="97" t="s">
        <v>665</v>
      </c>
      <c r="D267" s="107" t="s">
        <v>662</v>
      </c>
      <c r="E267" s="132">
        <f>410*0.2+120</f>
        <v>202</v>
      </c>
      <c r="F267" s="371"/>
      <c r="G267" s="371"/>
      <c r="H267" s="371"/>
    </row>
    <row r="268" spans="1:8" ht="21" customHeight="1">
      <c r="A268" s="7" t="s">
        <v>141</v>
      </c>
      <c r="B268" s="375" t="s">
        <v>156</v>
      </c>
      <c r="C268" s="376"/>
      <c r="D268" s="107"/>
      <c r="E268" s="377">
        <f>SUM(E269:E281)</f>
        <v>3395</v>
      </c>
      <c r="F268" s="378">
        <f>E268</f>
        <v>3395</v>
      </c>
    </row>
    <row r="269" spans="1:8">
      <c r="A269" s="44"/>
      <c r="B269" s="306" t="s">
        <v>492</v>
      </c>
      <c r="C269" s="212" t="s">
        <v>493</v>
      </c>
      <c r="D269" s="70" t="s">
        <v>494</v>
      </c>
      <c r="E269" s="141">
        <v>100</v>
      </c>
    </row>
    <row r="270" spans="1:8" ht="31">
      <c r="A270" s="44"/>
      <c r="B270" s="307"/>
      <c r="C270" s="212" t="s">
        <v>495</v>
      </c>
      <c r="D270" s="113" t="s">
        <v>496</v>
      </c>
      <c r="E270" s="141">
        <v>80</v>
      </c>
    </row>
    <row r="271" spans="1:8" ht="31">
      <c r="A271" s="44"/>
      <c r="B271" s="308"/>
      <c r="C271" s="212" t="s">
        <v>497</v>
      </c>
      <c r="D271" s="70" t="s">
        <v>498</v>
      </c>
      <c r="E271" s="135">
        <v>120</v>
      </c>
    </row>
    <row r="272" spans="1:8">
      <c r="A272" s="44"/>
      <c r="B272" s="306" t="s">
        <v>499</v>
      </c>
      <c r="C272" s="212" t="s">
        <v>500</v>
      </c>
      <c r="D272" s="70" t="s">
        <v>671</v>
      </c>
      <c r="E272" s="135">
        <v>2500</v>
      </c>
    </row>
    <row r="273" spans="1:6" ht="46.5">
      <c r="A273" s="44"/>
      <c r="B273" s="308"/>
      <c r="C273" s="212" t="s">
        <v>675</v>
      </c>
      <c r="D273" s="70"/>
      <c r="E273" s="135">
        <v>38</v>
      </c>
    </row>
    <row r="274" spans="1:6">
      <c r="A274" s="44"/>
      <c r="B274" s="211" t="s">
        <v>501</v>
      </c>
      <c r="C274" s="212" t="s">
        <v>502</v>
      </c>
      <c r="D274" s="70" t="s">
        <v>503</v>
      </c>
      <c r="E274" s="141">
        <v>100</v>
      </c>
    </row>
    <row r="275" spans="1:6">
      <c r="A275" s="44"/>
      <c r="B275" s="309" t="s">
        <v>329</v>
      </c>
      <c r="C275" s="83" t="s">
        <v>504</v>
      </c>
      <c r="D275" s="117" t="s">
        <v>505</v>
      </c>
      <c r="E275" s="134">
        <v>30</v>
      </c>
    </row>
    <row r="276" spans="1:6" ht="28">
      <c r="A276" s="44"/>
      <c r="B276" s="310"/>
      <c r="C276" s="83" t="s">
        <v>506</v>
      </c>
      <c r="D276" s="116" t="s">
        <v>507</v>
      </c>
      <c r="E276" s="134">
        <v>15</v>
      </c>
    </row>
    <row r="277" spans="1:6">
      <c r="A277" s="44"/>
      <c r="B277" s="310"/>
      <c r="C277" s="51" t="s">
        <v>672</v>
      </c>
      <c r="D277" s="121" t="s">
        <v>673</v>
      </c>
      <c r="E277" s="142">
        <v>9</v>
      </c>
    </row>
    <row r="278" spans="1:6" ht="39">
      <c r="A278" s="44"/>
      <c r="B278" s="310"/>
      <c r="C278" s="51" t="s">
        <v>676</v>
      </c>
      <c r="D278" s="121" t="s">
        <v>674</v>
      </c>
      <c r="E278" s="142">
        <v>226</v>
      </c>
    </row>
    <row r="279" spans="1:6">
      <c r="A279" s="44"/>
      <c r="B279" s="311"/>
      <c r="C279" s="83" t="s">
        <v>508</v>
      </c>
      <c r="D279" s="116" t="s">
        <v>509</v>
      </c>
      <c r="E279" s="134">
        <v>40</v>
      </c>
    </row>
    <row r="280" spans="1:6" ht="26">
      <c r="A280" s="44"/>
      <c r="B280" s="299" t="s">
        <v>668</v>
      </c>
      <c r="C280" s="50" t="s">
        <v>666</v>
      </c>
      <c r="D280" s="122" t="s">
        <v>667</v>
      </c>
      <c r="E280" s="143">
        <v>5</v>
      </c>
    </row>
    <row r="281" spans="1:6">
      <c r="A281" s="44"/>
      <c r="B281" s="301"/>
      <c r="C281" s="86" t="s">
        <v>669</v>
      </c>
      <c r="D281" s="123" t="s">
        <v>670</v>
      </c>
      <c r="E281" s="143">
        <v>132</v>
      </c>
    </row>
    <row r="282" spans="1:6" s="384" customFormat="1" ht="21" customHeight="1">
      <c r="A282" s="379" t="s">
        <v>143</v>
      </c>
      <c r="B282" s="380" t="s">
        <v>118</v>
      </c>
      <c r="C282" s="381"/>
      <c r="D282" s="124"/>
      <c r="E282" s="382">
        <f>SUM(E283:E308)</f>
        <v>599.40000000000009</v>
      </c>
      <c r="F282" s="383">
        <f>E282</f>
        <v>599.40000000000009</v>
      </c>
    </row>
    <row r="283" spans="1:6">
      <c r="A283" s="349"/>
      <c r="B283" s="302" t="s">
        <v>87</v>
      </c>
      <c r="C283" s="299" t="s">
        <v>1061</v>
      </c>
      <c r="D283" s="304" t="s">
        <v>1062</v>
      </c>
      <c r="E283" s="141"/>
    </row>
    <row r="284" spans="1:6">
      <c r="A284" s="350"/>
      <c r="B284" s="303"/>
      <c r="C284" s="301"/>
      <c r="D284" s="305"/>
      <c r="E284" s="141"/>
    </row>
    <row r="285" spans="1:6" ht="31">
      <c r="A285" s="44"/>
      <c r="B285" s="215" t="s">
        <v>847</v>
      </c>
      <c r="C285" s="97" t="s">
        <v>1063</v>
      </c>
      <c r="D285" s="91" t="s">
        <v>1064</v>
      </c>
      <c r="E285" s="141">
        <v>40</v>
      </c>
    </row>
    <row r="286" spans="1:6">
      <c r="A286" s="44"/>
      <c r="B286" s="215" t="s">
        <v>1065</v>
      </c>
      <c r="C286" s="97" t="s">
        <v>1066</v>
      </c>
      <c r="D286" s="70" t="s">
        <v>1067</v>
      </c>
      <c r="E286" s="144">
        <v>20</v>
      </c>
    </row>
    <row r="287" spans="1:6" ht="46.5">
      <c r="A287" s="44"/>
      <c r="B287" s="385" t="s">
        <v>1068</v>
      </c>
      <c r="C287" s="97" t="s">
        <v>1069</v>
      </c>
      <c r="D287" s="70" t="s">
        <v>1070</v>
      </c>
      <c r="E287" s="141">
        <v>84</v>
      </c>
    </row>
    <row r="288" spans="1:6">
      <c r="A288" s="44"/>
      <c r="B288" s="215" t="s">
        <v>1071</v>
      </c>
      <c r="C288" s="97" t="s">
        <v>1072</v>
      </c>
      <c r="D288" s="91" t="s">
        <v>1073</v>
      </c>
      <c r="E288" s="341"/>
    </row>
    <row r="289" spans="1:5" ht="31">
      <c r="A289" s="44"/>
      <c r="B289" s="215" t="s">
        <v>372</v>
      </c>
      <c r="C289" s="97" t="s">
        <v>1074</v>
      </c>
      <c r="D289" s="70" t="s">
        <v>1075</v>
      </c>
      <c r="E289" s="141"/>
    </row>
    <row r="290" spans="1:5" ht="46.5">
      <c r="A290" s="44"/>
      <c r="B290" s="215" t="s">
        <v>1076</v>
      </c>
      <c r="C290" s="97" t="s">
        <v>1077</v>
      </c>
      <c r="D290" s="70" t="s">
        <v>1078</v>
      </c>
      <c r="E290" s="145">
        <v>13.2</v>
      </c>
    </row>
    <row r="291" spans="1:5">
      <c r="A291" s="44"/>
      <c r="B291" s="215" t="s">
        <v>1079</v>
      </c>
      <c r="C291" s="97" t="s">
        <v>1080</v>
      </c>
      <c r="D291" s="70" t="s">
        <v>1081</v>
      </c>
      <c r="E291" s="145"/>
    </row>
    <row r="292" spans="1:5">
      <c r="A292" s="44"/>
      <c r="B292" s="215" t="s">
        <v>93</v>
      </c>
      <c r="C292" s="97" t="s">
        <v>629</v>
      </c>
      <c r="D292" s="70" t="s">
        <v>1081</v>
      </c>
      <c r="E292" s="145"/>
    </row>
    <row r="293" spans="1:5" ht="31">
      <c r="A293" s="44"/>
      <c r="B293" s="215" t="s">
        <v>1082</v>
      </c>
      <c r="C293" s="97" t="s">
        <v>1083</v>
      </c>
      <c r="D293" s="346" t="s">
        <v>1084</v>
      </c>
      <c r="E293" s="145">
        <v>20</v>
      </c>
    </row>
    <row r="294" spans="1:5">
      <c r="A294" s="44"/>
      <c r="B294" s="215" t="s">
        <v>1085</v>
      </c>
      <c r="C294" s="97" t="s">
        <v>1086</v>
      </c>
      <c r="D294" s="386" t="s">
        <v>1087</v>
      </c>
      <c r="E294" s="341"/>
    </row>
    <row r="295" spans="1:5">
      <c r="A295" s="44"/>
      <c r="B295" s="215" t="s">
        <v>1088</v>
      </c>
      <c r="C295" s="97" t="s">
        <v>1089</v>
      </c>
      <c r="D295" s="70" t="s">
        <v>1090</v>
      </c>
      <c r="E295" s="341"/>
    </row>
    <row r="296" spans="1:5">
      <c r="A296" s="44"/>
      <c r="B296" s="215" t="s">
        <v>1091</v>
      </c>
      <c r="C296" s="97" t="s">
        <v>1092</v>
      </c>
      <c r="D296" s="70" t="s">
        <v>1090</v>
      </c>
      <c r="E296" s="341"/>
    </row>
    <row r="297" spans="1:5">
      <c r="A297" s="44"/>
      <c r="B297" s="215" t="s">
        <v>1093</v>
      </c>
      <c r="C297" s="97" t="s">
        <v>1094</v>
      </c>
      <c r="D297" s="70" t="s">
        <v>1090</v>
      </c>
      <c r="E297" s="341"/>
    </row>
    <row r="298" spans="1:5">
      <c r="A298" s="44"/>
      <c r="B298" s="215" t="s">
        <v>1095</v>
      </c>
      <c r="C298" s="97" t="s">
        <v>1096</v>
      </c>
      <c r="D298" s="70" t="s">
        <v>1090</v>
      </c>
      <c r="E298" s="341"/>
    </row>
    <row r="299" spans="1:5">
      <c r="A299" s="44"/>
      <c r="B299" s="215" t="s">
        <v>1097</v>
      </c>
      <c r="C299" s="97" t="s">
        <v>1098</v>
      </c>
      <c r="D299" s="70" t="s">
        <v>1090</v>
      </c>
      <c r="E299" s="341"/>
    </row>
    <row r="300" spans="1:5">
      <c r="A300" s="44"/>
      <c r="B300" s="215" t="s">
        <v>344</v>
      </c>
      <c r="C300" s="97" t="s">
        <v>1099</v>
      </c>
      <c r="D300" s="70" t="s">
        <v>1090</v>
      </c>
      <c r="E300" s="341"/>
    </row>
    <row r="301" spans="1:5">
      <c r="A301" s="44"/>
      <c r="B301" s="215" t="s">
        <v>1100</v>
      </c>
      <c r="C301" s="97" t="s">
        <v>1101</v>
      </c>
      <c r="D301" s="70" t="s">
        <v>1090</v>
      </c>
      <c r="E301" s="341"/>
    </row>
    <row r="302" spans="1:5">
      <c r="A302" s="44"/>
      <c r="B302" s="215" t="s">
        <v>30</v>
      </c>
      <c r="C302" s="97" t="s">
        <v>1102</v>
      </c>
      <c r="D302" s="70" t="s">
        <v>1090</v>
      </c>
      <c r="E302" s="341"/>
    </row>
    <row r="303" spans="1:5">
      <c r="A303" s="44"/>
      <c r="B303" s="215" t="s">
        <v>851</v>
      </c>
      <c r="C303" s="97" t="s">
        <v>267</v>
      </c>
      <c r="D303" s="70" t="s">
        <v>1090</v>
      </c>
      <c r="E303" s="341"/>
    </row>
    <row r="304" spans="1:5" ht="31">
      <c r="A304" s="44"/>
      <c r="B304" s="215" t="s">
        <v>847</v>
      </c>
      <c r="C304" s="97" t="s">
        <v>1063</v>
      </c>
      <c r="D304" s="70" t="s">
        <v>1103</v>
      </c>
      <c r="E304" s="146">
        <v>40</v>
      </c>
    </row>
    <row r="305" spans="1:6" ht="31">
      <c r="A305" s="44"/>
      <c r="B305" s="215"/>
      <c r="C305" s="215" t="s">
        <v>1106</v>
      </c>
      <c r="D305" s="215" t="s">
        <v>1107</v>
      </c>
      <c r="E305" s="146">
        <v>324</v>
      </c>
    </row>
    <row r="306" spans="1:6" ht="31">
      <c r="A306" s="44"/>
      <c r="B306" s="215" t="s">
        <v>372</v>
      </c>
      <c r="C306" s="97" t="s">
        <v>1074</v>
      </c>
      <c r="D306" s="70" t="s">
        <v>1075</v>
      </c>
      <c r="E306" s="141"/>
    </row>
    <row r="307" spans="1:6" ht="46.5">
      <c r="A307" s="44"/>
      <c r="B307" s="215" t="s">
        <v>1076</v>
      </c>
      <c r="C307" s="97" t="s">
        <v>1077</v>
      </c>
      <c r="D307" s="70" t="s">
        <v>1104</v>
      </c>
      <c r="E307" s="145">
        <v>13.2</v>
      </c>
    </row>
    <row r="308" spans="1:6" ht="31">
      <c r="A308" s="44"/>
      <c r="B308" s="387" t="s">
        <v>1110</v>
      </c>
      <c r="C308" s="215" t="s">
        <v>1108</v>
      </c>
      <c r="D308" s="70" t="s">
        <v>1109</v>
      </c>
      <c r="E308" s="141">
        <v>45</v>
      </c>
    </row>
    <row r="309" spans="1:6" ht="31.5" customHeight="1">
      <c r="A309" s="7" t="s">
        <v>155</v>
      </c>
      <c r="B309" s="352" t="s">
        <v>158</v>
      </c>
      <c r="C309" s="353"/>
      <c r="D309" s="215"/>
      <c r="E309" s="388">
        <f>SUM(E311:E315)</f>
        <v>338</v>
      </c>
      <c r="F309" s="338">
        <f>E309</f>
        <v>338</v>
      </c>
    </row>
    <row r="310" spans="1:6" ht="35.25" customHeight="1">
      <c r="A310" s="389">
        <v>1</v>
      </c>
      <c r="B310" s="299" t="s">
        <v>159</v>
      </c>
      <c r="C310" s="390" t="s">
        <v>487</v>
      </c>
      <c r="D310" s="391" t="s">
        <v>486</v>
      </c>
      <c r="E310" s="388">
        <v>10</v>
      </c>
    </row>
    <row r="311" spans="1:6">
      <c r="A311" s="392"/>
      <c r="B311" s="300"/>
      <c r="C311" s="390" t="s">
        <v>160</v>
      </c>
      <c r="D311" s="391" t="s">
        <v>161</v>
      </c>
      <c r="E311" s="134">
        <v>6</v>
      </c>
    </row>
    <row r="312" spans="1:6" ht="31">
      <c r="A312" s="392"/>
      <c r="B312" s="300"/>
      <c r="C312" s="390" t="s">
        <v>485</v>
      </c>
      <c r="D312" s="391" t="s">
        <v>484</v>
      </c>
      <c r="E312" s="134">
        <v>19</v>
      </c>
    </row>
    <row r="313" spans="1:6" ht="31">
      <c r="A313" s="393"/>
      <c r="B313" s="301"/>
      <c r="C313" s="97" t="s">
        <v>162</v>
      </c>
      <c r="D313" s="391" t="s">
        <v>483</v>
      </c>
      <c r="E313" s="134"/>
    </row>
    <row r="314" spans="1:6" ht="31">
      <c r="A314" s="44">
        <v>2</v>
      </c>
      <c r="B314" s="97" t="s">
        <v>488</v>
      </c>
      <c r="C314" s="97" t="s">
        <v>489</v>
      </c>
      <c r="D314" s="391" t="s">
        <v>490</v>
      </c>
      <c r="E314" s="134">
        <v>13</v>
      </c>
    </row>
    <row r="315" spans="1:6" ht="46.5">
      <c r="A315" s="44">
        <v>3</v>
      </c>
      <c r="B315" s="387" t="s">
        <v>163</v>
      </c>
      <c r="C315" s="97" t="s">
        <v>1260</v>
      </c>
      <c r="D315" s="215" t="s">
        <v>164</v>
      </c>
      <c r="E315" s="134">
        <v>300</v>
      </c>
    </row>
    <row r="316" spans="1:6" ht="31.5" customHeight="1">
      <c r="A316" s="7" t="s">
        <v>157</v>
      </c>
      <c r="B316" s="375" t="s">
        <v>166</v>
      </c>
      <c r="C316" s="376"/>
      <c r="D316" s="215"/>
      <c r="E316" s="394">
        <f>SUM(E317:E321)</f>
        <v>1830</v>
      </c>
      <c r="F316" s="369">
        <f>E316</f>
        <v>1830</v>
      </c>
    </row>
    <row r="317" spans="1:6" ht="31">
      <c r="A317" s="395">
        <v>1</v>
      </c>
      <c r="B317" s="206" t="s">
        <v>167</v>
      </c>
      <c r="C317" s="97" t="s">
        <v>172</v>
      </c>
      <c r="D317" s="70" t="s">
        <v>173</v>
      </c>
      <c r="E317" s="341">
        <v>1090</v>
      </c>
    </row>
    <row r="318" spans="1:6" ht="25.5" customHeight="1">
      <c r="A318" s="395">
        <v>2</v>
      </c>
      <c r="B318" s="206" t="s">
        <v>174</v>
      </c>
      <c r="C318" s="97" t="s">
        <v>172</v>
      </c>
      <c r="D318" s="215" t="s">
        <v>175</v>
      </c>
      <c r="E318" s="341">
        <v>350</v>
      </c>
    </row>
    <row r="319" spans="1:6" ht="25.5" customHeight="1">
      <c r="A319" s="395">
        <v>3</v>
      </c>
      <c r="B319" s="97" t="s">
        <v>176</v>
      </c>
      <c r="C319" s="97" t="s">
        <v>172</v>
      </c>
      <c r="D319" s="215" t="s">
        <v>177</v>
      </c>
      <c r="E319" s="341">
        <v>300</v>
      </c>
    </row>
    <row r="320" spans="1:6" ht="25.5" customHeight="1">
      <c r="A320" s="395">
        <v>4</v>
      </c>
      <c r="B320" s="299" t="s">
        <v>170</v>
      </c>
      <c r="C320" s="97" t="s">
        <v>108</v>
      </c>
      <c r="D320" s="396" t="s">
        <v>178</v>
      </c>
      <c r="E320" s="133">
        <v>40</v>
      </c>
    </row>
    <row r="321" spans="1:6" ht="25.5" customHeight="1">
      <c r="A321" s="395">
        <v>5</v>
      </c>
      <c r="B321" s="301"/>
      <c r="C321" s="97" t="s">
        <v>179</v>
      </c>
      <c r="D321" s="396" t="s">
        <v>180</v>
      </c>
      <c r="E321" s="133">
        <v>50</v>
      </c>
    </row>
    <row r="322" spans="1:6" ht="25.5" customHeight="1">
      <c r="A322" s="7" t="s">
        <v>165</v>
      </c>
      <c r="B322" s="375" t="s">
        <v>181</v>
      </c>
      <c r="C322" s="376"/>
      <c r="D322" s="70"/>
      <c r="E322" s="377">
        <f>SUM(E323:E409)</f>
        <v>37011.1</v>
      </c>
      <c r="F322" s="378">
        <f>E322</f>
        <v>37011.1</v>
      </c>
    </row>
    <row r="323" spans="1:6" ht="25.5" customHeight="1">
      <c r="A323" s="44"/>
      <c r="B323" s="397"/>
      <c r="C323" s="398" t="s">
        <v>953</v>
      </c>
      <c r="D323" s="215" t="s">
        <v>954</v>
      </c>
      <c r="E323" s="399">
        <v>12000</v>
      </c>
    </row>
    <row r="324" spans="1:6" ht="25.5" customHeight="1">
      <c r="A324" s="44"/>
      <c r="B324" s="397"/>
      <c r="C324" s="398" t="s">
        <v>955</v>
      </c>
      <c r="D324" s="215" t="s">
        <v>954</v>
      </c>
      <c r="E324" s="399">
        <v>10100</v>
      </c>
    </row>
    <row r="325" spans="1:6" ht="25.5" customHeight="1">
      <c r="A325" s="44"/>
      <c r="B325" s="397"/>
      <c r="C325" s="398" t="s">
        <v>956</v>
      </c>
      <c r="D325" s="215" t="s">
        <v>954</v>
      </c>
      <c r="E325" s="399">
        <v>5000</v>
      </c>
    </row>
    <row r="326" spans="1:6" ht="25.5" customHeight="1">
      <c r="A326" s="44"/>
      <c r="B326" s="397"/>
      <c r="C326" s="398" t="s">
        <v>957</v>
      </c>
      <c r="D326" s="215" t="s">
        <v>954</v>
      </c>
      <c r="E326" s="399">
        <v>1000</v>
      </c>
    </row>
    <row r="327" spans="1:6" ht="25.5" customHeight="1">
      <c r="A327" s="44"/>
      <c r="B327" s="397"/>
      <c r="C327" s="400" t="s">
        <v>958</v>
      </c>
      <c r="D327" s="215" t="s">
        <v>954</v>
      </c>
      <c r="E327" s="401">
        <v>672</v>
      </c>
    </row>
    <row r="328" spans="1:6" ht="25.5" customHeight="1">
      <c r="A328" s="44"/>
      <c r="B328" s="397"/>
      <c r="C328" s="400" t="s">
        <v>959</v>
      </c>
      <c r="D328" s="215" t="s">
        <v>954</v>
      </c>
      <c r="E328" s="401">
        <v>50</v>
      </c>
    </row>
    <row r="329" spans="1:6" ht="25.5" customHeight="1">
      <c r="A329" s="44"/>
      <c r="B329" s="397"/>
      <c r="C329" s="400" t="s">
        <v>960</v>
      </c>
      <c r="D329" s="215" t="s">
        <v>954</v>
      </c>
      <c r="E329" s="401">
        <v>50</v>
      </c>
    </row>
    <row r="330" spans="1:6" ht="25.5" customHeight="1">
      <c r="A330" s="44"/>
      <c r="B330" s="397"/>
      <c r="C330" s="400" t="s">
        <v>961</v>
      </c>
      <c r="D330" s="215" t="s">
        <v>954</v>
      </c>
      <c r="E330" s="401">
        <v>50</v>
      </c>
    </row>
    <row r="331" spans="1:6" ht="25.5" customHeight="1">
      <c r="A331" s="44"/>
      <c r="B331" s="397"/>
      <c r="C331" s="402" t="s">
        <v>962</v>
      </c>
      <c r="D331" s="215" t="s">
        <v>954</v>
      </c>
      <c r="E331" s="401">
        <v>20</v>
      </c>
    </row>
    <row r="332" spans="1:6" ht="25.5" customHeight="1">
      <c r="A332" s="44"/>
      <c r="B332" s="397"/>
      <c r="C332" s="402" t="s">
        <v>963</v>
      </c>
      <c r="D332" s="215" t="s">
        <v>954</v>
      </c>
      <c r="E332" s="401">
        <v>20</v>
      </c>
    </row>
    <row r="333" spans="1:6" ht="25.5" customHeight="1">
      <c r="A333" s="44"/>
      <c r="B333" s="397"/>
      <c r="C333" s="402" t="s">
        <v>964</v>
      </c>
      <c r="D333" s="215" t="s">
        <v>954</v>
      </c>
      <c r="E333" s="401">
        <v>10</v>
      </c>
    </row>
    <row r="334" spans="1:6" ht="25.5" customHeight="1">
      <c r="A334" s="44"/>
      <c r="B334" s="397"/>
      <c r="C334" s="400" t="s">
        <v>965</v>
      </c>
      <c r="D334" s="215" t="s">
        <v>954</v>
      </c>
      <c r="E334" s="401">
        <v>10</v>
      </c>
    </row>
    <row r="335" spans="1:6" ht="25.5" customHeight="1">
      <c r="A335" s="44"/>
      <c r="B335" s="397"/>
      <c r="C335" s="400" t="s">
        <v>966</v>
      </c>
      <c r="D335" s="215" t="s">
        <v>954</v>
      </c>
      <c r="E335" s="401">
        <v>10</v>
      </c>
    </row>
    <row r="336" spans="1:6" ht="25.5" customHeight="1">
      <c r="A336" s="44"/>
      <c r="B336" s="397"/>
      <c r="C336" s="400" t="s">
        <v>967</v>
      </c>
      <c r="D336" s="215" t="s">
        <v>954</v>
      </c>
      <c r="E336" s="401">
        <v>10</v>
      </c>
    </row>
    <row r="337" spans="1:5" ht="25.5" customHeight="1">
      <c r="A337" s="44"/>
      <c r="B337" s="397"/>
      <c r="C337" s="400" t="s">
        <v>968</v>
      </c>
      <c r="D337" s="215" t="s">
        <v>954</v>
      </c>
      <c r="E337" s="401">
        <v>10</v>
      </c>
    </row>
    <row r="338" spans="1:5" ht="25.5" customHeight="1">
      <c r="A338" s="44"/>
      <c r="B338" s="397"/>
      <c r="C338" s="400" t="s">
        <v>969</v>
      </c>
      <c r="D338" s="215" t="s">
        <v>954</v>
      </c>
      <c r="E338" s="401">
        <v>10</v>
      </c>
    </row>
    <row r="339" spans="1:5" ht="25.5" customHeight="1">
      <c r="A339" s="44"/>
      <c r="B339" s="397"/>
      <c r="C339" s="400" t="s">
        <v>970</v>
      </c>
      <c r="D339" s="215" t="s">
        <v>954</v>
      </c>
      <c r="E339" s="401">
        <v>10</v>
      </c>
    </row>
    <row r="340" spans="1:5" ht="25.5" customHeight="1">
      <c r="A340" s="44"/>
      <c r="B340" s="397"/>
      <c r="C340" s="400" t="s">
        <v>971</v>
      </c>
      <c r="D340" s="215" t="s">
        <v>954</v>
      </c>
      <c r="E340" s="401">
        <v>10</v>
      </c>
    </row>
    <row r="341" spans="1:5" ht="25.5" customHeight="1">
      <c r="A341" s="44"/>
      <c r="B341" s="397"/>
      <c r="C341" s="400" t="s">
        <v>972</v>
      </c>
      <c r="D341" s="215" t="s">
        <v>954</v>
      </c>
      <c r="E341" s="401">
        <v>5</v>
      </c>
    </row>
    <row r="342" spans="1:5" ht="25.5" customHeight="1">
      <c r="A342" s="44"/>
      <c r="B342" s="397"/>
      <c r="C342" s="87" t="s">
        <v>973</v>
      </c>
      <c r="D342" s="215" t="s">
        <v>954</v>
      </c>
      <c r="E342" s="146">
        <v>5</v>
      </c>
    </row>
    <row r="343" spans="1:5" ht="25.5" customHeight="1">
      <c r="A343" s="44"/>
      <c r="B343" s="397"/>
      <c r="C343" s="87" t="s">
        <v>974</v>
      </c>
      <c r="D343" s="215" t="s">
        <v>954</v>
      </c>
      <c r="E343" s="146">
        <v>5</v>
      </c>
    </row>
    <row r="344" spans="1:5" ht="25.5" customHeight="1">
      <c r="A344" s="44"/>
      <c r="B344" s="397"/>
      <c r="C344" s="87" t="s">
        <v>975</v>
      </c>
      <c r="D344" s="215" t="s">
        <v>954</v>
      </c>
      <c r="E344" s="146">
        <v>20</v>
      </c>
    </row>
    <row r="345" spans="1:5" ht="25.5" customHeight="1">
      <c r="A345" s="44"/>
      <c r="B345" s="299" t="s">
        <v>380</v>
      </c>
      <c r="C345" s="53" t="s">
        <v>679</v>
      </c>
      <c r="D345" s="88" t="s">
        <v>976</v>
      </c>
      <c r="E345" s="134">
        <v>10</v>
      </c>
    </row>
    <row r="346" spans="1:5" ht="25.5" customHeight="1">
      <c r="A346" s="44"/>
      <c r="B346" s="300"/>
      <c r="C346" s="455" t="s">
        <v>680</v>
      </c>
      <c r="D346" s="456" t="s">
        <v>977</v>
      </c>
      <c r="E346" s="457">
        <v>3</v>
      </c>
    </row>
    <row r="347" spans="1:5" ht="25.5" customHeight="1">
      <c r="A347" s="44"/>
      <c r="B347" s="300"/>
      <c r="C347" s="72" t="s">
        <v>681</v>
      </c>
      <c r="D347" s="73" t="s">
        <v>978</v>
      </c>
      <c r="E347" s="458">
        <v>5</v>
      </c>
    </row>
    <row r="348" spans="1:5" ht="25.5" customHeight="1">
      <c r="A348" s="44"/>
      <c r="B348" s="300"/>
      <c r="C348" s="72" t="s">
        <v>682</v>
      </c>
      <c r="D348" s="73" t="s">
        <v>979</v>
      </c>
      <c r="E348" s="458">
        <v>5</v>
      </c>
    </row>
    <row r="349" spans="1:5" ht="25.5" customHeight="1">
      <c r="A349" s="44"/>
      <c r="B349" s="300"/>
      <c r="C349" s="72" t="s">
        <v>980</v>
      </c>
      <c r="D349" s="73" t="s">
        <v>981</v>
      </c>
      <c r="E349" s="411">
        <v>10</v>
      </c>
    </row>
    <row r="350" spans="1:5" ht="25.5" customHeight="1">
      <c r="A350" s="44"/>
      <c r="B350" s="300"/>
      <c r="C350" s="72" t="s">
        <v>264</v>
      </c>
      <c r="D350" s="73" t="s">
        <v>982</v>
      </c>
      <c r="E350" s="411">
        <v>5</v>
      </c>
    </row>
    <row r="351" spans="1:5" ht="25.5" customHeight="1">
      <c r="A351" s="44"/>
      <c r="B351" s="300"/>
      <c r="C351" s="403" t="s">
        <v>991</v>
      </c>
      <c r="D351" s="404" t="s">
        <v>983</v>
      </c>
      <c r="E351" s="405">
        <v>46</v>
      </c>
    </row>
    <row r="352" spans="1:5" ht="25.5" customHeight="1">
      <c r="A352" s="44"/>
      <c r="B352" s="300"/>
      <c r="C352" s="403" t="s">
        <v>984</v>
      </c>
      <c r="D352" s="406" t="s">
        <v>985</v>
      </c>
      <c r="E352" s="405">
        <v>15.8</v>
      </c>
    </row>
    <row r="353" spans="1:6" ht="25.5" customHeight="1">
      <c r="A353" s="44"/>
      <c r="B353" s="300"/>
      <c r="C353" s="403" t="s">
        <v>986</v>
      </c>
      <c r="D353" s="406" t="s">
        <v>987</v>
      </c>
      <c r="E353" s="405">
        <v>10.5</v>
      </c>
    </row>
    <row r="354" spans="1:6" ht="25.5" customHeight="1">
      <c r="A354" s="44"/>
      <c r="B354" s="300"/>
      <c r="C354" s="403" t="s">
        <v>988</v>
      </c>
      <c r="D354" s="406" t="s">
        <v>987</v>
      </c>
      <c r="E354" s="405">
        <v>2</v>
      </c>
    </row>
    <row r="355" spans="1:6" ht="25.5" customHeight="1">
      <c r="A355" s="44"/>
      <c r="B355" s="300"/>
      <c r="C355" s="403" t="s">
        <v>452</v>
      </c>
      <c r="D355" s="404" t="s">
        <v>989</v>
      </c>
      <c r="E355" s="405">
        <f>35+25+25+16.4+1.4+5</f>
        <v>107.80000000000001</v>
      </c>
    </row>
    <row r="356" spans="1:6" ht="25.5" customHeight="1">
      <c r="A356" s="44"/>
      <c r="B356" s="301"/>
      <c r="C356" s="72" t="s">
        <v>678</v>
      </c>
      <c r="D356" s="73" t="s">
        <v>990</v>
      </c>
      <c r="E356" s="458">
        <v>221</v>
      </c>
    </row>
    <row r="357" spans="1:6" ht="25.5" customHeight="1">
      <c r="A357" s="44"/>
      <c r="B357" s="299" t="s">
        <v>185</v>
      </c>
      <c r="C357" s="459" t="s">
        <v>683</v>
      </c>
      <c r="D357" s="73" t="s">
        <v>684</v>
      </c>
      <c r="E357" s="458">
        <v>3</v>
      </c>
    </row>
    <row r="358" spans="1:6" ht="25.5" customHeight="1">
      <c r="A358" s="44"/>
      <c r="B358" s="300"/>
      <c r="C358" s="459" t="s">
        <v>685</v>
      </c>
      <c r="D358" s="73" t="s">
        <v>686</v>
      </c>
      <c r="E358" s="458">
        <v>2</v>
      </c>
    </row>
    <row r="359" spans="1:6" ht="25.5" customHeight="1">
      <c r="A359" s="44"/>
      <c r="B359" s="300"/>
      <c r="C359" s="459" t="s">
        <v>687</v>
      </c>
      <c r="D359" s="73" t="s">
        <v>688</v>
      </c>
      <c r="E359" s="458">
        <v>20</v>
      </c>
    </row>
    <row r="360" spans="1:6" ht="25.5" customHeight="1">
      <c r="A360" s="44"/>
      <c r="B360" s="301"/>
      <c r="C360" s="459" t="s">
        <v>678</v>
      </c>
      <c r="D360" s="73" t="s">
        <v>689</v>
      </c>
      <c r="E360" s="458">
        <v>316</v>
      </c>
    </row>
    <row r="361" spans="1:6" ht="25.5" customHeight="1">
      <c r="A361" s="44"/>
      <c r="B361" s="299" t="s">
        <v>373</v>
      </c>
      <c r="C361" s="72" t="s">
        <v>683</v>
      </c>
      <c r="D361" s="73" t="s">
        <v>992</v>
      </c>
      <c r="E361" s="411">
        <v>5</v>
      </c>
    </row>
    <row r="362" spans="1:6" ht="25.5" customHeight="1">
      <c r="A362" s="44"/>
      <c r="B362" s="300"/>
      <c r="C362" s="97" t="s">
        <v>108</v>
      </c>
      <c r="D362" s="215" t="s">
        <v>993</v>
      </c>
      <c r="E362" s="134">
        <v>750</v>
      </c>
    </row>
    <row r="363" spans="1:6" ht="25.5" customHeight="1">
      <c r="A363" s="44"/>
      <c r="B363" s="301"/>
      <c r="C363" s="97" t="s">
        <v>994</v>
      </c>
      <c r="D363" s="215" t="s">
        <v>995</v>
      </c>
      <c r="E363" s="134">
        <v>60</v>
      </c>
    </row>
    <row r="364" spans="1:6" ht="25.5" customHeight="1">
      <c r="A364" s="44"/>
      <c r="B364" s="299" t="s">
        <v>699</v>
      </c>
      <c r="C364" s="53" t="s">
        <v>690</v>
      </c>
      <c r="D364" s="78" t="s">
        <v>996</v>
      </c>
      <c r="E364" s="147">
        <v>100</v>
      </c>
    </row>
    <row r="365" spans="1:6" ht="25.5" customHeight="1">
      <c r="A365" s="44"/>
      <c r="B365" s="300"/>
      <c r="C365" s="53" t="s">
        <v>691</v>
      </c>
      <c r="D365" s="78" t="s">
        <v>997</v>
      </c>
      <c r="E365" s="147">
        <v>200</v>
      </c>
    </row>
    <row r="366" spans="1:6" ht="25.5" customHeight="1">
      <c r="A366" s="44"/>
      <c r="B366" s="300"/>
      <c r="C366" s="53" t="s">
        <v>692</v>
      </c>
      <c r="D366" s="78" t="s">
        <v>998</v>
      </c>
      <c r="E366" s="147">
        <v>500</v>
      </c>
      <c r="F366" s="338" t="s">
        <v>107</v>
      </c>
    </row>
    <row r="367" spans="1:6" ht="25.5" customHeight="1">
      <c r="A367" s="44"/>
      <c r="B367" s="300"/>
      <c r="C367" s="72" t="s">
        <v>693</v>
      </c>
      <c r="D367" s="73" t="s">
        <v>999</v>
      </c>
      <c r="E367" s="458">
        <v>15</v>
      </c>
    </row>
    <row r="368" spans="1:6" ht="25.5" customHeight="1">
      <c r="A368" s="44"/>
      <c r="B368" s="300"/>
      <c r="C368" s="72" t="s">
        <v>687</v>
      </c>
      <c r="D368" s="73" t="s">
        <v>1000</v>
      </c>
      <c r="E368" s="411">
        <v>10</v>
      </c>
    </row>
    <row r="369" spans="1:5" ht="25.5" customHeight="1">
      <c r="A369" s="44"/>
      <c r="B369" s="300"/>
      <c r="C369" s="72" t="s">
        <v>1001</v>
      </c>
      <c r="D369" s="73" t="s">
        <v>1000</v>
      </c>
      <c r="E369" s="411">
        <v>5</v>
      </c>
    </row>
    <row r="370" spans="1:5" ht="25.5" customHeight="1">
      <c r="A370" s="44"/>
      <c r="B370" s="300"/>
      <c r="C370" s="72" t="s">
        <v>694</v>
      </c>
      <c r="D370" s="73" t="s">
        <v>1002</v>
      </c>
      <c r="E370" s="458">
        <v>20</v>
      </c>
    </row>
    <row r="371" spans="1:5" ht="25.5" customHeight="1">
      <c r="A371" s="44"/>
      <c r="B371" s="300"/>
      <c r="C371" s="72" t="s">
        <v>695</v>
      </c>
      <c r="D371" s="73" t="s">
        <v>1002</v>
      </c>
      <c r="E371" s="458">
        <v>20</v>
      </c>
    </row>
    <row r="372" spans="1:5" ht="25.5" customHeight="1">
      <c r="A372" s="44"/>
      <c r="B372" s="300"/>
      <c r="C372" s="72" t="s">
        <v>696</v>
      </c>
      <c r="D372" s="73" t="s">
        <v>1002</v>
      </c>
      <c r="E372" s="458">
        <v>10</v>
      </c>
    </row>
    <row r="373" spans="1:5" ht="25.5" customHeight="1">
      <c r="A373" s="44"/>
      <c r="B373" s="300"/>
      <c r="C373" s="72" t="s">
        <v>697</v>
      </c>
      <c r="D373" s="73" t="s">
        <v>1002</v>
      </c>
      <c r="E373" s="458">
        <v>5</v>
      </c>
    </row>
    <row r="374" spans="1:5" ht="25.5" customHeight="1">
      <c r="A374" s="44"/>
      <c r="B374" s="300"/>
      <c r="C374" s="72" t="s">
        <v>698</v>
      </c>
      <c r="D374" s="73" t="s">
        <v>1002</v>
      </c>
      <c r="E374" s="458">
        <v>10</v>
      </c>
    </row>
    <row r="375" spans="1:5" ht="25.5" customHeight="1">
      <c r="A375" s="44"/>
      <c r="B375" s="299" t="s">
        <v>365</v>
      </c>
      <c r="C375" s="73" t="s">
        <v>700</v>
      </c>
      <c r="D375" s="73" t="s">
        <v>1003</v>
      </c>
      <c r="E375" s="411">
        <v>10</v>
      </c>
    </row>
    <row r="376" spans="1:5" ht="25.5" customHeight="1">
      <c r="A376" s="44"/>
      <c r="B376" s="300"/>
      <c r="C376" s="73" t="s">
        <v>132</v>
      </c>
      <c r="D376" s="73" t="s">
        <v>1004</v>
      </c>
      <c r="E376" s="458">
        <v>20</v>
      </c>
    </row>
    <row r="377" spans="1:5" ht="25.5" customHeight="1">
      <c r="A377" s="44"/>
      <c r="B377" s="300"/>
      <c r="C377" s="215" t="s">
        <v>108</v>
      </c>
      <c r="D377" s="215" t="s">
        <v>993</v>
      </c>
      <c r="E377" s="134">
        <v>180</v>
      </c>
    </row>
    <row r="378" spans="1:5" ht="25.5" customHeight="1">
      <c r="A378" s="44"/>
      <c r="B378" s="300"/>
      <c r="C378" s="215" t="s">
        <v>1005</v>
      </c>
      <c r="D378" s="215" t="s">
        <v>1006</v>
      </c>
      <c r="E378" s="134">
        <v>100</v>
      </c>
    </row>
    <row r="379" spans="1:5" ht="25.5" customHeight="1">
      <c r="A379" s="44"/>
      <c r="B379" s="300"/>
      <c r="C379" s="73" t="s">
        <v>701</v>
      </c>
      <c r="D379" s="73" t="s">
        <v>1007</v>
      </c>
      <c r="E379" s="458">
        <v>300</v>
      </c>
    </row>
    <row r="380" spans="1:5" ht="25.5" customHeight="1">
      <c r="A380" s="44"/>
      <c r="B380" s="299" t="s">
        <v>184</v>
      </c>
      <c r="C380" s="73" t="s">
        <v>132</v>
      </c>
      <c r="D380" s="73" t="s">
        <v>1008</v>
      </c>
      <c r="E380" s="458">
        <v>3.5</v>
      </c>
    </row>
    <row r="381" spans="1:5" ht="25.5" customHeight="1">
      <c r="A381" s="44"/>
      <c r="B381" s="300"/>
      <c r="C381" s="73" t="s">
        <v>702</v>
      </c>
      <c r="D381" s="73" t="s">
        <v>1009</v>
      </c>
      <c r="E381" s="411"/>
    </row>
    <row r="382" spans="1:5" ht="25.5" customHeight="1">
      <c r="A382" s="44"/>
      <c r="B382" s="300"/>
      <c r="C382" s="73" t="s">
        <v>703</v>
      </c>
      <c r="D382" s="73" t="s">
        <v>1010</v>
      </c>
      <c r="E382" s="458">
        <v>10</v>
      </c>
    </row>
    <row r="383" spans="1:5" ht="25.5" customHeight="1">
      <c r="A383" s="44"/>
      <c r="B383" s="300"/>
      <c r="C383" s="215" t="s">
        <v>1011</v>
      </c>
      <c r="D383" s="215" t="s">
        <v>1012</v>
      </c>
      <c r="E383" s="134">
        <v>2000</v>
      </c>
    </row>
    <row r="384" spans="1:5" ht="25.5" customHeight="1">
      <c r="A384" s="44"/>
      <c r="B384" s="301"/>
      <c r="C384" s="73" t="s">
        <v>678</v>
      </c>
      <c r="D384" s="73" t="s">
        <v>104</v>
      </c>
      <c r="E384" s="458">
        <v>65</v>
      </c>
    </row>
    <row r="385" spans="1:5" ht="25.5" customHeight="1">
      <c r="A385" s="44"/>
      <c r="B385" s="299" t="s">
        <v>707</v>
      </c>
      <c r="C385" s="52" t="s">
        <v>704</v>
      </c>
      <c r="D385" s="88" t="s">
        <v>1013</v>
      </c>
      <c r="E385" s="148">
        <v>15</v>
      </c>
    </row>
    <row r="386" spans="1:5" ht="25.5" customHeight="1">
      <c r="A386" s="44"/>
      <c r="B386" s="300"/>
      <c r="C386" s="73" t="s">
        <v>705</v>
      </c>
      <c r="D386" s="73" t="s">
        <v>1014</v>
      </c>
      <c r="E386" s="411"/>
    </row>
    <row r="387" spans="1:5" ht="25.5" customHeight="1">
      <c r="A387" s="44"/>
      <c r="B387" s="300"/>
      <c r="C387" s="73" t="s">
        <v>706</v>
      </c>
      <c r="D387" s="73" t="s">
        <v>1015</v>
      </c>
      <c r="E387" s="458">
        <v>5</v>
      </c>
    </row>
    <row r="388" spans="1:5" ht="25.5" customHeight="1">
      <c r="A388" s="44"/>
      <c r="B388" s="300"/>
      <c r="C388" s="73" t="s">
        <v>625</v>
      </c>
      <c r="D388" s="73" t="s">
        <v>1016</v>
      </c>
      <c r="E388" s="458">
        <v>2</v>
      </c>
    </row>
    <row r="389" spans="1:5" ht="25.5" customHeight="1">
      <c r="A389" s="44"/>
      <c r="B389" s="300"/>
      <c r="C389" s="73" t="s">
        <v>1017</v>
      </c>
      <c r="D389" s="73" t="s">
        <v>1018</v>
      </c>
      <c r="E389" s="458">
        <v>466</v>
      </c>
    </row>
    <row r="390" spans="1:5" ht="25.5" customHeight="1">
      <c r="A390" s="44"/>
      <c r="B390" s="300"/>
      <c r="C390" s="73" t="s">
        <v>678</v>
      </c>
      <c r="D390" s="73" t="s">
        <v>1019</v>
      </c>
      <c r="E390" s="458">
        <v>250</v>
      </c>
    </row>
    <row r="391" spans="1:5" ht="25.5" customHeight="1">
      <c r="A391" s="44"/>
      <c r="B391" s="299" t="s">
        <v>710</v>
      </c>
      <c r="C391" s="53" t="s">
        <v>709</v>
      </c>
      <c r="D391" s="78" t="s">
        <v>996</v>
      </c>
      <c r="E391" s="134">
        <v>2</v>
      </c>
    </row>
    <row r="392" spans="1:5" ht="25.5" customHeight="1">
      <c r="A392" s="44"/>
      <c r="B392" s="300"/>
      <c r="C392" s="73" t="s">
        <v>708</v>
      </c>
      <c r="D392" s="73" t="s">
        <v>1020</v>
      </c>
      <c r="E392" s="458">
        <v>285</v>
      </c>
    </row>
    <row r="393" spans="1:5" ht="25.5" customHeight="1">
      <c r="A393" s="44"/>
      <c r="B393" s="299" t="s">
        <v>713</v>
      </c>
      <c r="C393" s="73" t="s">
        <v>680</v>
      </c>
      <c r="D393" s="73" t="s">
        <v>1021</v>
      </c>
      <c r="E393" s="458">
        <v>40</v>
      </c>
    </row>
    <row r="394" spans="1:5" ht="25.5" customHeight="1">
      <c r="A394" s="44"/>
      <c r="B394" s="300"/>
      <c r="C394" s="52" t="s">
        <v>711</v>
      </c>
      <c r="D394" s="78" t="s">
        <v>996</v>
      </c>
      <c r="E394" s="134">
        <v>20</v>
      </c>
    </row>
    <row r="395" spans="1:5" ht="25.5" customHeight="1">
      <c r="A395" s="44"/>
      <c r="B395" s="300"/>
      <c r="C395" s="53" t="s">
        <v>712</v>
      </c>
      <c r="D395" s="78" t="s">
        <v>996</v>
      </c>
      <c r="E395" s="134">
        <v>15</v>
      </c>
    </row>
    <row r="396" spans="1:5" ht="25.5" customHeight="1">
      <c r="A396" s="44"/>
      <c r="B396" s="301"/>
      <c r="C396" s="73" t="s">
        <v>681</v>
      </c>
      <c r="D396" s="73" t="s">
        <v>1022</v>
      </c>
      <c r="E396" s="458">
        <v>20</v>
      </c>
    </row>
    <row r="397" spans="1:5" ht="25.5" customHeight="1">
      <c r="A397" s="44"/>
      <c r="B397" s="299" t="s">
        <v>188</v>
      </c>
      <c r="C397" s="407" t="s">
        <v>714</v>
      </c>
      <c r="D397" s="78"/>
      <c r="E397" s="134">
        <v>20</v>
      </c>
    </row>
    <row r="398" spans="1:5" ht="25.5" customHeight="1">
      <c r="A398" s="44"/>
      <c r="B398" s="301"/>
      <c r="C398" s="460" t="s">
        <v>715</v>
      </c>
      <c r="D398" s="456" t="s">
        <v>716</v>
      </c>
      <c r="E398" s="461">
        <v>20</v>
      </c>
    </row>
    <row r="399" spans="1:5" ht="25.5" customHeight="1">
      <c r="A399" s="44"/>
      <c r="B399" s="206" t="s">
        <v>719</v>
      </c>
      <c r="C399" s="459" t="s">
        <v>717</v>
      </c>
      <c r="D399" s="462" t="s">
        <v>718</v>
      </c>
      <c r="E399" s="463">
        <v>20</v>
      </c>
    </row>
    <row r="400" spans="1:5" ht="25.5" customHeight="1">
      <c r="A400" s="44"/>
      <c r="B400" s="206" t="s">
        <v>62</v>
      </c>
      <c r="C400" s="459" t="s">
        <v>720</v>
      </c>
      <c r="D400" s="462" t="s">
        <v>721</v>
      </c>
      <c r="E400" s="464">
        <v>500</v>
      </c>
    </row>
    <row r="401" spans="1:6" ht="25.5" customHeight="1">
      <c r="A401" s="44"/>
      <c r="B401" s="299" t="s">
        <v>186</v>
      </c>
      <c r="C401" s="459" t="s">
        <v>722</v>
      </c>
      <c r="D401" s="462" t="s">
        <v>689</v>
      </c>
      <c r="E401" s="464">
        <v>100</v>
      </c>
    </row>
    <row r="402" spans="1:6" ht="25.5" customHeight="1">
      <c r="A402" s="44"/>
      <c r="B402" s="301"/>
      <c r="C402" s="459" t="s">
        <v>723</v>
      </c>
      <c r="D402" s="462" t="s">
        <v>689</v>
      </c>
      <c r="E402" s="464">
        <v>15</v>
      </c>
    </row>
    <row r="403" spans="1:6" ht="25.5" customHeight="1">
      <c r="A403" s="44"/>
      <c r="B403" s="206" t="s">
        <v>39</v>
      </c>
      <c r="C403" s="459" t="s">
        <v>722</v>
      </c>
      <c r="D403" s="462" t="s">
        <v>689</v>
      </c>
      <c r="E403" s="132">
        <v>145</v>
      </c>
    </row>
    <row r="404" spans="1:6" ht="25.5" customHeight="1">
      <c r="A404" s="44"/>
      <c r="B404" s="408" t="s">
        <v>17</v>
      </c>
      <c r="C404" s="465" t="s">
        <v>724</v>
      </c>
      <c r="D404" s="462" t="s">
        <v>104</v>
      </c>
      <c r="E404" s="464">
        <v>10</v>
      </c>
    </row>
    <row r="405" spans="1:6" ht="25.5" customHeight="1">
      <c r="A405" s="44"/>
      <c r="B405" s="408"/>
      <c r="C405" s="466" t="s">
        <v>725</v>
      </c>
      <c r="D405" s="462" t="s">
        <v>104</v>
      </c>
      <c r="E405" s="464">
        <v>18.5</v>
      </c>
    </row>
    <row r="406" spans="1:6" ht="25.5" customHeight="1">
      <c r="A406" s="44"/>
      <c r="B406" s="408"/>
      <c r="C406" s="466" t="s">
        <v>726</v>
      </c>
      <c r="D406" s="467" t="s">
        <v>1023</v>
      </c>
      <c r="E406" s="464">
        <v>310</v>
      </c>
    </row>
    <row r="407" spans="1:6" ht="25.5" customHeight="1">
      <c r="A407" s="44"/>
      <c r="B407" s="408"/>
      <c r="C407" s="466" t="s">
        <v>727</v>
      </c>
      <c r="D407" s="467" t="s">
        <v>1024</v>
      </c>
      <c r="E407" s="464">
        <v>400</v>
      </c>
    </row>
    <row r="408" spans="1:6" ht="25.5" customHeight="1">
      <c r="A408" s="44"/>
      <c r="B408" s="408"/>
      <c r="C408" s="466" t="s">
        <v>728</v>
      </c>
      <c r="D408" s="462" t="s">
        <v>104</v>
      </c>
      <c r="E408" s="464">
        <v>5</v>
      </c>
    </row>
    <row r="409" spans="1:6" ht="25.5" customHeight="1">
      <c r="A409" s="44"/>
      <c r="B409" s="206" t="s">
        <v>730</v>
      </c>
      <c r="C409" s="53" t="s">
        <v>729</v>
      </c>
      <c r="D409" s="409"/>
      <c r="E409" s="132">
        <v>70</v>
      </c>
    </row>
    <row r="410" spans="1:6" ht="25.5" customHeight="1">
      <c r="A410" s="7" t="s">
        <v>165</v>
      </c>
      <c r="B410" s="380" t="s">
        <v>115</v>
      </c>
      <c r="C410" s="381"/>
      <c r="D410" s="409"/>
      <c r="E410" s="132">
        <f>SUM(E411:E451)</f>
        <v>3635.4</v>
      </c>
      <c r="F410" s="378">
        <f>E410</f>
        <v>3635.4</v>
      </c>
    </row>
    <row r="411" spans="1:6" ht="25.5" customHeight="1">
      <c r="A411" s="44"/>
      <c r="B411" s="97" t="s">
        <v>740</v>
      </c>
      <c r="C411" s="97" t="s">
        <v>741</v>
      </c>
      <c r="D411" s="73" t="s">
        <v>742</v>
      </c>
      <c r="E411" s="341">
        <v>35</v>
      </c>
    </row>
    <row r="412" spans="1:6" ht="25.5" customHeight="1">
      <c r="A412" s="44"/>
      <c r="B412" s="410" t="s">
        <v>31</v>
      </c>
      <c r="C412" s="97" t="s">
        <v>743</v>
      </c>
      <c r="D412" s="73" t="s">
        <v>744</v>
      </c>
      <c r="E412" s="411">
        <v>100</v>
      </c>
    </row>
    <row r="413" spans="1:6" ht="25.5" customHeight="1">
      <c r="A413" s="44"/>
      <c r="B413" s="412"/>
      <c r="C413" s="72" t="s">
        <v>858</v>
      </c>
      <c r="D413" s="73" t="s">
        <v>746</v>
      </c>
      <c r="E413" s="411">
        <v>400</v>
      </c>
    </row>
    <row r="414" spans="1:6" ht="25.5" customHeight="1">
      <c r="A414" s="44"/>
      <c r="B414" s="299" t="s">
        <v>747</v>
      </c>
      <c r="C414" s="97" t="s">
        <v>741</v>
      </c>
      <c r="D414" s="73" t="s">
        <v>742</v>
      </c>
      <c r="E414" s="413">
        <v>35</v>
      </c>
    </row>
    <row r="415" spans="1:6" ht="25.5" customHeight="1">
      <c r="A415" s="44"/>
      <c r="B415" s="301"/>
      <c r="C415" s="97" t="s">
        <v>132</v>
      </c>
      <c r="D415" s="73" t="s">
        <v>748</v>
      </c>
      <c r="E415" s="413">
        <v>5</v>
      </c>
    </row>
    <row r="416" spans="1:6" ht="25.5" customHeight="1">
      <c r="A416" s="44"/>
      <c r="B416" s="299" t="s">
        <v>379</v>
      </c>
      <c r="C416" s="72" t="s">
        <v>749</v>
      </c>
      <c r="D416" s="73" t="s">
        <v>750</v>
      </c>
      <c r="E416" s="413">
        <v>10</v>
      </c>
    </row>
    <row r="417" spans="1:5" ht="25.5" customHeight="1">
      <c r="A417" s="44"/>
      <c r="B417" s="300"/>
      <c r="C417" s="72" t="s">
        <v>751</v>
      </c>
      <c r="D417" s="73" t="s">
        <v>752</v>
      </c>
      <c r="E417" s="413">
        <v>30</v>
      </c>
    </row>
    <row r="418" spans="1:5" ht="25.5" customHeight="1">
      <c r="A418" s="44"/>
      <c r="B418" s="300"/>
      <c r="C418" s="72" t="s">
        <v>753</v>
      </c>
      <c r="D418" s="73" t="s">
        <v>748</v>
      </c>
      <c r="E418" s="413">
        <v>10</v>
      </c>
    </row>
    <row r="419" spans="1:5" ht="25.5" customHeight="1">
      <c r="A419" s="44"/>
      <c r="B419" s="301"/>
      <c r="C419" s="72" t="s">
        <v>677</v>
      </c>
      <c r="D419" s="73" t="s">
        <v>754</v>
      </c>
      <c r="E419" s="413"/>
    </row>
    <row r="420" spans="1:5" ht="25.5" customHeight="1">
      <c r="A420" s="44"/>
      <c r="B420" s="97" t="s">
        <v>377</v>
      </c>
      <c r="C420" s="72" t="s">
        <v>677</v>
      </c>
      <c r="D420" s="73" t="s">
        <v>754</v>
      </c>
      <c r="E420" s="413"/>
    </row>
    <row r="421" spans="1:5" ht="25.5" customHeight="1">
      <c r="A421" s="44"/>
      <c r="B421" s="299" t="s">
        <v>755</v>
      </c>
      <c r="C421" s="72" t="s">
        <v>677</v>
      </c>
      <c r="D421" s="73" t="s">
        <v>756</v>
      </c>
      <c r="E421" s="413"/>
    </row>
    <row r="422" spans="1:5" ht="25.5" customHeight="1">
      <c r="A422" s="44"/>
      <c r="B422" s="300"/>
      <c r="C422" s="97" t="s">
        <v>757</v>
      </c>
      <c r="D422" s="73" t="s">
        <v>758</v>
      </c>
      <c r="E422" s="413">
        <v>30</v>
      </c>
    </row>
    <row r="423" spans="1:5" ht="25.5" customHeight="1">
      <c r="A423" s="44"/>
      <c r="B423" s="300"/>
      <c r="C423" s="97" t="s">
        <v>132</v>
      </c>
      <c r="D423" s="73" t="s">
        <v>748</v>
      </c>
      <c r="E423" s="413">
        <v>10</v>
      </c>
    </row>
    <row r="424" spans="1:5" ht="25.5" customHeight="1">
      <c r="A424" s="44"/>
      <c r="B424" s="301"/>
      <c r="C424" s="72" t="s">
        <v>753</v>
      </c>
      <c r="D424" s="73" t="s">
        <v>759</v>
      </c>
      <c r="E424" s="413">
        <v>40</v>
      </c>
    </row>
    <row r="425" spans="1:5" ht="46.5">
      <c r="A425" s="44"/>
      <c r="B425" s="97" t="s">
        <v>48</v>
      </c>
      <c r="C425" s="72" t="s">
        <v>677</v>
      </c>
      <c r="D425" s="73" t="s">
        <v>760</v>
      </c>
      <c r="E425" s="413">
        <v>5</v>
      </c>
    </row>
    <row r="426" spans="1:5" ht="25.5" customHeight="1">
      <c r="A426" s="44"/>
      <c r="B426" s="206" t="s">
        <v>761</v>
      </c>
      <c r="C426" s="72" t="s">
        <v>677</v>
      </c>
      <c r="D426" s="73" t="s">
        <v>762</v>
      </c>
      <c r="E426" s="413">
        <v>5</v>
      </c>
    </row>
    <row r="427" spans="1:5" ht="25.5" customHeight="1">
      <c r="A427" s="44"/>
      <c r="B427" s="299" t="s">
        <v>763</v>
      </c>
      <c r="C427" s="72" t="s">
        <v>677</v>
      </c>
      <c r="D427" s="73" t="s">
        <v>762</v>
      </c>
      <c r="E427" s="413">
        <v>5</v>
      </c>
    </row>
    <row r="428" spans="1:5" ht="25.5" customHeight="1">
      <c r="A428" s="44"/>
      <c r="B428" s="301"/>
      <c r="C428" s="72" t="s">
        <v>753</v>
      </c>
      <c r="D428" s="73" t="s">
        <v>748</v>
      </c>
      <c r="E428" s="413">
        <v>20</v>
      </c>
    </row>
    <row r="429" spans="1:5" ht="25.5" customHeight="1">
      <c r="A429" s="44"/>
      <c r="B429" s="206" t="s">
        <v>764</v>
      </c>
      <c r="C429" s="72" t="s">
        <v>677</v>
      </c>
      <c r="D429" s="73" t="s">
        <v>762</v>
      </c>
      <c r="E429" s="413">
        <v>5</v>
      </c>
    </row>
    <row r="430" spans="1:5" ht="25.5" customHeight="1">
      <c r="A430" s="44"/>
      <c r="B430" s="414" t="s">
        <v>31</v>
      </c>
      <c r="C430" s="97" t="s">
        <v>743</v>
      </c>
      <c r="D430" s="73" t="s">
        <v>744</v>
      </c>
      <c r="E430" s="413">
        <v>100</v>
      </c>
    </row>
    <row r="431" spans="1:5" ht="25.5" customHeight="1">
      <c r="A431" s="44"/>
      <c r="B431" s="410"/>
      <c r="C431" s="97" t="s">
        <v>757</v>
      </c>
      <c r="D431" s="73" t="s">
        <v>748</v>
      </c>
      <c r="E431" s="413">
        <v>20</v>
      </c>
    </row>
    <row r="432" spans="1:5" ht="25.5" customHeight="1">
      <c r="A432" s="44"/>
      <c r="B432" s="412"/>
      <c r="C432" s="72" t="s">
        <v>745</v>
      </c>
      <c r="D432" s="73" t="s">
        <v>746</v>
      </c>
      <c r="E432" s="413">
        <v>400</v>
      </c>
    </row>
    <row r="433" spans="1:5" ht="25.5" customHeight="1">
      <c r="A433" s="44"/>
      <c r="B433" s="402" t="s">
        <v>761</v>
      </c>
      <c r="C433" s="72" t="s">
        <v>765</v>
      </c>
      <c r="D433" s="73" t="s">
        <v>766</v>
      </c>
      <c r="E433" s="413">
        <v>8</v>
      </c>
    </row>
    <row r="434" spans="1:5" ht="25.5" customHeight="1">
      <c r="A434" s="44"/>
      <c r="B434" s="402" t="s">
        <v>767</v>
      </c>
      <c r="C434" s="72" t="s">
        <v>768</v>
      </c>
      <c r="D434" s="73" t="s">
        <v>769</v>
      </c>
      <c r="E434" s="413">
        <v>25</v>
      </c>
    </row>
    <row r="435" spans="1:5" ht="25.5" customHeight="1">
      <c r="A435" s="44"/>
      <c r="B435" s="414" t="s">
        <v>770</v>
      </c>
      <c r="C435" s="72" t="s">
        <v>771</v>
      </c>
      <c r="D435" s="73" t="s">
        <v>772</v>
      </c>
      <c r="E435" s="413">
        <v>400</v>
      </c>
    </row>
    <row r="436" spans="1:5" ht="25.5" customHeight="1">
      <c r="A436" s="44"/>
      <c r="B436" s="412"/>
      <c r="C436" s="72" t="s">
        <v>108</v>
      </c>
      <c r="D436" s="73" t="s">
        <v>773</v>
      </c>
      <c r="E436" s="413">
        <v>75</v>
      </c>
    </row>
    <row r="437" spans="1:5" ht="25.5" customHeight="1">
      <c r="A437" s="44"/>
      <c r="B437" s="415" t="s">
        <v>774</v>
      </c>
      <c r="C437" s="97" t="s">
        <v>132</v>
      </c>
      <c r="D437" s="73" t="s">
        <v>748</v>
      </c>
      <c r="E437" s="413">
        <v>8</v>
      </c>
    </row>
    <row r="438" spans="1:5" ht="25.5" customHeight="1">
      <c r="A438" s="44"/>
      <c r="B438" s="414" t="s">
        <v>775</v>
      </c>
      <c r="C438" s="72" t="s">
        <v>776</v>
      </c>
      <c r="D438" s="73" t="s">
        <v>777</v>
      </c>
      <c r="E438" s="413">
        <v>22</v>
      </c>
    </row>
    <row r="439" spans="1:5" ht="25.5" customHeight="1">
      <c r="A439" s="44"/>
      <c r="B439" s="412"/>
      <c r="C439" s="72" t="s">
        <v>778</v>
      </c>
      <c r="D439" s="73" t="s">
        <v>777</v>
      </c>
      <c r="E439" s="413">
        <f>16+17</f>
        <v>33</v>
      </c>
    </row>
    <row r="440" spans="1:5" ht="25.5" customHeight="1">
      <c r="A440" s="44"/>
      <c r="B440" s="416" t="s">
        <v>779</v>
      </c>
      <c r="C440" s="97" t="s">
        <v>757</v>
      </c>
      <c r="D440" s="73" t="s">
        <v>748</v>
      </c>
      <c r="E440" s="413">
        <v>20</v>
      </c>
    </row>
    <row r="441" spans="1:5" ht="25.5" customHeight="1">
      <c r="A441" s="44"/>
      <c r="B441" s="416" t="s">
        <v>780</v>
      </c>
      <c r="C441" s="97" t="s">
        <v>132</v>
      </c>
      <c r="D441" s="73" t="s">
        <v>748</v>
      </c>
      <c r="E441" s="417">
        <v>0.4</v>
      </c>
    </row>
    <row r="442" spans="1:5" ht="25.5" customHeight="1">
      <c r="A442" s="44"/>
      <c r="B442" s="416" t="s">
        <v>89</v>
      </c>
      <c r="C442" s="97" t="s">
        <v>132</v>
      </c>
      <c r="D442" s="73" t="s">
        <v>748</v>
      </c>
      <c r="E442" s="417"/>
    </row>
    <row r="443" spans="1:5" ht="25.5" customHeight="1">
      <c r="A443" s="44"/>
      <c r="B443" s="418" t="s">
        <v>781</v>
      </c>
      <c r="C443" s="72" t="s">
        <v>782</v>
      </c>
      <c r="D443" s="73" t="s">
        <v>777</v>
      </c>
      <c r="E443" s="411">
        <v>14</v>
      </c>
    </row>
    <row r="444" spans="1:5" ht="25.5" customHeight="1">
      <c r="A444" s="44"/>
      <c r="B444" s="419"/>
      <c r="C444" s="72" t="s">
        <v>783</v>
      </c>
      <c r="D444" s="73" t="s">
        <v>777</v>
      </c>
      <c r="E444" s="411">
        <v>50</v>
      </c>
    </row>
    <row r="445" spans="1:5" ht="25.5" customHeight="1">
      <c r="A445" s="44"/>
      <c r="B445" s="97" t="s">
        <v>767</v>
      </c>
      <c r="C445" s="72" t="s">
        <v>432</v>
      </c>
      <c r="D445" s="73" t="s">
        <v>784</v>
      </c>
      <c r="E445" s="411">
        <v>25</v>
      </c>
    </row>
    <row r="446" spans="1:5" ht="25.5" customHeight="1">
      <c r="A446" s="44"/>
      <c r="B446" s="206" t="s">
        <v>785</v>
      </c>
      <c r="C446" s="72" t="s">
        <v>771</v>
      </c>
      <c r="D446" s="73" t="s">
        <v>786</v>
      </c>
      <c r="E446" s="411">
        <v>50</v>
      </c>
    </row>
    <row r="447" spans="1:5" ht="25.5" customHeight="1">
      <c r="A447" s="44"/>
      <c r="B447" s="402" t="s">
        <v>775</v>
      </c>
      <c r="C447" s="72" t="s">
        <v>771</v>
      </c>
      <c r="D447" s="73" t="s">
        <v>786</v>
      </c>
      <c r="E447" s="411">
        <v>50</v>
      </c>
    </row>
    <row r="448" spans="1:5" ht="25.5" customHeight="1">
      <c r="A448" s="44"/>
      <c r="B448" s="402" t="s">
        <v>780</v>
      </c>
      <c r="C448" s="72" t="s">
        <v>787</v>
      </c>
      <c r="D448" s="73" t="s">
        <v>788</v>
      </c>
      <c r="E448" s="411">
        <v>500</v>
      </c>
    </row>
    <row r="449" spans="1:6" ht="33" customHeight="1">
      <c r="A449" s="44"/>
      <c r="B449" s="420" t="s">
        <v>789</v>
      </c>
      <c r="C449" s="72" t="s">
        <v>790</v>
      </c>
      <c r="D449" s="73" t="s">
        <v>791</v>
      </c>
      <c r="E449" s="411">
        <v>700</v>
      </c>
    </row>
    <row r="450" spans="1:6" ht="25.5" customHeight="1">
      <c r="A450" s="44"/>
      <c r="B450" s="420"/>
      <c r="C450" s="72" t="s">
        <v>792</v>
      </c>
      <c r="D450" s="73" t="s">
        <v>793</v>
      </c>
      <c r="E450" s="411">
        <v>300</v>
      </c>
    </row>
    <row r="451" spans="1:6" ht="28.5" customHeight="1">
      <c r="A451" s="44"/>
      <c r="B451" s="50" t="s">
        <v>738</v>
      </c>
      <c r="C451" s="97" t="s">
        <v>794</v>
      </c>
      <c r="D451" s="70" t="s">
        <v>795</v>
      </c>
      <c r="E451" s="134">
        <v>90</v>
      </c>
    </row>
    <row r="452" spans="1:6" ht="25.5" customHeight="1">
      <c r="A452" s="44" t="s">
        <v>1114</v>
      </c>
      <c r="B452" s="352" t="s">
        <v>869</v>
      </c>
      <c r="C452" s="353"/>
      <c r="D452" s="421"/>
      <c r="E452" s="132">
        <f>SUM(E453:E501)</f>
        <v>14229.7</v>
      </c>
      <c r="F452" s="378">
        <f>E452</f>
        <v>14229.7</v>
      </c>
    </row>
    <row r="453" spans="1:6" ht="44.25" customHeight="1">
      <c r="A453" s="44"/>
      <c r="B453" s="299" t="s">
        <v>398</v>
      </c>
      <c r="C453" s="97" t="s">
        <v>256</v>
      </c>
      <c r="D453" s="70" t="s">
        <v>870</v>
      </c>
      <c r="E453" s="134">
        <v>26</v>
      </c>
    </row>
    <row r="454" spans="1:6" ht="25.5" customHeight="1">
      <c r="A454" s="44"/>
      <c r="B454" s="300"/>
      <c r="C454" s="97" t="s">
        <v>871</v>
      </c>
      <c r="D454" s="215" t="s">
        <v>872</v>
      </c>
      <c r="E454" s="134">
        <v>8</v>
      </c>
    </row>
    <row r="455" spans="1:6" ht="33">
      <c r="A455" s="44"/>
      <c r="B455" s="300"/>
      <c r="C455" s="53" t="s">
        <v>873</v>
      </c>
      <c r="D455" s="52" t="s">
        <v>874</v>
      </c>
      <c r="E455" s="134">
        <f>15+40</f>
        <v>55</v>
      </c>
    </row>
    <row r="456" spans="1:6" ht="33">
      <c r="A456" s="44"/>
      <c r="B456" s="300"/>
      <c r="C456" s="97" t="s">
        <v>875</v>
      </c>
      <c r="D456" s="52" t="s">
        <v>876</v>
      </c>
      <c r="E456" s="134">
        <v>28.8</v>
      </c>
    </row>
    <row r="457" spans="1:6" ht="25.5" customHeight="1">
      <c r="A457" s="44"/>
      <c r="B457" s="300"/>
      <c r="C457" s="97" t="s">
        <v>877</v>
      </c>
      <c r="D457" s="215" t="s">
        <v>878</v>
      </c>
      <c r="E457" s="134">
        <v>40</v>
      </c>
    </row>
    <row r="458" spans="1:6" ht="25.5" customHeight="1">
      <c r="A458" s="44"/>
      <c r="B458" s="300"/>
      <c r="C458" s="53" t="s">
        <v>879</v>
      </c>
      <c r="D458" s="52" t="s">
        <v>880</v>
      </c>
      <c r="E458" s="134">
        <v>15</v>
      </c>
    </row>
    <row r="459" spans="1:6" ht="31">
      <c r="A459" s="44"/>
      <c r="B459" s="300"/>
      <c r="C459" s="299" t="s">
        <v>881</v>
      </c>
      <c r="D459" s="204" t="s">
        <v>882</v>
      </c>
      <c r="E459" s="134">
        <v>50</v>
      </c>
    </row>
    <row r="460" spans="1:6" ht="31">
      <c r="A460" s="44"/>
      <c r="B460" s="300"/>
      <c r="C460" s="300"/>
      <c r="D460" s="125" t="s">
        <v>883</v>
      </c>
      <c r="E460" s="134">
        <v>16</v>
      </c>
    </row>
    <row r="461" spans="1:6" ht="25.5" customHeight="1">
      <c r="A461" s="44"/>
      <c r="B461" s="300"/>
      <c r="C461" s="301"/>
      <c r="D461" s="125" t="s">
        <v>884</v>
      </c>
      <c r="E461" s="134">
        <v>10</v>
      </c>
    </row>
    <row r="462" spans="1:6" ht="25.5" customHeight="1">
      <c r="A462" s="44"/>
      <c r="B462" s="300"/>
      <c r="C462" s="208" t="s">
        <v>885</v>
      </c>
      <c r="D462" s="125" t="s">
        <v>886</v>
      </c>
      <c r="E462" s="134">
        <v>3</v>
      </c>
    </row>
    <row r="463" spans="1:6" ht="25.5" customHeight="1">
      <c r="A463" s="44"/>
      <c r="B463" s="300"/>
      <c r="C463" s="208" t="s">
        <v>887</v>
      </c>
      <c r="D463" s="125" t="s">
        <v>888</v>
      </c>
      <c r="E463" s="134">
        <v>5</v>
      </c>
    </row>
    <row r="464" spans="1:6" ht="25.5" customHeight="1">
      <c r="A464" s="44"/>
      <c r="B464" s="300"/>
      <c r="C464" s="208" t="s">
        <v>889</v>
      </c>
      <c r="D464" s="125" t="s">
        <v>890</v>
      </c>
      <c r="E464" s="134">
        <v>10</v>
      </c>
    </row>
    <row r="465" spans="1:5" ht="25.5" customHeight="1">
      <c r="A465" s="44"/>
      <c r="B465" s="300"/>
      <c r="C465" s="208" t="s">
        <v>687</v>
      </c>
      <c r="D465" s="70" t="s">
        <v>891</v>
      </c>
      <c r="E465" s="134">
        <v>6</v>
      </c>
    </row>
    <row r="466" spans="1:5" ht="25.5" customHeight="1">
      <c r="A466" s="44"/>
      <c r="B466" s="300"/>
      <c r="C466" s="97" t="s">
        <v>892</v>
      </c>
      <c r="D466" s="215" t="s">
        <v>893</v>
      </c>
      <c r="E466" s="149">
        <v>18</v>
      </c>
    </row>
    <row r="467" spans="1:5" ht="25.5" customHeight="1">
      <c r="A467" s="44"/>
      <c r="B467" s="300"/>
      <c r="C467" s="97" t="s">
        <v>894</v>
      </c>
      <c r="D467" s="215" t="s">
        <v>895</v>
      </c>
      <c r="E467" s="149">
        <v>10</v>
      </c>
    </row>
    <row r="468" spans="1:5" ht="25.5" customHeight="1">
      <c r="A468" s="44"/>
      <c r="B468" s="300"/>
      <c r="C468" s="97" t="s">
        <v>896</v>
      </c>
      <c r="D468" s="215" t="s">
        <v>895</v>
      </c>
      <c r="E468" s="149">
        <v>10</v>
      </c>
    </row>
    <row r="469" spans="1:5" ht="25.5" customHeight="1">
      <c r="A469" s="44"/>
      <c r="B469" s="300"/>
      <c r="C469" s="53" t="s">
        <v>897</v>
      </c>
      <c r="D469" s="52" t="s">
        <v>898</v>
      </c>
      <c r="E469" s="134">
        <v>5</v>
      </c>
    </row>
    <row r="470" spans="1:5" ht="25.5" customHeight="1">
      <c r="A470" s="44"/>
      <c r="B470" s="300"/>
      <c r="C470" s="97" t="s">
        <v>899</v>
      </c>
      <c r="D470" s="70" t="s">
        <v>900</v>
      </c>
      <c r="E470" s="134">
        <v>10</v>
      </c>
    </row>
    <row r="471" spans="1:5" ht="25.5" customHeight="1">
      <c r="A471" s="44"/>
      <c r="B471" s="300"/>
      <c r="C471" s="97" t="s">
        <v>901</v>
      </c>
      <c r="D471" s="70" t="s">
        <v>902</v>
      </c>
      <c r="E471" s="134">
        <v>30</v>
      </c>
    </row>
    <row r="472" spans="1:5" ht="25.5" customHeight="1">
      <c r="A472" s="44"/>
      <c r="B472" s="300"/>
      <c r="C472" s="97" t="s">
        <v>903</v>
      </c>
      <c r="D472" s="204" t="s">
        <v>904</v>
      </c>
      <c r="E472" s="134" t="s">
        <v>905</v>
      </c>
    </row>
    <row r="473" spans="1:5" ht="25.5" customHeight="1">
      <c r="A473" s="44"/>
      <c r="B473" s="301"/>
      <c r="C473" s="97" t="s">
        <v>906</v>
      </c>
      <c r="D473" s="204" t="s">
        <v>907</v>
      </c>
      <c r="E473" s="134">
        <v>2</v>
      </c>
    </row>
    <row r="474" spans="1:5" ht="25.5" customHeight="1">
      <c r="A474" s="44"/>
      <c r="B474" s="299" t="s">
        <v>908</v>
      </c>
      <c r="C474" s="97" t="s">
        <v>909</v>
      </c>
      <c r="D474" s="125" t="s">
        <v>910</v>
      </c>
      <c r="E474" s="134">
        <v>40</v>
      </c>
    </row>
    <row r="475" spans="1:5" ht="25.5" customHeight="1">
      <c r="A475" s="44"/>
      <c r="B475" s="301"/>
      <c r="C475" s="208" t="s">
        <v>911</v>
      </c>
      <c r="D475" s="107" t="s">
        <v>912</v>
      </c>
      <c r="E475" s="134">
        <v>1100</v>
      </c>
    </row>
    <row r="476" spans="1:5" ht="25.5" customHeight="1">
      <c r="A476" s="44"/>
      <c r="B476" s="299" t="s">
        <v>913</v>
      </c>
      <c r="C476" s="208" t="s">
        <v>914</v>
      </c>
      <c r="D476" s="71" t="s">
        <v>915</v>
      </c>
      <c r="E476" s="150">
        <v>3.8</v>
      </c>
    </row>
    <row r="477" spans="1:5" ht="25.5" customHeight="1">
      <c r="A477" s="422"/>
      <c r="B477" s="300"/>
      <c r="C477" s="208" t="s">
        <v>916</v>
      </c>
      <c r="D477" s="71" t="s">
        <v>915</v>
      </c>
      <c r="E477" s="150">
        <v>3.8</v>
      </c>
    </row>
    <row r="478" spans="1:5" ht="25.5" customHeight="1">
      <c r="A478" s="422"/>
      <c r="B478" s="301"/>
      <c r="C478" s="208" t="s">
        <v>917</v>
      </c>
      <c r="D478" s="71" t="s">
        <v>915</v>
      </c>
      <c r="E478" s="150">
        <v>3.8</v>
      </c>
    </row>
    <row r="479" spans="1:5" ht="25.5" customHeight="1">
      <c r="A479" s="422"/>
      <c r="B479" s="207" t="s">
        <v>918</v>
      </c>
      <c r="C479" s="97" t="s">
        <v>919</v>
      </c>
      <c r="D479" s="70" t="s">
        <v>920</v>
      </c>
      <c r="E479" s="134">
        <v>8000</v>
      </c>
    </row>
    <row r="480" spans="1:5" ht="25.5" customHeight="1">
      <c r="A480" s="422"/>
      <c r="B480" s="299" t="s">
        <v>921</v>
      </c>
      <c r="C480" s="97" t="s">
        <v>922</v>
      </c>
      <c r="D480" s="70" t="s">
        <v>923</v>
      </c>
      <c r="E480" s="134">
        <v>200</v>
      </c>
    </row>
    <row r="481" spans="1:5" ht="25.5" customHeight="1">
      <c r="A481" s="422"/>
      <c r="B481" s="300"/>
      <c r="C481" s="206" t="s">
        <v>924</v>
      </c>
      <c r="D481" s="70" t="s">
        <v>925</v>
      </c>
      <c r="E481" s="134">
        <v>180</v>
      </c>
    </row>
    <row r="482" spans="1:5" ht="25.5" customHeight="1">
      <c r="A482" s="422"/>
      <c r="B482" s="301"/>
      <c r="C482" s="206" t="s">
        <v>108</v>
      </c>
      <c r="D482" s="70" t="s">
        <v>926</v>
      </c>
      <c r="E482" s="150">
        <v>70.5</v>
      </c>
    </row>
    <row r="483" spans="1:5" ht="25.5" customHeight="1">
      <c r="A483" s="422"/>
      <c r="B483" s="97" t="s">
        <v>868</v>
      </c>
      <c r="C483" s="97" t="s">
        <v>927</v>
      </c>
      <c r="D483" s="70" t="s">
        <v>928</v>
      </c>
      <c r="E483" s="134">
        <v>3780</v>
      </c>
    </row>
    <row r="484" spans="1:5" ht="25.5" customHeight="1">
      <c r="A484" s="422"/>
      <c r="B484" s="299" t="s">
        <v>37</v>
      </c>
      <c r="C484" s="97" t="s">
        <v>929</v>
      </c>
      <c r="D484" s="107" t="s">
        <v>930</v>
      </c>
      <c r="E484" s="132">
        <v>20</v>
      </c>
    </row>
    <row r="485" spans="1:5" ht="25.5" customHeight="1">
      <c r="A485" s="422"/>
      <c r="B485" s="300"/>
      <c r="C485" s="97" t="s">
        <v>931</v>
      </c>
      <c r="D485" s="107" t="s">
        <v>932</v>
      </c>
      <c r="E485" s="132">
        <v>150</v>
      </c>
    </row>
    <row r="486" spans="1:5" ht="25.5" customHeight="1">
      <c r="A486" s="422"/>
      <c r="B486" s="301"/>
      <c r="C486" s="97" t="s">
        <v>933</v>
      </c>
      <c r="D486" s="70" t="s">
        <v>934</v>
      </c>
      <c r="E486" s="134">
        <v>20</v>
      </c>
    </row>
    <row r="487" spans="1:5" ht="25.5" customHeight="1">
      <c r="A487" s="422"/>
      <c r="B487" s="299" t="s">
        <v>935</v>
      </c>
      <c r="C487" s="72" t="s">
        <v>936</v>
      </c>
      <c r="D487" s="214" t="s">
        <v>937</v>
      </c>
      <c r="E487" s="151">
        <v>5</v>
      </c>
    </row>
    <row r="488" spans="1:5" ht="25.5" customHeight="1">
      <c r="A488" s="422"/>
      <c r="B488" s="300"/>
      <c r="C488" s="72" t="s">
        <v>938</v>
      </c>
      <c r="D488" s="73" t="s">
        <v>939</v>
      </c>
      <c r="E488" s="151">
        <v>65</v>
      </c>
    </row>
    <row r="489" spans="1:5" ht="25.5" customHeight="1">
      <c r="A489" s="422"/>
      <c r="B489" s="300"/>
      <c r="C489" s="72" t="s">
        <v>940</v>
      </c>
      <c r="D489" s="214" t="s">
        <v>937</v>
      </c>
      <c r="E489" s="151">
        <v>20</v>
      </c>
    </row>
    <row r="490" spans="1:5" ht="25.5" customHeight="1">
      <c r="A490" s="422"/>
      <c r="B490" s="300"/>
      <c r="C490" s="97" t="s">
        <v>941</v>
      </c>
      <c r="D490" s="70" t="s">
        <v>942</v>
      </c>
      <c r="E490" s="149">
        <v>20</v>
      </c>
    </row>
    <row r="491" spans="1:5" ht="25.5" customHeight="1">
      <c r="A491" s="422"/>
      <c r="B491" s="300"/>
      <c r="C491" s="97" t="s">
        <v>625</v>
      </c>
      <c r="D491" s="70" t="s">
        <v>942</v>
      </c>
      <c r="E491" s="149">
        <v>20</v>
      </c>
    </row>
    <row r="492" spans="1:5" ht="25.5" customHeight="1">
      <c r="A492" s="422"/>
      <c r="B492" s="300"/>
      <c r="C492" s="97" t="s">
        <v>943</v>
      </c>
      <c r="D492" s="70" t="s">
        <v>942</v>
      </c>
      <c r="E492" s="149">
        <v>2</v>
      </c>
    </row>
    <row r="493" spans="1:5" ht="25.5" customHeight="1">
      <c r="A493" s="422"/>
      <c r="B493" s="300"/>
      <c r="C493" s="97" t="s">
        <v>944</v>
      </c>
      <c r="D493" s="70" t="s">
        <v>942</v>
      </c>
      <c r="E493" s="149">
        <v>20</v>
      </c>
    </row>
    <row r="494" spans="1:5" s="371" customFormat="1" ht="25.5" customHeight="1">
      <c r="A494" s="44"/>
      <c r="B494" s="300"/>
      <c r="C494" s="97" t="s">
        <v>945</v>
      </c>
      <c r="D494" s="70" t="s">
        <v>946</v>
      </c>
      <c r="E494" s="134">
        <v>3</v>
      </c>
    </row>
    <row r="495" spans="1:5" s="371" customFormat="1" ht="25.5" customHeight="1">
      <c r="A495" s="44"/>
      <c r="B495" s="300"/>
      <c r="C495" s="97" t="s">
        <v>947</v>
      </c>
      <c r="D495" s="70" t="s">
        <v>948</v>
      </c>
      <c r="E495" s="134">
        <v>15</v>
      </c>
    </row>
    <row r="496" spans="1:5" s="371" customFormat="1" ht="25.5" customHeight="1">
      <c r="A496" s="44"/>
      <c r="B496" s="300"/>
      <c r="C496" s="97" t="s">
        <v>949</v>
      </c>
      <c r="D496" s="70" t="s">
        <v>948</v>
      </c>
      <c r="E496" s="134">
        <v>25</v>
      </c>
    </row>
    <row r="497" spans="1:7" s="371" customFormat="1" ht="25.5" customHeight="1">
      <c r="A497" s="44"/>
      <c r="B497" s="300"/>
      <c r="C497" s="97" t="s">
        <v>950</v>
      </c>
      <c r="D497" s="70" t="s">
        <v>948</v>
      </c>
      <c r="E497" s="134">
        <v>30</v>
      </c>
    </row>
    <row r="498" spans="1:7" s="371" customFormat="1" ht="25.5" customHeight="1">
      <c r="A498" s="44"/>
      <c r="B498" s="300"/>
      <c r="C498" s="97" t="s">
        <v>951</v>
      </c>
      <c r="D498" s="70" t="s">
        <v>948</v>
      </c>
      <c r="E498" s="132">
        <v>25</v>
      </c>
    </row>
    <row r="499" spans="1:7" s="371" customFormat="1" ht="25.5" customHeight="1">
      <c r="A499" s="44"/>
      <c r="B499" s="300"/>
      <c r="C499" s="97" t="s">
        <v>952</v>
      </c>
      <c r="D499" s="70" t="s">
        <v>948</v>
      </c>
      <c r="E499" s="132">
        <v>20</v>
      </c>
    </row>
    <row r="500" spans="1:7" ht="25.5" customHeight="1">
      <c r="A500" s="7" t="s">
        <v>189</v>
      </c>
      <c r="B500" s="375" t="s">
        <v>190</v>
      </c>
      <c r="C500" s="376"/>
      <c r="D500" s="70"/>
      <c r="E500" s="377">
        <f>SUM(E501:E501)</f>
        <v>15</v>
      </c>
      <c r="F500" s="378">
        <f>E500</f>
        <v>15</v>
      </c>
    </row>
    <row r="501" spans="1:7" ht="25.5" customHeight="1">
      <c r="A501" s="44">
        <v>1</v>
      </c>
      <c r="B501" s="90" t="s">
        <v>396</v>
      </c>
      <c r="C501" s="90" t="s">
        <v>1113</v>
      </c>
      <c r="D501" s="70" t="s">
        <v>1112</v>
      </c>
      <c r="E501" s="132">
        <v>15</v>
      </c>
    </row>
    <row r="502" spans="1:7" ht="30" customHeight="1">
      <c r="A502" s="423"/>
      <c r="B502" s="424" t="s">
        <v>194</v>
      </c>
      <c r="C502" s="425"/>
      <c r="D502" s="426"/>
      <c r="E502" s="427">
        <f>E500+E452+E410+E322+E316+E309+E282+E268+E260+E131+E108+E81+E50+E4</f>
        <v>96602.13</v>
      </c>
      <c r="F502" s="378"/>
    </row>
    <row r="504" spans="1:7" ht="27.75" customHeight="1">
      <c r="B504" s="428" t="s">
        <v>195</v>
      </c>
      <c r="C504" s="428"/>
      <c r="D504" s="428"/>
      <c r="E504" s="428"/>
      <c r="G504" s="378">
        <f>E502+'Biểu 4  9 thang (cap tinh)'!E106+'Biểu 4  9 thang (cap tinh)'!E92</f>
        <v>131204.13</v>
      </c>
    </row>
  </sheetData>
  <mergeCells count="115">
    <mergeCell ref="D19:D20"/>
    <mergeCell ref="B22:B26"/>
    <mergeCell ref="A1:E1"/>
    <mergeCell ref="A2:E2"/>
    <mergeCell ref="B4:C4"/>
    <mergeCell ref="B5:B8"/>
    <mergeCell ref="B27:B30"/>
    <mergeCell ref="B31:B35"/>
    <mergeCell ref="C31:C33"/>
    <mergeCell ref="B36:B38"/>
    <mergeCell ref="B41:B42"/>
    <mergeCell ref="B48:B49"/>
    <mergeCell ref="B9:B11"/>
    <mergeCell ref="B13:B15"/>
    <mergeCell ref="B16:B17"/>
    <mergeCell ref="B19:B20"/>
    <mergeCell ref="A58:A61"/>
    <mergeCell ref="B58:B61"/>
    <mergeCell ref="A62:A64"/>
    <mergeCell ref="B62:B64"/>
    <mergeCell ref="A65:A68"/>
    <mergeCell ref="B65:B68"/>
    <mergeCell ref="B50:C50"/>
    <mergeCell ref="A52:A53"/>
    <mergeCell ref="B52:B53"/>
    <mergeCell ref="A55:A57"/>
    <mergeCell ref="B55:B57"/>
    <mergeCell ref="B82:B83"/>
    <mergeCell ref="B86:B87"/>
    <mergeCell ref="B90:B92"/>
    <mergeCell ref="B108:C108"/>
    <mergeCell ref="D65:D68"/>
    <mergeCell ref="E65:E68"/>
    <mergeCell ref="A70:A80"/>
    <mergeCell ref="B70:B80"/>
    <mergeCell ref="B81:C81"/>
    <mergeCell ref="B131:C131"/>
    <mergeCell ref="B132:B134"/>
    <mergeCell ref="B135:B136"/>
    <mergeCell ref="B137:B150"/>
    <mergeCell ref="A112:A116"/>
    <mergeCell ref="B112:B116"/>
    <mergeCell ref="A117:A118"/>
    <mergeCell ref="B117:B118"/>
    <mergeCell ref="A122:A128"/>
    <mergeCell ref="B122:B128"/>
    <mergeCell ref="B195:B209"/>
    <mergeCell ref="B210:B215"/>
    <mergeCell ref="B216:B218"/>
    <mergeCell ref="B219:B230"/>
    <mergeCell ref="B231:B235"/>
    <mergeCell ref="B236:B240"/>
    <mergeCell ref="B153:B155"/>
    <mergeCell ref="B157:B162"/>
    <mergeCell ref="B163:B168"/>
    <mergeCell ref="B169:B172"/>
    <mergeCell ref="B173:B182"/>
    <mergeCell ref="B183:B194"/>
    <mergeCell ref="D283:D284"/>
    <mergeCell ref="B269:B271"/>
    <mergeCell ref="B272:B273"/>
    <mergeCell ref="B275:B279"/>
    <mergeCell ref="B280:B281"/>
    <mergeCell ref="B282:C282"/>
    <mergeCell ref="B261:B262"/>
    <mergeCell ref="B268:C268"/>
    <mergeCell ref="B242:B246"/>
    <mergeCell ref="B247:B250"/>
    <mergeCell ref="B251:B252"/>
    <mergeCell ref="B253:B257"/>
    <mergeCell ref="B258:B259"/>
    <mergeCell ref="B260:C260"/>
    <mergeCell ref="B320:B321"/>
    <mergeCell ref="B322:C322"/>
    <mergeCell ref="B345:B356"/>
    <mergeCell ref="B357:B360"/>
    <mergeCell ref="B309:C309"/>
    <mergeCell ref="A310:A313"/>
    <mergeCell ref="B310:B313"/>
    <mergeCell ref="B316:C316"/>
    <mergeCell ref="A283:A284"/>
    <mergeCell ref="B283:B284"/>
    <mergeCell ref="C283:C284"/>
    <mergeCell ref="B393:B396"/>
    <mergeCell ref="B397:B398"/>
    <mergeCell ref="B401:B402"/>
    <mergeCell ref="B404:B408"/>
    <mergeCell ref="B410:C410"/>
    <mergeCell ref="B361:B363"/>
    <mergeCell ref="B364:B374"/>
    <mergeCell ref="B375:B379"/>
    <mergeCell ref="B380:B384"/>
    <mergeCell ref="B385:B390"/>
    <mergeCell ref="B391:B392"/>
    <mergeCell ref="B449:B450"/>
    <mergeCell ref="B452:C452"/>
    <mergeCell ref="B421:B424"/>
    <mergeCell ref="B427:B428"/>
    <mergeCell ref="B430:B432"/>
    <mergeCell ref="B435:B436"/>
    <mergeCell ref="B438:B439"/>
    <mergeCell ref="B443:B444"/>
    <mergeCell ref="B412:B413"/>
    <mergeCell ref="B414:B415"/>
    <mergeCell ref="B416:B419"/>
    <mergeCell ref="B487:B499"/>
    <mergeCell ref="B500:C500"/>
    <mergeCell ref="B502:D502"/>
    <mergeCell ref="B504:E504"/>
    <mergeCell ref="B453:B473"/>
    <mergeCell ref="C459:C461"/>
    <mergeCell ref="B474:B475"/>
    <mergeCell ref="B476:B478"/>
    <mergeCell ref="B480:B482"/>
    <mergeCell ref="B484:B486"/>
  </mergeCells>
  <pageMargins left="0.24" right="0.21" top="0.31"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Bieu 1 -Cac so, nganh</vt:lpstr>
      <vt:lpstr>Bieu 2 -Doanh nghiep</vt:lpstr>
      <vt:lpstr>Bieu 3 - cap huyen</vt:lpstr>
      <vt:lpstr>Biểu 4  9 thang (cap tinh)</vt:lpstr>
      <vt:lpstr>Biểu 5- 9 thang (cap huyen)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cp:lastPrinted>2017-09-27T18:49:19Z</cp:lastPrinted>
  <dcterms:created xsi:type="dcterms:W3CDTF">2017-09-22T01:44:06Z</dcterms:created>
  <dcterms:modified xsi:type="dcterms:W3CDTF">2017-09-27T18:50:14Z</dcterms:modified>
</cp:coreProperties>
</file>